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4.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5.xml" ContentType="application/vnd.openxmlformats-officedocument.drawing+xml"/>
  <Override PartName="/xl/charts/chart4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charts/chart48.xml" ContentType="application/vnd.openxmlformats-officedocument.drawingml.chart+xml"/>
  <Override PartName="/xl/drawings/drawing17.xml" ContentType="application/vnd.openxmlformats-officedocument.drawingml.chartshapes+xml"/>
  <Override PartName="/xl/charts/chart4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charts/chart5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51.xml" ContentType="application/vnd.openxmlformats-officedocument.drawingml.chart+xml"/>
  <Override PartName="/xl/charts/style5.xml" ContentType="application/vnd.ms-office.chartstyle+xml"/>
  <Override PartName="/xl/charts/colors5.xml" ContentType="application/vnd.ms-office.chartcolorstyle+xml"/>
  <Override PartName="/xl/charts/chart52.xml" ContentType="application/vnd.openxmlformats-officedocument.drawingml.chart+xml"/>
  <Override PartName="/xl/charts/style6.xml" ContentType="application/vnd.ms-office.chartstyle+xml"/>
  <Override PartName="/xl/charts/colors6.xml" ContentType="application/vnd.ms-office.chartcolorstyle+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24.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25.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27.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codeName="ThisWorkbook" defaultThemeVersion="202300"/>
  <mc:AlternateContent xmlns:mc="http://schemas.openxmlformats.org/markup-compatibility/2006">
    <mc:Choice Requires="x15">
      <x15ac:absPath xmlns:x15ac="http://schemas.microsoft.com/office/spreadsheetml/2010/11/ac" url="/Users/lwanchoo/Documents/files/Annual_reports/FY25AnnualReport/"/>
    </mc:Choice>
  </mc:AlternateContent>
  <xr:revisionPtr revIDLastSave="0" documentId="13_ncr:1_{93CB585B-7804-CF4F-B68D-596FE5FB8DDC}" xr6:coauthVersionLast="47" xr6:coauthVersionMax="47" xr10:uidLastSave="{00000000-0000-0000-0000-000000000000}"/>
  <bookViews>
    <workbookView xWindow="-50480" yWindow="-2020" windowWidth="47300" windowHeight="24500" activeTab="2" xr2:uid="{5900BC4B-BF93-FB4A-8F1D-32390BBF0131}"/>
  </bookViews>
  <sheets>
    <sheet name="Cover" sheetId="8" r:id="rId1"/>
    <sheet name="Preface" sheetId="9" r:id="rId2"/>
    <sheet name="Introduction" sheetId="10" r:id="rId3"/>
    <sheet name="Notes" sheetId="11" r:id="rId4"/>
    <sheet name="EOSDIS_Summary" sheetId="13" r:id="rId5"/>
    <sheet name="LANCE_Summary" sheetId="14" r:id="rId6"/>
    <sheet name="Ingest" sheetId="15" r:id="rId7"/>
    <sheet name="Archive" sheetId="16" r:id="rId8"/>
    <sheet name="Total Archive Size" sheetId="17" r:id="rId9"/>
    <sheet name="Distribution" sheetId="1" r:id="rId10"/>
    <sheet name="Foreign Distribution" sheetId="2" r:id="rId11"/>
    <sheet name="Top 20 Countries - Dist" sheetId="3" r:id="rId12"/>
    <sheet name="Data Users" sheetId="4" r:id="rId13"/>
    <sheet name="Top_10_country_with_NRT" sheetId="5" r:id="rId14"/>
    <sheet name="Unique Product Counts" sheetId="6" r:id="rId15"/>
    <sheet name="Distribution_Mission_Instrument" sheetId="18" r:id="rId16"/>
    <sheet name="Distribution_Mission_Domain" sheetId="19" r:id="rId17"/>
    <sheet name="Distribution_Mission_Level" sheetId="20" r:id="rId18"/>
    <sheet name="NRT" sheetId="21" r:id="rId19"/>
    <sheet name="doi_summary" sheetId="22" r:id="rId20"/>
    <sheet name="Total_Users" sheetId="23" r:id="rId21"/>
    <sheet name="Top_10_Products_Dist" sheetId="7" r:id="rId22"/>
    <sheet name="Earthdata_cloud" sheetId="24" r:id="rId23"/>
    <sheet name="Total Archive Trend" sheetId="25" r:id="rId24"/>
    <sheet name="Product Distribution Trend" sheetId="26" r:id="rId25"/>
    <sheet name="Volume Distribution Trend" sheetId="27" r:id="rId26"/>
    <sheet name="Product_level_Trend" sheetId="28" r:id="rId27"/>
    <sheet name="Top 10 Product Trend" sheetId="29" r:id="rId28"/>
    <sheet name="US - Foreign Trend" sheetId="30" r:id="rId29"/>
    <sheet name="Public - Science User Trend" sheetId="31" r:id="rId30"/>
    <sheet name="Definitions" sheetId="32" r:id="rId31"/>
  </sheets>
  <definedNames>
    <definedName name="_xlnm.Print_Area" localSheetId="7">Archive!$A$1:$M$54</definedName>
    <definedName name="_xlnm.Print_Area" localSheetId="0">Cover!$A$1:$A$3</definedName>
    <definedName name="_xlnm.Print_Area" localSheetId="30">Definitions!$A$1:$B$35</definedName>
    <definedName name="_xlnm.Print_Area" localSheetId="4">EOSDIS_Summary!$A$1:$C$15</definedName>
    <definedName name="_xlnm.Print_Area" localSheetId="6">Ingest!$A$1:$J$48</definedName>
    <definedName name="_xlnm.Print_Area" localSheetId="2">Introduction!$A$1:$B$13</definedName>
    <definedName name="_xlnm.Print_Area" localSheetId="18">NRT!$A$1:$J$24</definedName>
    <definedName name="_xlnm.Print_Area" localSheetId="1">Preface!$A$1:$A$3</definedName>
    <definedName name="_xlnm.Print_Area" localSheetId="24">'Product Distribution Trend'!$A$1:$T$106</definedName>
    <definedName name="_xlnm.Print_Area" localSheetId="26">Product_level_Trend!$A$11:$K$28</definedName>
    <definedName name="_xlnm.Print_Area" localSheetId="29">'Public - Science User Trend'!$A$3:$K$38</definedName>
    <definedName name="_xlnm.Print_Area" localSheetId="11">'Top 20 Countries - Dist'!$A$1:$G$34</definedName>
    <definedName name="_xlnm.Print_Area" localSheetId="8">'Total Archive Size'!$A$1:$O$48</definedName>
    <definedName name="_xlnm.Print_Area" localSheetId="20">Total_Users!$A$1:$G$28</definedName>
    <definedName name="_xlnm.Print_Area" localSheetId="25">'Volume Distribution Trend'!#REF!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 i="18" l="1"/>
  <c r="F41" i="18"/>
  <c r="F40" i="18"/>
  <c r="F39" i="18"/>
  <c r="F38" i="18"/>
  <c r="F37" i="18"/>
  <c r="F36" i="18"/>
  <c r="F35" i="18"/>
  <c r="F34" i="18"/>
  <c r="F33" i="18"/>
  <c r="F32" i="18"/>
  <c r="F31" i="18"/>
  <c r="F30" i="18"/>
  <c r="F29" i="18"/>
  <c r="F28" i="18"/>
  <c r="F27" i="18"/>
  <c r="F53" i="18"/>
  <c r="F52" i="18"/>
  <c r="F51" i="18"/>
  <c r="F50" i="18"/>
  <c r="F49" i="18"/>
  <c r="F48" i="18"/>
  <c r="F47" i="18"/>
  <c r="F46" i="18"/>
  <c r="F45" i="18"/>
  <c r="F44" i="18"/>
  <c r="F43" i="18"/>
  <c r="F26" i="18"/>
  <c r="F25" i="18"/>
  <c r="F24" i="18"/>
  <c r="F23" i="18"/>
  <c r="F22" i="18"/>
  <c r="S20" i="30" l="1"/>
  <c r="S19" i="30"/>
  <c r="S18" i="30"/>
  <c r="S17" i="30"/>
  <c r="S22" i="30" s="1"/>
  <c r="S14" i="30"/>
  <c r="B43" i="28"/>
  <c r="C43" i="28"/>
  <c r="D43" i="28"/>
  <c r="E43" i="28"/>
  <c r="F43" i="28"/>
  <c r="G43" i="28"/>
  <c r="B42" i="28"/>
  <c r="C42" i="28"/>
  <c r="D42" i="28"/>
  <c r="E42" i="28"/>
  <c r="F42" i="28"/>
  <c r="G42" i="28"/>
  <c r="H73" i="28"/>
  <c r="B55" i="27"/>
  <c r="C55" i="27"/>
  <c r="C54" i="27"/>
  <c r="B54" i="27"/>
  <c r="H42" i="28" l="1"/>
  <c r="C53" i="26"/>
  <c r="B52" i="26"/>
  <c r="C52" i="26"/>
  <c r="O86" i="26" l="1"/>
  <c r="B53" i="26" s="1"/>
  <c r="B30" i="25" l="1"/>
  <c r="C30" i="25" l="1"/>
  <c r="B93" i="25"/>
  <c r="D24" i="30"/>
  <c r="T20" i="30"/>
  <c r="P20" i="30"/>
  <c r="O20" i="30"/>
  <c r="N20" i="30"/>
  <c r="M20" i="30"/>
  <c r="L20" i="30"/>
  <c r="K20" i="30"/>
  <c r="T19" i="30"/>
  <c r="R19" i="30"/>
  <c r="P19" i="30"/>
  <c r="O19" i="30"/>
  <c r="N19" i="30"/>
  <c r="M19" i="30"/>
  <c r="L19" i="30"/>
  <c r="K19" i="30"/>
  <c r="J19" i="30"/>
  <c r="I19" i="30"/>
  <c r="H19" i="30"/>
  <c r="G19" i="30"/>
  <c r="F19" i="30"/>
  <c r="E19" i="30"/>
  <c r="D19" i="30"/>
  <c r="C19" i="30"/>
  <c r="B19" i="30"/>
  <c r="T18" i="30"/>
  <c r="R18" i="30"/>
  <c r="P18" i="30"/>
  <c r="O18" i="30"/>
  <c r="N18" i="30"/>
  <c r="M18" i="30"/>
  <c r="L18" i="30"/>
  <c r="K18" i="30"/>
  <c r="J18" i="30"/>
  <c r="I18" i="30"/>
  <c r="H18" i="30"/>
  <c r="G18" i="30"/>
  <c r="F18" i="30"/>
  <c r="E18" i="30"/>
  <c r="D18" i="30"/>
  <c r="C18" i="30"/>
  <c r="B18" i="30"/>
  <c r="T17" i="30"/>
  <c r="T22" i="30" s="1"/>
  <c r="R17" i="30"/>
  <c r="R22" i="30" s="1"/>
  <c r="Q17" i="30"/>
  <c r="Q22" i="30" s="1"/>
  <c r="P17" i="30"/>
  <c r="P22" i="30" s="1"/>
  <c r="O17" i="30"/>
  <c r="O22" i="30" s="1"/>
  <c r="N17" i="30"/>
  <c r="N22" i="30" s="1"/>
  <c r="M17" i="30"/>
  <c r="M22" i="30" s="1"/>
  <c r="L17" i="30"/>
  <c r="L22" i="30" s="1"/>
  <c r="K17" i="30"/>
  <c r="K22" i="30" s="1"/>
  <c r="T14" i="30"/>
  <c r="R14" i="30"/>
  <c r="Q14" i="30"/>
  <c r="P14" i="30"/>
  <c r="O14" i="30"/>
  <c r="N14" i="30"/>
  <c r="M14" i="30"/>
  <c r="L14" i="30"/>
  <c r="K14" i="30"/>
  <c r="J14" i="30"/>
  <c r="I14" i="30"/>
  <c r="H14" i="30"/>
  <c r="G14" i="30"/>
  <c r="F14" i="30"/>
  <c r="E14" i="30"/>
  <c r="D14" i="30"/>
  <c r="C14" i="30"/>
  <c r="B14" i="30"/>
  <c r="G75" i="28"/>
  <c r="F75" i="28"/>
  <c r="E75" i="28"/>
  <c r="D75" i="28"/>
  <c r="C75" i="28"/>
  <c r="B75" i="28"/>
  <c r="H74" i="28"/>
  <c r="H72" i="28"/>
  <c r="H71" i="28"/>
  <c r="H70" i="28"/>
  <c r="H69" i="28"/>
  <c r="H68" i="28"/>
  <c r="H67" i="28"/>
  <c r="H66" i="28"/>
  <c r="H65" i="28"/>
  <c r="H64" i="28"/>
  <c r="H63" i="28"/>
  <c r="H62" i="28"/>
  <c r="H61" i="28"/>
  <c r="H60" i="28"/>
  <c r="H59" i="28"/>
  <c r="H58" i="28"/>
  <c r="H57" i="28"/>
  <c r="H56" i="28"/>
  <c r="H55" i="28"/>
  <c r="H54" i="28"/>
  <c r="H53" i="28"/>
  <c r="H52" i="28"/>
  <c r="H51" i="28"/>
  <c r="H50" i="28"/>
  <c r="H49" i="28"/>
  <c r="G13" i="28"/>
  <c r="E13" i="28"/>
  <c r="D13" i="28"/>
  <c r="B13" i="28"/>
  <c r="G41" i="28"/>
  <c r="F41" i="28"/>
  <c r="E41" i="28"/>
  <c r="D41" i="28"/>
  <c r="C41" i="28"/>
  <c r="B41" i="28"/>
  <c r="G40" i="28"/>
  <c r="F40" i="28"/>
  <c r="E40" i="28"/>
  <c r="D40" i="28"/>
  <c r="C40" i="28"/>
  <c r="B40" i="28"/>
  <c r="G39" i="28"/>
  <c r="F39" i="28"/>
  <c r="E39" i="28"/>
  <c r="D39" i="28"/>
  <c r="C39" i="28"/>
  <c r="B39" i="28"/>
  <c r="G38" i="28"/>
  <c r="F38" i="28"/>
  <c r="E38" i="28"/>
  <c r="D38" i="28"/>
  <c r="C38" i="28"/>
  <c r="B38" i="28"/>
  <c r="G37" i="28"/>
  <c r="F37" i="28"/>
  <c r="E37" i="28"/>
  <c r="D37" i="28"/>
  <c r="C37" i="28"/>
  <c r="B37" i="28"/>
  <c r="G36" i="28"/>
  <c r="F36" i="28"/>
  <c r="E36" i="28"/>
  <c r="D36" i="28"/>
  <c r="C36" i="28"/>
  <c r="B36" i="28"/>
  <c r="G35" i="28"/>
  <c r="F35" i="28"/>
  <c r="E35" i="28"/>
  <c r="D35" i="28"/>
  <c r="C35" i="28"/>
  <c r="B35" i="28"/>
  <c r="G34" i="28"/>
  <c r="F34" i="28"/>
  <c r="E34" i="28"/>
  <c r="D34" i="28"/>
  <c r="C34" i="28"/>
  <c r="B34" i="28"/>
  <c r="G33" i="28"/>
  <c r="F33" i="28"/>
  <c r="E33" i="28"/>
  <c r="D33" i="28"/>
  <c r="C33" i="28"/>
  <c r="B33" i="28"/>
  <c r="G32" i="28"/>
  <c r="F32" i="28"/>
  <c r="E32" i="28"/>
  <c r="D32" i="28"/>
  <c r="C32" i="28"/>
  <c r="B32" i="28"/>
  <c r="G31" i="28"/>
  <c r="F31" i="28"/>
  <c r="E31" i="28"/>
  <c r="D31" i="28"/>
  <c r="C31" i="28"/>
  <c r="B31" i="28"/>
  <c r="G30" i="28"/>
  <c r="F30" i="28"/>
  <c r="E30" i="28"/>
  <c r="D30" i="28"/>
  <c r="C30" i="28"/>
  <c r="B30" i="28"/>
  <c r="G29" i="28"/>
  <c r="F29" i="28"/>
  <c r="E29" i="28"/>
  <c r="D29" i="28"/>
  <c r="C29" i="28"/>
  <c r="B29" i="28"/>
  <c r="G28" i="28"/>
  <c r="F28" i="28"/>
  <c r="E28" i="28"/>
  <c r="D28" i="28"/>
  <c r="C28" i="28"/>
  <c r="B28" i="28"/>
  <c r="G27" i="28"/>
  <c r="F27" i="28"/>
  <c r="E27" i="28"/>
  <c r="D27" i="28"/>
  <c r="C27" i="28"/>
  <c r="B27" i="28"/>
  <c r="G26" i="28"/>
  <c r="F26" i="28"/>
  <c r="E26" i="28"/>
  <c r="D26" i="28"/>
  <c r="C26" i="28"/>
  <c r="B26" i="28"/>
  <c r="G25" i="28"/>
  <c r="F25" i="28"/>
  <c r="E25" i="28"/>
  <c r="D25" i="28"/>
  <c r="C25" i="28"/>
  <c r="B25" i="28"/>
  <c r="G24" i="28"/>
  <c r="F24" i="28"/>
  <c r="E24" i="28"/>
  <c r="D24" i="28"/>
  <c r="C24" i="28"/>
  <c r="B24" i="28"/>
  <c r="G23" i="28"/>
  <c r="F23" i="28"/>
  <c r="E23" i="28"/>
  <c r="D23" i="28"/>
  <c r="C23" i="28"/>
  <c r="B23" i="28"/>
  <c r="G22" i="28"/>
  <c r="F22" i="28"/>
  <c r="E22" i="28"/>
  <c r="D22" i="28"/>
  <c r="C22" i="28"/>
  <c r="B22" i="28"/>
  <c r="G21" i="28"/>
  <c r="F21" i="28"/>
  <c r="E21" i="28"/>
  <c r="D21" i="28"/>
  <c r="C21" i="28"/>
  <c r="B21" i="28"/>
  <c r="G20" i="28"/>
  <c r="F20" i="28"/>
  <c r="E20" i="28"/>
  <c r="D20" i="28"/>
  <c r="C20" i="28"/>
  <c r="B20" i="28"/>
  <c r="G19" i="28"/>
  <c r="F19" i="28"/>
  <c r="E19" i="28"/>
  <c r="D19" i="28"/>
  <c r="C19" i="28"/>
  <c r="B19" i="28"/>
  <c r="G18" i="28"/>
  <c r="F18" i="28"/>
  <c r="E18" i="28"/>
  <c r="D18" i="28"/>
  <c r="C18" i="28"/>
  <c r="B18" i="28"/>
  <c r="C13" i="28"/>
  <c r="AL95" i="27"/>
  <c r="E88" i="27"/>
  <c r="B53" i="27"/>
  <c r="B52" i="27"/>
  <c r="B51" i="27"/>
  <c r="P88" i="27"/>
  <c r="B50" i="27"/>
  <c r="B49" i="27"/>
  <c r="B48" i="27"/>
  <c r="B47" i="27"/>
  <c r="B46" i="27"/>
  <c r="B45" i="27"/>
  <c r="B44" i="27"/>
  <c r="B43" i="27"/>
  <c r="B42" i="27"/>
  <c r="B41" i="27"/>
  <c r="B40" i="27"/>
  <c r="B39" i="27"/>
  <c r="B38" i="27"/>
  <c r="B37" i="27"/>
  <c r="B36" i="27"/>
  <c r="H88" i="27"/>
  <c r="G88" i="27"/>
  <c r="B35" i="27"/>
  <c r="I88" i="27"/>
  <c r="B34" i="27"/>
  <c r="B33" i="27"/>
  <c r="J88" i="27"/>
  <c r="B32" i="27"/>
  <c r="K88" i="27"/>
  <c r="B31" i="27"/>
  <c r="N88" i="27"/>
  <c r="M88" i="27"/>
  <c r="L88" i="27"/>
  <c r="F88" i="27"/>
  <c r="D88" i="27"/>
  <c r="C88" i="27"/>
  <c r="B88" i="27"/>
  <c r="C53" i="27"/>
  <c r="C52" i="27"/>
  <c r="C51" i="27"/>
  <c r="C50" i="27"/>
  <c r="C49" i="27"/>
  <c r="C48" i="27"/>
  <c r="C47" i="27"/>
  <c r="C46" i="27"/>
  <c r="C45" i="27"/>
  <c r="P124" i="26"/>
  <c r="P87" i="26"/>
  <c r="E87" i="26"/>
  <c r="C87" i="26"/>
  <c r="B87" i="26"/>
  <c r="C51" i="26"/>
  <c r="C50" i="26"/>
  <c r="C49" i="26"/>
  <c r="C48" i="26"/>
  <c r="C47" i="26"/>
  <c r="C46" i="26"/>
  <c r="C45" i="26"/>
  <c r="C44" i="26"/>
  <c r="C43" i="26"/>
  <c r="C42" i="26"/>
  <c r="C41" i="26"/>
  <c r="C40" i="26"/>
  <c r="C39" i="26"/>
  <c r="C38" i="26"/>
  <c r="B91" i="25"/>
  <c r="L58" i="25"/>
  <c r="L57" i="25"/>
  <c r="L56" i="25"/>
  <c r="L55" i="25"/>
  <c r="L54" i="25"/>
  <c r="L53" i="25"/>
  <c r="L52" i="25"/>
  <c r="L51" i="25"/>
  <c r="L50" i="25"/>
  <c r="B18" i="25" s="1"/>
  <c r="L49" i="25"/>
  <c r="B17" i="25" s="1"/>
  <c r="L48" i="25"/>
  <c r="B16" i="25" s="1"/>
  <c r="L47" i="25"/>
  <c r="B15" i="25" s="1"/>
  <c r="L45" i="25"/>
  <c r="B14" i="25" s="1"/>
  <c r="H44" i="25"/>
  <c r="L44" i="25" s="1"/>
  <c r="B13" i="25" s="1"/>
  <c r="J43" i="25"/>
  <c r="I43" i="25"/>
  <c r="I42" i="25"/>
  <c r="H42" i="25" s="1"/>
  <c r="L42" i="25" s="1"/>
  <c r="B11" i="25" s="1"/>
  <c r="I41" i="25"/>
  <c r="H41" i="25" s="1"/>
  <c r="L41" i="25" s="1"/>
  <c r="B10" i="25" s="1"/>
  <c r="D39" i="25"/>
  <c r="D40" i="25" s="1"/>
  <c r="L38" i="25"/>
  <c r="B7" i="25" s="1"/>
  <c r="E38" i="25"/>
  <c r="E39" i="25" s="1"/>
  <c r="L37" i="25"/>
  <c r="B6" i="25" s="1"/>
  <c r="E37" i="25"/>
  <c r="F37" i="25" s="1"/>
  <c r="L36" i="25"/>
  <c r="F36" i="25"/>
  <c r="B31" i="25"/>
  <c r="C31" i="25" s="1"/>
  <c r="B29" i="25"/>
  <c r="B92" i="25" s="1"/>
  <c r="B28" i="25"/>
  <c r="C28" i="25" s="1"/>
  <c r="B27" i="25"/>
  <c r="C27" i="25" s="1"/>
  <c r="B26" i="25"/>
  <c r="C26" i="25" s="1"/>
  <c r="B25" i="25"/>
  <c r="B88" i="25" s="1"/>
  <c r="B24" i="25"/>
  <c r="B87" i="25" s="1"/>
  <c r="B23" i="25"/>
  <c r="B86" i="25" s="1"/>
  <c r="B22" i="25"/>
  <c r="B85" i="25" s="1"/>
  <c r="B21" i="25"/>
  <c r="B84" i="25" s="1"/>
  <c r="B20" i="25"/>
  <c r="B83" i="25" s="1"/>
  <c r="B19" i="25"/>
  <c r="B82" i="25" s="1"/>
  <c r="C25" i="23"/>
  <c r="B25" i="23"/>
  <c r="D24" i="23"/>
  <c r="D22" i="23"/>
  <c r="D21" i="23"/>
  <c r="D20" i="23"/>
  <c r="D19" i="23"/>
  <c r="D18" i="23"/>
  <c r="D17" i="23"/>
  <c r="D16" i="23"/>
  <c r="D15" i="23"/>
  <c r="D14" i="23"/>
  <c r="D12" i="23"/>
  <c r="D11" i="23"/>
  <c r="D10" i="23"/>
  <c r="B146" i="22"/>
  <c r="H145" i="22"/>
  <c r="C145" i="22"/>
  <c r="K144" i="22"/>
  <c r="F144" i="22"/>
  <c r="K143" i="22"/>
  <c r="K142" i="22"/>
  <c r="K141" i="22"/>
  <c r="K140" i="22"/>
  <c r="K139" i="22"/>
  <c r="K138" i="22"/>
  <c r="K137" i="22"/>
  <c r="K136" i="22"/>
  <c r="K135" i="22"/>
  <c r="K134" i="22"/>
  <c r="K133" i="22"/>
  <c r="T68" i="22"/>
  <c r="S68" i="22"/>
  <c r="U67" i="22"/>
  <c r="U66" i="22"/>
  <c r="U65" i="22"/>
  <c r="U64" i="22"/>
  <c r="U63" i="22"/>
  <c r="U62" i="22"/>
  <c r="U61" i="22"/>
  <c r="U60" i="22"/>
  <c r="U59" i="22"/>
  <c r="U58" i="22"/>
  <c r="U57" i="22"/>
  <c r="U56" i="22"/>
  <c r="U55" i="22"/>
  <c r="U54" i="22"/>
  <c r="U53" i="22"/>
  <c r="U52" i="22"/>
  <c r="U51" i="22"/>
  <c r="U50" i="22"/>
  <c r="U49" i="22"/>
  <c r="U48" i="22"/>
  <c r="U47" i="22"/>
  <c r="U46" i="22"/>
  <c r="U45" i="22"/>
  <c r="U44" i="22"/>
  <c r="S33" i="22"/>
  <c r="R33" i="22"/>
  <c r="AM177" i="21"/>
  <c r="AL177" i="21"/>
  <c r="AK177" i="21"/>
  <c r="AJ177" i="21"/>
  <c r="AI177" i="21"/>
  <c r="AH177" i="21"/>
  <c r="AG177" i="21"/>
  <c r="AF177" i="21"/>
  <c r="AE177" i="21"/>
  <c r="AD177" i="21"/>
  <c r="AC177" i="21"/>
  <c r="AB177" i="21"/>
  <c r="Z177" i="21"/>
  <c r="Y177" i="21"/>
  <c r="X177" i="21"/>
  <c r="W177" i="21"/>
  <c r="V177" i="21"/>
  <c r="U177" i="21"/>
  <c r="T177" i="21"/>
  <c r="S177" i="21"/>
  <c r="R177" i="21"/>
  <c r="Q177" i="21"/>
  <c r="P177" i="21"/>
  <c r="O177" i="21"/>
  <c r="M177" i="21"/>
  <c r="L177" i="21"/>
  <c r="K177" i="21"/>
  <c r="J177" i="21"/>
  <c r="I177" i="21"/>
  <c r="H177" i="21"/>
  <c r="G177" i="21"/>
  <c r="F177" i="21"/>
  <c r="E177" i="21"/>
  <c r="D177" i="21"/>
  <c r="C177" i="21"/>
  <c r="B177" i="21"/>
  <c r="AN176" i="21"/>
  <c r="AA176" i="21"/>
  <c r="N176" i="21"/>
  <c r="AN175" i="21"/>
  <c r="AA175" i="21"/>
  <c r="N175" i="21"/>
  <c r="AN174" i="21"/>
  <c r="AA174" i="21"/>
  <c r="N174" i="21"/>
  <c r="AN173" i="21"/>
  <c r="AA173" i="21"/>
  <c r="N173" i="21"/>
  <c r="AN172" i="21"/>
  <c r="AA172" i="21"/>
  <c r="N172" i="21"/>
  <c r="AN171" i="21"/>
  <c r="AA171" i="21"/>
  <c r="N171" i="21"/>
  <c r="AN170" i="21"/>
  <c r="AN177" i="21" s="1"/>
  <c r="AA170" i="21"/>
  <c r="N170" i="21"/>
  <c r="E162" i="21"/>
  <c r="D162" i="21"/>
  <c r="C162" i="21"/>
  <c r="B162" i="21"/>
  <c r="Z121" i="21"/>
  <c r="Y121" i="21"/>
  <c r="W121" i="21"/>
  <c r="V121" i="21"/>
  <c r="U121" i="21"/>
  <c r="T121" i="21"/>
  <c r="S121" i="21"/>
  <c r="R121" i="21"/>
  <c r="Q121" i="21"/>
  <c r="P121" i="21"/>
  <c r="O121" i="21"/>
  <c r="M121" i="21"/>
  <c r="L121" i="21"/>
  <c r="J121" i="21"/>
  <c r="I121" i="21"/>
  <c r="H121" i="21"/>
  <c r="G121" i="21"/>
  <c r="F121" i="21"/>
  <c r="E121" i="21"/>
  <c r="D121" i="21"/>
  <c r="C121" i="21"/>
  <c r="B121" i="21"/>
  <c r="AA120" i="21"/>
  <c r="N120" i="21"/>
  <c r="AA119" i="21"/>
  <c r="N119" i="21"/>
  <c r="AA118" i="21"/>
  <c r="N118" i="21"/>
  <c r="AA117" i="21"/>
  <c r="AA121" i="21" s="1"/>
  <c r="N117" i="21"/>
  <c r="AA116" i="21"/>
  <c r="N116" i="21"/>
  <c r="AA115" i="21"/>
  <c r="N115" i="21"/>
  <c r="E69" i="21"/>
  <c r="D69" i="21"/>
  <c r="G67" i="21"/>
  <c r="E67" i="21"/>
  <c r="A65" i="21"/>
  <c r="A62" i="21"/>
  <c r="A61" i="21"/>
  <c r="A60" i="21"/>
  <c r="A59" i="21"/>
  <c r="A58" i="21"/>
  <c r="A57" i="21"/>
  <c r="A56" i="21"/>
  <c r="A55" i="21"/>
  <c r="Y51" i="21"/>
  <c r="X51" i="21"/>
  <c r="W51" i="21"/>
  <c r="V51" i="21"/>
  <c r="U51" i="21"/>
  <c r="T51" i="21"/>
  <c r="S51" i="21"/>
  <c r="R51" i="21"/>
  <c r="Q51" i="21"/>
  <c r="P51" i="21"/>
  <c r="O51" i="21"/>
  <c r="N51" i="21"/>
  <c r="M51" i="21"/>
  <c r="L51" i="21"/>
  <c r="K51" i="21"/>
  <c r="J51" i="21"/>
  <c r="I51" i="21"/>
  <c r="H51" i="21"/>
  <c r="G51" i="21"/>
  <c r="F51" i="21"/>
  <c r="E51" i="21"/>
  <c r="D51" i="21"/>
  <c r="C51" i="21"/>
  <c r="B51" i="21"/>
  <c r="XFD28" i="21"/>
  <c r="XFC28" i="21"/>
  <c r="XFB28" i="21"/>
  <c r="XFA28" i="21"/>
  <c r="XEZ28" i="21"/>
  <c r="XEY28" i="21"/>
  <c r="XEX28" i="21"/>
  <c r="XEW28" i="21"/>
  <c r="XEV28" i="21"/>
  <c r="XEU28" i="21"/>
  <c r="XET28" i="21"/>
  <c r="XES28" i="21"/>
  <c r="XER28" i="21"/>
  <c r="XEQ28" i="21"/>
  <c r="XEP28" i="21"/>
  <c r="XEO28" i="21"/>
  <c r="XEN28" i="21"/>
  <c r="XEM28" i="21"/>
  <c r="XEL28" i="21"/>
  <c r="XEK28" i="21"/>
  <c r="XEJ28" i="21"/>
  <c r="XEI28" i="21"/>
  <c r="XEH28" i="21"/>
  <c r="XEG28" i="21"/>
  <c r="XEF28" i="21"/>
  <c r="XEE28" i="21"/>
  <c r="XED28" i="21"/>
  <c r="XEC28" i="21"/>
  <c r="XEB28" i="21"/>
  <c r="XEA28" i="21"/>
  <c r="XDZ28" i="21"/>
  <c r="XDY28" i="21"/>
  <c r="XDX28" i="21"/>
  <c r="XDW28" i="21"/>
  <c r="XDV28" i="21"/>
  <c r="XDU28" i="21"/>
  <c r="XDT28" i="21"/>
  <c r="XDS28" i="21"/>
  <c r="XDR28" i="21"/>
  <c r="XDQ28" i="21"/>
  <c r="XDP28" i="21"/>
  <c r="XDO28" i="21"/>
  <c r="XDN28" i="21"/>
  <c r="XDM28" i="21"/>
  <c r="XDL28" i="21"/>
  <c r="XDK28" i="21"/>
  <c r="XDJ28" i="21"/>
  <c r="XDI28" i="21"/>
  <c r="XDH28" i="21"/>
  <c r="XDG28" i="21"/>
  <c r="XDF28" i="21"/>
  <c r="XDE28" i="21"/>
  <c r="XDD28" i="21"/>
  <c r="XDC28" i="21"/>
  <c r="XDB28" i="21"/>
  <c r="XDA28" i="21"/>
  <c r="XCZ28" i="21"/>
  <c r="XCY28" i="21"/>
  <c r="XCX28" i="21"/>
  <c r="XCW28" i="21"/>
  <c r="XCV28" i="21"/>
  <c r="XCU28" i="21"/>
  <c r="XCT28" i="21"/>
  <c r="XCS28" i="21"/>
  <c r="XCR28" i="21"/>
  <c r="XCQ28" i="21"/>
  <c r="XCP28" i="21"/>
  <c r="XCO28" i="21"/>
  <c r="XCN28" i="21"/>
  <c r="XCM28" i="21"/>
  <c r="XCL28" i="21"/>
  <c r="XCK28" i="21"/>
  <c r="XCJ28" i="21"/>
  <c r="XCI28" i="21"/>
  <c r="XCH28" i="21"/>
  <c r="XCG28" i="21"/>
  <c r="XCF28" i="21"/>
  <c r="XCE28" i="21"/>
  <c r="XCD28" i="21"/>
  <c r="XCC28" i="21"/>
  <c r="XCB28" i="21"/>
  <c r="XCA28" i="21"/>
  <c r="XBZ28" i="21"/>
  <c r="XBY28" i="21"/>
  <c r="XBX28" i="21"/>
  <c r="XBW28" i="21"/>
  <c r="XBV28" i="21"/>
  <c r="XBU28" i="21"/>
  <c r="XBT28" i="21"/>
  <c r="XBS28" i="21"/>
  <c r="XBR28" i="21"/>
  <c r="XBQ28" i="21"/>
  <c r="XBP28" i="21"/>
  <c r="XBO28" i="21"/>
  <c r="XBN28" i="21"/>
  <c r="XBM28" i="21"/>
  <c r="XBL28" i="21"/>
  <c r="XBK28" i="21"/>
  <c r="XBJ28" i="21"/>
  <c r="XBI28" i="21"/>
  <c r="XBH28" i="21"/>
  <c r="XBG28" i="21"/>
  <c r="XBF28" i="21"/>
  <c r="XBE28" i="21"/>
  <c r="XBD28" i="21"/>
  <c r="XBC28" i="21"/>
  <c r="XBB28" i="21"/>
  <c r="XBA28" i="21"/>
  <c r="XAZ28" i="21"/>
  <c r="XAY28" i="21"/>
  <c r="XAX28" i="21"/>
  <c r="XAW28" i="21"/>
  <c r="XAV28" i="21"/>
  <c r="XAU28" i="21"/>
  <c r="XAT28" i="21"/>
  <c r="XAS28" i="21"/>
  <c r="XAR28" i="21"/>
  <c r="XAQ28" i="21"/>
  <c r="XAP28" i="21"/>
  <c r="XAO28" i="21"/>
  <c r="XAN28" i="21"/>
  <c r="XAM28" i="21"/>
  <c r="XAL28" i="21"/>
  <c r="XAK28" i="21"/>
  <c r="XAJ28" i="21"/>
  <c r="XAI28" i="21"/>
  <c r="XAH28" i="21"/>
  <c r="XAG28" i="21"/>
  <c r="XAF28" i="21"/>
  <c r="XAE28" i="21"/>
  <c r="XAD28" i="21"/>
  <c r="XAC28" i="21"/>
  <c r="XAB28" i="21"/>
  <c r="XAA28" i="21"/>
  <c r="WZZ28" i="21"/>
  <c r="WZY28" i="21"/>
  <c r="WZX28" i="21"/>
  <c r="WZW28" i="21"/>
  <c r="WZV28" i="21"/>
  <c r="WZU28" i="21"/>
  <c r="WZT28" i="21"/>
  <c r="WZS28" i="21"/>
  <c r="WZR28" i="21"/>
  <c r="WZQ28" i="21"/>
  <c r="WZP28" i="21"/>
  <c r="WZO28" i="21"/>
  <c r="WZN28" i="21"/>
  <c r="WZM28" i="21"/>
  <c r="WZL28" i="21"/>
  <c r="WZK28" i="21"/>
  <c r="WZJ28" i="21"/>
  <c r="WZI28" i="21"/>
  <c r="WZH28" i="21"/>
  <c r="WZG28" i="21"/>
  <c r="WZF28" i="21"/>
  <c r="WZE28" i="21"/>
  <c r="WZD28" i="21"/>
  <c r="WZC28" i="21"/>
  <c r="WZB28" i="21"/>
  <c r="WZA28" i="21"/>
  <c r="WYZ28" i="21"/>
  <c r="WYY28" i="21"/>
  <c r="WYX28" i="21"/>
  <c r="WYW28" i="21"/>
  <c r="WYV28" i="21"/>
  <c r="WYU28" i="21"/>
  <c r="WYT28" i="21"/>
  <c r="WYS28" i="21"/>
  <c r="WYR28" i="21"/>
  <c r="WYQ28" i="21"/>
  <c r="WYP28" i="21"/>
  <c r="WYO28" i="21"/>
  <c r="WYN28" i="21"/>
  <c r="WYM28" i="21"/>
  <c r="WYL28" i="21"/>
  <c r="WYK28" i="21"/>
  <c r="WYJ28" i="21"/>
  <c r="WYI28" i="21"/>
  <c r="WYH28" i="21"/>
  <c r="WYG28" i="21"/>
  <c r="WYF28" i="21"/>
  <c r="WYE28" i="21"/>
  <c r="WYD28" i="21"/>
  <c r="WYC28" i="21"/>
  <c r="WYB28" i="21"/>
  <c r="WYA28" i="21"/>
  <c r="WXZ28" i="21"/>
  <c r="WXY28" i="21"/>
  <c r="WXX28" i="21"/>
  <c r="WXW28" i="21"/>
  <c r="WXV28" i="21"/>
  <c r="WXU28" i="21"/>
  <c r="WXT28" i="21"/>
  <c r="WXS28" i="21"/>
  <c r="WXR28" i="21"/>
  <c r="WXQ28" i="21"/>
  <c r="WXP28" i="21"/>
  <c r="WXO28" i="21"/>
  <c r="WXN28" i="21"/>
  <c r="WXM28" i="21"/>
  <c r="WXL28" i="21"/>
  <c r="WXK28" i="21"/>
  <c r="WXJ28" i="21"/>
  <c r="WXI28" i="21"/>
  <c r="WXH28" i="21"/>
  <c r="WXG28" i="21"/>
  <c r="WXF28" i="21"/>
  <c r="WXE28" i="21"/>
  <c r="WXD28" i="21"/>
  <c r="WXC28" i="21"/>
  <c r="WXB28" i="21"/>
  <c r="WXA28" i="21"/>
  <c r="WWZ28" i="21"/>
  <c r="WWY28" i="21"/>
  <c r="WWX28" i="21"/>
  <c r="WWW28" i="21"/>
  <c r="WWV28" i="21"/>
  <c r="WWU28" i="21"/>
  <c r="WWT28" i="21"/>
  <c r="WWS28" i="21"/>
  <c r="WWR28" i="21"/>
  <c r="WWQ28" i="21"/>
  <c r="WWP28" i="21"/>
  <c r="WWO28" i="21"/>
  <c r="WWN28" i="21"/>
  <c r="WWM28" i="21"/>
  <c r="WWL28" i="21"/>
  <c r="WWK28" i="21"/>
  <c r="WWJ28" i="21"/>
  <c r="WWI28" i="21"/>
  <c r="WWH28" i="21"/>
  <c r="WWG28" i="21"/>
  <c r="WWF28" i="21"/>
  <c r="WWE28" i="21"/>
  <c r="WWD28" i="21"/>
  <c r="WWC28" i="21"/>
  <c r="WWB28" i="21"/>
  <c r="WWA28" i="21"/>
  <c r="WVZ28" i="21"/>
  <c r="WVY28" i="21"/>
  <c r="WVX28" i="21"/>
  <c r="WVW28" i="21"/>
  <c r="WVV28" i="21"/>
  <c r="WVU28" i="21"/>
  <c r="WVT28" i="21"/>
  <c r="WVS28" i="21"/>
  <c r="WVR28" i="21"/>
  <c r="WVQ28" i="21"/>
  <c r="WVP28" i="21"/>
  <c r="WVO28" i="21"/>
  <c r="WVN28" i="21"/>
  <c r="WVM28" i="21"/>
  <c r="WVL28" i="21"/>
  <c r="WVK28" i="21"/>
  <c r="WVJ28" i="21"/>
  <c r="WVI28" i="21"/>
  <c r="WVH28" i="21"/>
  <c r="WVG28" i="21"/>
  <c r="WVF28" i="21"/>
  <c r="WVE28" i="21"/>
  <c r="WVD28" i="21"/>
  <c r="WVC28" i="21"/>
  <c r="WVB28" i="21"/>
  <c r="WVA28" i="21"/>
  <c r="WUZ28" i="21"/>
  <c r="WUY28" i="21"/>
  <c r="WUX28" i="21"/>
  <c r="WUW28" i="21"/>
  <c r="WUV28" i="21"/>
  <c r="WUU28" i="21"/>
  <c r="WUT28" i="21"/>
  <c r="WUS28" i="21"/>
  <c r="WUR28" i="21"/>
  <c r="WUQ28" i="21"/>
  <c r="WUP28" i="21"/>
  <c r="WUO28" i="21"/>
  <c r="WUN28" i="21"/>
  <c r="WUM28" i="21"/>
  <c r="WUL28" i="21"/>
  <c r="WUK28" i="21"/>
  <c r="WUJ28" i="21"/>
  <c r="WUI28" i="21"/>
  <c r="WUH28" i="21"/>
  <c r="WUG28" i="21"/>
  <c r="WUF28" i="21"/>
  <c r="WUE28" i="21"/>
  <c r="WUD28" i="21"/>
  <c r="WUC28" i="21"/>
  <c r="WUB28" i="21"/>
  <c r="WUA28" i="21"/>
  <c r="WTZ28" i="21"/>
  <c r="WTY28" i="21"/>
  <c r="WTX28" i="21"/>
  <c r="WTW28" i="21"/>
  <c r="WTV28" i="21"/>
  <c r="WTU28" i="21"/>
  <c r="WTT28" i="21"/>
  <c r="WTS28" i="21"/>
  <c r="WTR28" i="21"/>
  <c r="WTQ28" i="21"/>
  <c r="WTP28" i="21"/>
  <c r="WTO28" i="21"/>
  <c r="WTN28" i="21"/>
  <c r="WTM28" i="21"/>
  <c r="WTL28" i="21"/>
  <c r="WTK28" i="21"/>
  <c r="WTJ28" i="21"/>
  <c r="WTI28" i="21"/>
  <c r="WTH28" i="21"/>
  <c r="WTG28" i="21"/>
  <c r="WTF28" i="21"/>
  <c r="WTE28" i="21"/>
  <c r="WTD28" i="21"/>
  <c r="WTC28" i="21"/>
  <c r="WTB28" i="21"/>
  <c r="WTA28" i="21"/>
  <c r="WSZ28" i="21"/>
  <c r="WSY28" i="21"/>
  <c r="WSX28" i="21"/>
  <c r="WSW28" i="21"/>
  <c r="WSV28" i="21"/>
  <c r="WSU28" i="21"/>
  <c r="WST28" i="21"/>
  <c r="WSS28" i="21"/>
  <c r="WSR28" i="21"/>
  <c r="WSQ28" i="21"/>
  <c r="WSP28" i="21"/>
  <c r="WSO28" i="21"/>
  <c r="WSN28" i="21"/>
  <c r="WSM28" i="21"/>
  <c r="WSL28" i="21"/>
  <c r="WSK28" i="21"/>
  <c r="WSJ28" i="21"/>
  <c r="WSI28" i="21"/>
  <c r="WSH28" i="21"/>
  <c r="WSG28" i="21"/>
  <c r="WSF28" i="21"/>
  <c r="WSE28" i="21"/>
  <c r="WSD28" i="21"/>
  <c r="WSC28" i="21"/>
  <c r="WSB28" i="21"/>
  <c r="WSA28" i="21"/>
  <c r="WRZ28" i="21"/>
  <c r="WRY28" i="21"/>
  <c r="WRX28" i="21"/>
  <c r="WRW28" i="21"/>
  <c r="WRV28" i="21"/>
  <c r="WRU28" i="21"/>
  <c r="WRT28" i="21"/>
  <c r="WRS28" i="21"/>
  <c r="WRR28" i="21"/>
  <c r="WRQ28" i="21"/>
  <c r="WRP28" i="21"/>
  <c r="WRO28" i="21"/>
  <c r="WRN28" i="21"/>
  <c r="WRM28" i="21"/>
  <c r="WRL28" i="21"/>
  <c r="WRK28" i="21"/>
  <c r="WRJ28" i="21"/>
  <c r="WRI28" i="21"/>
  <c r="WRH28" i="21"/>
  <c r="WRG28" i="21"/>
  <c r="WRF28" i="21"/>
  <c r="WRE28" i="21"/>
  <c r="WRD28" i="21"/>
  <c r="WRC28" i="21"/>
  <c r="WRB28" i="21"/>
  <c r="WRA28" i="21"/>
  <c r="WQZ28" i="21"/>
  <c r="WQY28" i="21"/>
  <c r="WQX28" i="21"/>
  <c r="WQW28" i="21"/>
  <c r="WQV28" i="21"/>
  <c r="WQU28" i="21"/>
  <c r="WQT28" i="21"/>
  <c r="WQS28" i="21"/>
  <c r="WQR28" i="21"/>
  <c r="WQQ28" i="21"/>
  <c r="WQP28" i="21"/>
  <c r="WQO28" i="21"/>
  <c r="WQN28" i="21"/>
  <c r="WQM28" i="21"/>
  <c r="WQL28" i="21"/>
  <c r="WQK28" i="21"/>
  <c r="WQJ28" i="21"/>
  <c r="WQI28" i="21"/>
  <c r="WQH28" i="21"/>
  <c r="WQG28" i="21"/>
  <c r="WQF28" i="21"/>
  <c r="WQE28" i="21"/>
  <c r="WQD28" i="21"/>
  <c r="WQC28" i="21"/>
  <c r="WQB28" i="21"/>
  <c r="WQA28" i="21"/>
  <c r="WPZ28" i="21"/>
  <c r="WPY28" i="21"/>
  <c r="WPX28" i="21"/>
  <c r="WPW28" i="21"/>
  <c r="WPV28" i="21"/>
  <c r="WPU28" i="21"/>
  <c r="WPT28" i="21"/>
  <c r="WPS28" i="21"/>
  <c r="WPR28" i="21"/>
  <c r="WPQ28" i="21"/>
  <c r="WPP28" i="21"/>
  <c r="WPO28" i="21"/>
  <c r="WPN28" i="21"/>
  <c r="WPM28" i="21"/>
  <c r="WPL28" i="21"/>
  <c r="WPK28" i="21"/>
  <c r="WPJ28" i="21"/>
  <c r="WPI28" i="21"/>
  <c r="WPH28" i="21"/>
  <c r="WPG28" i="21"/>
  <c r="WPF28" i="21"/>
  <c r="WPE28" i="21"/>
  <c r="WPD28" i="21"/>
  <c r="WPC28" i="21"/>
  <c r="WPB28" i="21"/>
  <c r="WPA28" i="21"/>
  <c r="WOZ28" i="21"/>
  <c r="WOY28" i="21"/>
  <c r="WOX28" i="21"/>
  <c r="WOW28" i="21"/>
  <c r="WOV28" i="21"/>
  <c r="WOU28" i="21"/>
  <c r="WOT28" i="21"/>
  <c r="WOS28" i="21"/>
  <c r="WOR28" i="21"/>
  <c r="WOQ28" i="21"/>
  <c r="WOP28" i="21"/>
  <c r="WOO28" i="21"/>
  <c r="WON28" i="21"/>
  <c r="WOM28" i="21"/>
  <c r="WOL28" i="21"/>
  <c r="WOK28" i="21"/>
  <c r="WOJ28" i="21"/>
  <c r="WOI28" i="21"/>
  <c r="WOH28" i="21"/>
  <c r="WOG28" i="21"/>
  <c r="WOF28" i="21"/>
  <c r="WOE28" i="21"/>
  <c r="WOD28" i="21"/>
  <c r="WOC28" i="21"/>
  <c r="WOB28" i="21"/>
  <c r="WOA28" i="21"/>
  <c r="WNZ28" i="21"/>
  <c r="WNY28" i="21"/>
  <c r="WNX28" i="21"/>
  <c r="WNW28" i="21"/>
  <c r="WNV28" i="21"/>
  <c r="WNU28" i="21"/>
  <c r="WNT28" i="21"/>
  <c r="WNS28" i="21"/>
  <c r="WNR28" i="21"/>
  <c r="WNQ28" i="21"/>
  <c r="WNP28" i="21"/>
  <c r="WNO28" i="21"/>
  <c r="WNN28" i="21"/>
  <c r="WNM28" i="21"/>
  <c r="WNL28" i="21"/>
  <c r="WNK28" i="21"/>
  <c r="WNJ28" i="21"/>
  <c r="WNI28" i="21"/>
  <c r="WNH28" i="21"/>
  <c r="WNG28" i="21"/>
  <c r="WNF28" i="21"/>
  <c r="WNE28" i="21"/>
  <c r="WND28" i="21"/>
  <c r="WNC28" i="21"/>
  <c r="WNB28" i="21"/>
  <c r="WNA28" i="21"/>
  <c r="WMZ28" i="21"/>
  <c r="WMY28" i="21"/>
  <c r="WMX28" i="21"/>
  <c r="WMW28" i="21"/>
  <c r="WMV28" i="21"/>
  <c r="WMU28" i="21"/>
  <c r="WMT28" i="21"/>
  <c r="WMS28" i="21"/>
  <c r="WMR28" i="21"/>
  <c r="WMQ28" i="21"/>
  <c r="WMP28" i="21"/>
  <c r="WMO28" i="21"/>
  <c r="WMN28" i="21"/>
  <c r="WMM28" i="21"/>
  <c r="WML28" i="21"/>
  <c r="WMK28" i="21"/>
  <c r="WMJ28" i="21"/>
  <c r="WMI28" i="21"/>
  <c r="WMH28" i="21"/>
  <c r="WMG28" i="21"/>
  <c r="WMF28" i="21"/>
  <c r="WME28" i="21"/>
  <c r="WMD28" i="21"/>
  <c r="WMC28" i="21"/>
  <c r="WMB28" i="21"/>
  <c r="WMA28" i="21"/>
  <c r="WLZ28" i="21"/>
  <c r="WLY28" i="21"/>
  <c r="WLX28" i="21"/>
  <c r="WLW28" i="21"/>
  <c r="WLV28" i="21"/>
  <c r="WLU28" i="21"/>
  <c r="WLT28" i="21"/>
  <c r="WLS28" i="21"/>
  <c r="WLR28" i="21"/>
  <c r="WLQ28" i="21"/>
  <c r="WLP28" i="21"/>
  <c r="WLO28" i="21"/>
  <c r="WLN28" i="21"/>
  <c r="WLM28" i="21"/>
  <c r="WLL28" i="21"/>
  <c r="WLK28" i="21"/>
  <c r="WLJ28" i="21"/>
  <c r="WLI28" i="21"/>
  <c r="WLH28" i="21"/>
  <c r="WLG28" i="21"/>
  <c r="WLF28" i="21"/>
  <c r="WLE28" i="21"/>
  <c r="WLD28" i="21"/>
  <c r="WLC28" i="21"/>
  <c r="WLB28" i="21"/>
  <c r="WLA28" i="21"/>
  <c r="WKZ28" i="21"/>
  <c r="WKY28" i="21"/>
  <c r="WKX28" i="21"/>
  <c r="WKW28" i="21"/>
  <c r="WKV28" i="21"/>
  <c r="WKU28" i="21"/>
  <c r="WKT28" i="21"/>
  <c r="WKS28" i="21"/>
  <c r="WKR28" i="21"/>
  <c r="WKQ28" i="21"/>
  <c r="WKP28" i="21"/>
  <c r="WKO28" i="21"/>
  <c r="WKN28" i="21"/>
  <c r="WKM28" i="21"/>
  <c r="WKL28" i="21"/>
  <c r="WKK28" i="21"/>
  <c r="WKJ28" i="21"/>
  <c r="WKI28" i="21"/>
  <c r="WKH28" i="21"/>
  <c r="WKG28" i="21"/>
  <c r="WKF28" i="21"/>
  <c r="WKE28" i="21"/>
  <c r="WKD28" i="21"/>
  <c r="WKC28" i="21"/>
  <c r="WKB28" i="21"/>
  <c r="WKA28" i="21"/>
  <c r="WJZ28" i="21"/>
  <c r="WJY28" i="21"/>
  <c r="WJX28" i="21"/>
  <c r="WJW28" i="21"/>
  <c r="WJV28" i="21"/>
  <c r="WJU28" i="21"/>
  <c r="WJT28" i="21"/>
  <c r="WJS28" i="21"/>
  <c r="WJR28" i="21"/>
  <c r="WJQ28" i="21"/>
  <c r="WJP28" i="21"/>
  <c r="WJO28" i="21"/>
  <c r="WJN28" i="21"/>
  <c r="WJM28" i="21"/>
  <c r="WJL28" i="21"/>
  <c r="WJK28" i="21"/>
  <c r="WJJ28" i="21"/>
  <c r="WJI28" i="21"/>
  <c r="WJH28" i="21"/>
  <c r="WJG28" i="21"/>
  <c r="WJF28" i="21"/>
  <c r="WJE28" i="21"/>
  <c r="WJD28" i="21"/>
  <c r="WJC28" i="21"/>
  <c r="WJB28" i="21"/>
  <c r="WJA28" i="21"/>
  <c r="WIZ28" i="21"/>
  <c r="WIY28" i="21"/>
  <c r="WIX28" i="21"/>
  <c r="WIW28" i="21"/>
  <c r="WIV28" i="21"/>
  <c r="WIU28" i="21"/>
  <c r="WIT28" i="21"/>
  <c r="WIS28" i="21"/>
  <c r="WIR28" i="21"/>
  <c r="WIQ28" i="21"/>
  <c r="WIP28" i="21"/>
  <c r="WIO28" i="21"/>
  <c r="WIN28" i="21"/>
  <c r="WIM28" i="21"/>
  <c r="WIL28" i="21"/>
  <c r="WIK28" i="21"/>
  <c r="WIJ28" i="21"/>
  <c r="WII28" i="21"/>
  <c r="WIH28" i="21"/>
  <c r="WIG28" i="21"/>
  <c r="WIF28" i="21"/>
  <c r="WIE28" i="21"/>
  <c r="WID28" i="21"/>
  <c r="WIC28" i="21"/>
  <c r="WIB28" i="21"/>
  <c r="WIA28" i="21"/>
  <c r="WHZ28" i="21"/>
  <c r="WHY28" i="21"/>
  <c r="WHX28" i="21"/>
  <c r="WHW28" i="21"/>
  <c r="WHV28" i="21"/>
  <c r="WHU28" i="21"/>
  <c r="WHT28" i="21"/>
  <c r="WHS28" i="21"/>
  <c r="WHR28" i="21"/>
  <c r="WHQ28" i="21"/>
  <c r="WHP28" i="21"/>
  <c r="WHO28" i="21"/>
  <c r="WHN28" i="21"/>
  <c r="WHM28" i="21"/>
  <c r="WHL28" i="21"/>
  <c r="WHK28" i="21"/>
  <c r="WHJ28" i="21"/>
  <c r="WHI28" i="21"/>
  <c r="WHH28" i="21"/>
  <c r="WHG28" i="21"/>
  <c r="WHF28" i="21"/>
  <c r="WHE28" i="21"/>
  <c r="WHD28" i="21"/>
  <c r="WHC28" i="21"/>
  <c r="WHB28" i="21"/>
  <c r="WHA28" i="21"/>
  <c r="WGZ28" i="21"/>
  <c r="WGY28" i="21"/>
  <c r="WGX28" i="21"/>
  <c r="WGW28" i="21"/>
  <c r="WGV28" i="21"/>
  <c r="WGU28" i="21"/>
  <c r="WGT28" i="21"/>
  <c r="WGS28" i="21"/>
  <c r="WGR28" i="21"/>
  <c r="WGQ28" i="21"/>
  <c r="WGP28" i="21"/>
  <c r="WGO28" i="21"/>
  <c r="WGN28" i="21"/>
  <c r="WGM28" i="21"/>
  <c r="WGL28" i="21"/>
  <c r="WGK28" i="21"/>
  <c r="WGJ28" i="21"/>
  <c r="WGI28" i="21"/>
  <c r="WGH28" i="21"/>
  <c r="WGG28" i="21"/>
  <c r="WGF28" i="21"/>
  <c r="WGE28" i="21"/>
  <c r="WGD28" i="21"/>
  <c r="WGC28" i="21"/>
  <c r="WGB28" i="21"/>
  <c r="WGA28" i="21"/>
  <c r="WFZ28" i="21"/>
  <c r="WFY28" i="21"/>
  <c r="WFX28" i="21"/>
  <c r="WFW28" i="21"/>
  <c r="WFV28" i="21"/>
  <c r="WFU28" i="21"/>
  <c r="WFT28" i="21"/>
  <c r="WFS28" i="21"/>
  <c r="WFR28" i="21"/>
  <c r="WFQ28" i="21"/>
  <c r="WFP28" i="21"/>
  <c r="WFO28" i="21"/>
  <c r="WFN28" i="21"/>
  <c r="WFM28" i="21"/>
  <c r="WFL28" i="21"/>
  <c r="WFK28" i="21"/>
  <c r="WFJ28" i="21"/>
  <c r="WFI28" i="21"/>
  <c r="WFH28" i="21"/>
  <c r="WFG28" i="21"/>
  <c r="WFF28" i="21"/>
  <c r="WFE28" i="21"/>
  <c r="WFD28" i="21"/>
  <c r="WFC28" i="21"/>
  <c r="WFB28" i="21"/>
  <c r="WFA28" i="21"/>
  <c r="WEZ28" i="21"/>
  <c r="WEY28" i="21"/>
  <c r="WEX28" i="21"/>
  <c r="WEW28" i="21"/>
  <c r="WEV28" i="21"/>
  <c r="WEU28" i="21"/>
  <c r="WET28" i="21"/>
  <c r="WES28" i="21"/>
  <c r="WER28" i="21"/>
  <c r="WEQ28" i="21"/>
  <c r="WEP28" i="21"/>
  <c r="WEO28" i="21"/>
  <c r="WEN28" i="21"/>
  <c r="WEM28" i="21"/>
  <c r="WEL28" i="21"/>
  <c r="WEK28" i="21"/>
  <c r="WEJ28" i="21"/>
  <c r="WEI28" i="21"/>
  <c r="WEH28" i="21"/>
  <c r="WEG28" i="21"/>
  <c r="WEF28" i="21"/>
  <c r="WEE28" i="21"/>
  <c r="WED28" i="21"/>
  <c r="WEC28" i="21"/>
  <c r="WEB28" i="21"/>
  <c r="WEA28" i="21"/>
  <c r="WDZ28" i="21"/>
  <c r="WDY28" i="21"/>
  <c r="WDX28" i="21"/>
  <c r="WDW28" i="21"/>
  <c r="WDV28" i="21"/>
  <c r="WDU28" i="21"/>
  <c r="WDT28" i="21"/>
  <c r="WDS28" i="21"/>
  <c r="WDR28" i="21"/>
  <c r="WDQ28" i="21"/>
  <c r="WDP28" i="21"/>
  <c r="WDO28" i="21"/>
  <c r="WDN28" i="21"/>
  <c r="WDM28" i="21"/>
  <c r="WDL28" i="21"/>
  <c r="WDK28" i="21"/>
  <c r="WDJ28" i="21"/>
  <c r="WDI28" i="21"/>
  <c r="WDH28" i="21"/>
  <c r="WDG28" i="21"/>
  <c r="WDF28" i="21"/>
  <c r="WDE28" i="21"/>
  <c r="WDD28" i="21"/>
  <c r="WDC28" i="21"/>
  <c r="WDB28" i="21"/>
  <c r="WDA28" i="21"/>
  <c r="WCZ28" i="21"/>
  <c r="WCY28" i="21"/>
  <c r="WCX28" i="21"/>
  <c r="WCW28" i="21"/>
  <c r="WCV28" i="21"/>
  <c r="WCU28" i="21"/>
  <c r="WCT28" i="21"/>
  <c r="WCS28" i="21"/>
  <c r="WCR28" i="21"/>
  <c r="WCQ28" i="21"/>
  <c r="WCP28" i="21"/>
  <c r="WCO28" i="21"/>
  <c r="WCN28" i="21"/>
  <c r="WCM28" i="21"/>
  <c r="WCL28" i="21"/>
  <c r="WCK28" i="21"/>
  <c r="WCJ28" i="21"/>
  <c r="WCI28" i="21"/>
  <c r="WCH28" i="21"/>
  <c r="WCG28" i="21"/>
  <c r="WCF28" i="21"/>
  <c r="WCE28" i="21"/>
  <c r="WCD28" i="21"/>
  <c r="WCC28" i="21"/>
  <c r="WCB28" i="21"/>
  <c r="WCA28" i="21"/>
  <c r="WBZ28" i="21"/>
  <c r="WBY28" i="21"/>
  <c r="WBX28" i="21"/>
  <c r="WBW28" i="21"/>
  <c r="WBV28" i="21"/>
  <c r="WBU28" i="21"/>
  <c r="WBT28" i="21"/>
  <c r="WBS28" i="21"/>
  <c r="WBR28" i="21"/>
  <c r="WBQ28" i="21"/>
  <c r="WBP28" i="21"/>
  <c r="WBO28" i="21"/>
  <c r="WBN28" i="21"/>
  <c r="WBM28" i="21"/>
  <c r="WBL28" i="21"/>
  <c r="WBK28" i="21"/>
  <c r="WBJ28" i="21"/>
  <c r="WBI28" i="21"/>
  <c r="WBH28" i="21"/>
  <c r="WBG28" i="21"/>
  <c r="WBF28" i="21"/>
  <c r="WBE28" i="21"/>
  <c r="WBD28" i="21"/>
  <c r="WBC28" i="21"/>
  <c r="WBB28" i="21"/>
  <c r="WBA28" i="21"/>
  <c r="WAZ28" i="21"/>
  <c r="WAY28" i="21"/>
  <c r="WAX28" i="21"/>
  <c r="WAW28" i="21"/>
  <c r="WAV28" i="21"/>
  <c r="WAU28" i="21"/>
  <c r="WAT28" i="21"/>
  <c r="WAS28" i="21"/>
  <c r="WAR28" i="21"/>
  <c r="WAQ28" i="21"/>
  <c r="WAP28" i="21"/>
  <c r="WAO28" i="21"/>
  <c r="WAN28" i="21"/>
  <c r="WAM28" i="21"/>
  <c r="WAL28" i="21"/>
  <c r="WAK28" i="21"/>
  <c r="WAJ28" i="21"/>
  <c r="WAI28" i="21"/>
  <c r="WAH28" i="21"/>
  <c r="WAG28" i="21"/>
  <c r="WAF28" i="21"/>
  <c r="WAE28" i="21"/>
  <c r="WAD28" i="21"/>
  <c r="WAC28" i="21"/>
  <c r="WAB28" i="21"/>
  <c r="WAA28" i="21"/>
  <c r="VZZ28" i="21"/>
  <c r="VZY28" i="21"/>
  <c r="VZX28" i="21"/>
  <c r="VZW28" i="21"/>
  <c r="VZV28" i="21"/>
  <c r="VZU28" i="21"/>
  <c r="VZT28" i="21"/>
  <c r="VZS28" i="21"/>
  <c r="VZR28" i="21"/>
  <c r="VZQ28" i="21"/>
  <c r="VZP28" i="21"/>
  <c r="VZO28" i="21"/>
  <c r="VZN28" i="21"/>
  <c r="VZM28" i="21"/>
  <c r="VZL28" i="21"/>
  <c r="VZK28" i="21"/>
  <c r="VZJ28" i="21"/>
  <c r="VZI28" i="21"/>
  <c r="VZH28" i="21"/>
  <c r="VZG28" i="21"/>
  <c r="VZF28" i="21"/>
  <c r="VZE28" i="21"/>
  <c r="VZD28" i="21"/>
  <c r="VZC28" i="21"/>
  <c r="VZB28" i="21"/>
  <c r="VZA28" i="21"/>
  <c r="VYZ28" i="21"/>
  <c r="VYY28" i="21"/>
  <c r="VYX28" i="21"/>
  <c r="VYW28" i="21"/>
  <c r="VYV28" i="21"/>
  <c r="VYU28" i="21"/>
  <c r="VYT28" i="21"/>
  <c r="VYS28" i="21"/>
  <c r="VYR28" i="21"/>
  <c r="VYQ28" i="21"/>
  <c r="VYP28" i="21"/>
  <c r="VYO28" i="21"/>
  <c r="VYN28" i="21"/>
  <c r="VYM28" i="21"/>
  <c r="VYL28" i="21"/>
  <c r="VYK28" i="21"/>
  <c r="VYJ28" i="21"/>
  <c r="VYI28" i="21"/>
  <c r="VYH28" i="21"/>
  <c r="VYG28" i="21"/>
  <c r="VYF28" i="21"/>
  <c r="VYE28" i="21"/>
  <c r="VYD28" i="21"/>
  <c r="VYC28" i="21"/>
  <c r="VYB28" i="21"/>
  <c r="VYA28" i="21"/>
  <c r="VXZ28" i="21"/>
  <c r="VXY28" i="21"/>
  <c r="VXX28" i="21"/>
  <c r="VXW28" i="21"/>
  <c r="VXV28" i="21"/>
  <c r="VXU28" i="21"/>
  <c r="VXT28" i="21"/>
  <c r="VXS28" i="21"/>
  <c r="VXR28" i="21"/>
  <c r="VXQ28" i="21"/>
  <c r="VXP28" i="21"/>
  <c r="VXO28" i="21"/>
  <c r="VXN28" i="21"/>
  <c r="VXM28" i="21"/>
  <c r="VXL28" i="21"/>
  <c r="VXK28" i="21"/>
  <c r="VXJ28" i="21"/>
  <c r="VXI28" i="21"/>
  <c r="VXH28" i="21"/>
  <c r="VXG28" i="21"/>
  <c r="VXF28" i="21"/>
  <c r="VXE28" i="21"/>
  <c r="VXD28" i="21"/>
  <c r="VXC28" i="21"/>
  <c r="VXB28" i="21"/>
  <c r="VXA28" i="21"/>
  <c r="VWZ28" i="21"/>
  <c r="VWY28" i="21"/>
  <c r="VWX28" i="21"/>
  <c r="VWW28" i="21"/>
  <c r="VWV28" i="21"/>
  <c r="VWU28" i="21"/>
  <c r="VWT28" i="21"/>
  <c r="VWS28" i="21"/>
  <c r="VWR28" i="21"/>
  <c r="VWQ28" i="21"/>
  <c r="VWP28" i="21"/>
  <c r="VWO28" i="21"/>
  <c r="VWN28" i="21"/>
  <c r="VWM28" i="21"/>
  <c r="VWL28" i="21"/>
  <c r="VWK28" i="21"/>
  <c r="VWJ28" i="21"/>
  <c r="VWI28" i="21"/>
  <c r="VWH28" i="21"/>
  <c r="VWG28" i="21"/>
  <c r="VWF28" i="21"/>
  <c r="VWE28" i="21"/>
  <c r="VWD28" i="21"/>
  <c r="VWC28" i="21"/>
  <c r="VWB28" i="21"/>
  <c r="VWA28" i="21"/>
  <c r="VVZ28" i="21"/>
  <c r="VVY28" i="21"/>
  <c r="VVX28" i="21"/>
  <c r="VVW28" i="21"/>
  <c r="VVV28" i="21"/>
  <c r="VVU28" i="21"/>
  <c r="VVT28" i="21"/>
  <c r="VVS28" i="21"/>
  <c r="VVR28" i="21"/>
  <c r="VVQ28" i="21"/>
  <c r="VVP28" i="21"/>
  <c r="VVO28" i="21"/>
  <c r="VVN28" i="21"/>
  <c r="VVM28" i="21"/>
  <c r="VVL28" i="21"/>
  <c r="VVK28" i="21"/>
  <c r="VVJ28" i="21"/>
  <c r="VVI28" i="21"/>
  <c r="VVH28" i="21"/>
  <c r="VVG28" i="21"/>
  <c r="VVF28" i="21"/>
  <c r="VVE28" i="21"/>
  <c r="VVD28" i="21"/>
  <c r="VVC28" i="21"/>
  <c r="VVB28" i="21"/>
  <c r="VVA28" i="21"/>
  <c r="VUZ28" i="21"/>
  <c r="VUY28" i="21"/>
  <c r="VUX28" i="21"/>
  <c r="VUW28" i="21"/>
  <c r="VUV28" i="21"/>
  <c r="VUU28" i="21"/>
  <c r="VUT28" i="21"/>
  <c r="VUS28" i="21"/>
  <c r="VUR28" i="21"/>
  <c r="VUQ28" i="21"/>
  <c r="VUP28" i="21"/>
  <c r="VUO28" i="21"/>
  <c r="VUN28" i="21"/>
  <c r="VUM28" i="21"/>
  <c r="VUL28" i="21"/>
  <c r="VUK28" i="21"/>
  <c r="VUJ28" i="21"/>
  <c r="VUI28" i="21"/>
  <c r="VUH28" i="21"/>
  <c r="VUG28" i="21"/>
  <c r="VUF28" i="21"/>
  <c r="VUE28" i="21"/>
  <c r="VUD28" i="21"/>
  <c r="VUC28" i="21"/>
  <c r="VUB28" i="21"/>
  <c r="VUA28" i="21"/>
  <c r="VTZ28" i="21"/>
  <c r="VTY28" i="21"/>
  <c r="VTX28" i="21"/>
  <c r="VTW28" i="21"/>
  <c r="VTV28" i="21"/>
  <c r="VTU28" i="21"/>
  <c r="VTT28" i="21"/>
  <c r="VTS28" i="21"/>
  <c r="VTR28" i="21"/>
  <c r="VTQ28" i="21"/>
  <c r="VTP28" i="21"/>
  <c r="VTO28" i="21"/>
  <c r="VTN28" i="21"/>
  <c r="VTM28" i="21"/>
  <c r="VTL28" i="21"/>
  <c r="VTK28" i="21"/>
  <c r="VTJ28" i="21"/>
  <c r="VTI28" i="21"/>
  <c r="VTH28" i="21"/>
  <c r="VTG28" i="21"/>
  <c r="VTF28" i="21"/>
  <c r="VTE28" i="21"/>
  <c r="VTD28" i="21"/>
  <c r="VTC28" i="21"/>
  <c r="VTB28" i="21"/>
  <c r="VTA28" i="21"/>
  <c r="VSZ28" i="21"/>
  <c r="VSY28" i="21"/>
  <c r="VSX28" i="21"/>
  <c r="VSW28" i="21"/>
  <c r="VSV28" i="21"/>
  <c r="VSU28" i="21"/>
  <c r="VST28" i="21"/>
  <c r="VSS28" i="21"/>
  <c r="VSR28" i="21"/>
  <c r="VSQ28" i="21"/>
  <c r="VSP28" i="21"/>
  <c r="VSO28" i="21"/>
  <c r="VSN28" i="21"/>
  <c r="VSM28" i="21"/>
  <c r="VSL28" i="21"/>
  <c r="VSK28" i="21"/>
  <c r="VSJ28" i="21"/>
  <c r="VSI28" i="21"/>
  <c r="VSH28" i="21"/>
  <c r="VSG28" i="21"/>
  <c r="VSF28" i="21"/>
  <c r="VSE28" i="21"/>
  <c r="VSD28" i="21"/>
  <c r="VSC28" i="21"/>
  <c r="VSB28" i="21"/>
  <c r="VSA28" i="21"/>
  <c r="VRZ28" i="21"/>
  <c r="VRY28" i="21"/>
  <c r="VRX28" i="21"/>
  <c r="VRW28" i="21"/>
  <c r="VRV28" i="21"/>
  <c r="VRU28" i="21"/>
  <c r="VRT28" i="21"/>
  <c r="VRS28" i="21"/>
  <c r="VRR28" i="21"/>
  <c r="VRQ28" i="21"/>
  <c r="VRP28" i="21"/>
  <c r="VRO28" i="21"/>
  <c r="VRN28" i="21"/>
  <c r="VRM28" i="21"/>
  <c r="VRL28" i="21"/>
  <c r="VRK28" i="21"/>
  <c r="VRJ28" i="21"/>
  <c r="VRI28" i="21"/>
  <c r="VRH28" i="21"/>
  <c r="VRG28" i="21"/>
  <c r="VRF28" i="21"/>
  <c r="VRE28" i="21"/>
  <c r="VRD28" i="21"/>
  <c r="VRC28" i="21"/>
  <c r="VRB28" i="21"/>
  <c r="VRA28" i="21"/>
  <c r="VQZ28" i="21"/>
  <c r="VQY28" i="21"/>
  <c r="VQX28" i="21"/>
  <c r="VQW28" i="21"/>
  <c r="VQV28" i="21"/>
  <c r="VQU28" i="21"/>
  <c r="VQT28" i="21"/>
  <c r="VQS28" i="21"/>
  <c r="VQR28" i="21"/>
  <c r="VQQ28" i="21"/>
  <c r="VQP28" i="21"/>
  <c r="VQO28" i="21"/>
  <c r="VQN28" i="21"/>
  <c r="VQM28" i="21"/>
  <c r="VQL28" i="21"/>
  <c r="VQK28" i="21"/>
  <c r="VQJ28" i="21"/>
  <c r="VQI28" i="21"/>
  <c r="VQH28" i="21"/>
  <c r="VQG28" i="21"/>
  <c r="VQF28" i="21"/>
  <c r="VQE28" i="21"/>
  <c r="VQD28" i="21"/>
  <c r="VQC28" i="21"/>
  <c r="VQB28" i="21"/>
  <c r="VQA28" i="21"/>
  <c r="VPZ28" i="21"/>
  <c r="VPY28" i="21"/>
  <c r="VPX28" i="21"/>
  <c r="VPW28" i="21"/>
  <c r="VPV28" i="21"/>
  <c r="VPU28" i="21"/>
  <c r="VPT28" i="21"/>
  <c r="VPS28" i="21"/>
  <c r="VPR28" i="21"/>
  <c r="VPQ28" i="21"/>
  <c r="VPP28" i="21"/>
  <c r="VPO28" i="21"/>
  <c r="VPN28" i="21"/>
  <c r="VPM28" i="21"/>
  <c r="VPL28" i="21"/>
  <c r="VPK28" i="21"/>
  <c r="VPJ28" i="21"/>
  <c r="VPI28" i="21"/>
  <c r="VPH28" i="21"/>
  <c r="VPG28" i="21"/>
  <c r="VPF28" i="21"/>
  <c r="VPE28" i="21"/>
  <c r="VPD28" i="21"/>
  <c r="VPC28" i="21"/>
  <c r="VPB28" i="21"/>
  <c r="VPA28" i="21"/>
  <c r="VOZ28" i="21"/>
  <c r="VOY28" i="21"/>
  <c r="VOX28" i="21"/>
  <c r="VOW28" i="21"/>
  <c r="VOV28" i="21"/>
  <c r="VOU28" i="21"/>
  <c r="VOT28" i="21"/>
  <c r="VOS28" i="21"/>
  <c r="VOR28" i="21"/>
  <c r="VOQ28" i="21"/>
  <c r="VOP28" i="21"/>
  <c r="VOO28" i="21"/>
  <c r="VON28" i="21"/>
  <c r="VOM28" i="21"/>
  <c r="VOL28" i="21"/>
  <c r="VOK28" i="21"/>
  <c r="VOJ28" i="21"/>
  <c r="VOI28" i="21"/>
  <c r="VOH28" i="21"/>
  <c r="VOG28" i="21"/>
  <c r="VOF28" i="21"/>
  <c r="VOE28" i="21"/>
  <c r="VOD28" i="21"/>
  <c r="VOC28" i="21"/>
  <c r="VOB28" i="21"/>
  <c r="VOA28" i="21"/>
  <c r="VNZ28" i="21"/>
  <c r="VNY28" i="21"/>
  <c r="VNX28" i="21"/>
  <c r="VNW28" i="21"/>
  <c r="VNV28" i="21"/>
  <c r="VNU28" i="21"/>
  <c r="VNT28" i="21"/>
  <c r="VNS28" i="21"/>
  <c r="VNR28" i="21"/>
  <c r="VNQ28" i="21"/>
  <c r="VNP28" i="21"/>
  <c r="VNO28" i="21"/>
  <c r="VNN28" i="21"/>
  <c r="VNM28" i="21"/>
  <c r="VNL28" i="21"/>
  <c r="VNK28" i="21"/>
  <c r="VNJ28" i="21"/>
  <c r="VNI28" i="21"/>
  <c r="VNH28" i="21"/>
  <c r="VNG28" i="21"/>
  <c r="VNF28" i="21"/>
  <c r="VNE28" i="21"/>
  <c r="VND28" i="21"/>
  <c r="VNC28" i="21"/>
  <c r="VNB28" i="21"/>
  <c r="VNA28" i="21"/>
  <c r="VMZ28" i="21"/>
  <c r="VMY28" i="21"/>
  <c r="VMX28" i="21"/>
  <c r="VMW28" i="21"/>
  <c r="VMV28" i="21"/>
  <c r="VMU28" i="21"/>
  <c r="VMT28" i="21"/>
  <c r="VMS28" i="21"/>
  <c r="VMR28" i="21"/>
  <c r="VMQ28" i="21"/>
  <c r="VMP28" i="21"/>
  <c r="VMO28" i="21"/>
  <c r="VMN28" i="21"/>
  <c r="VMM28" i="21"/>
  <c r="VML28" i="21"/>
  <c r="VMK28" i="21"/>
  <c r="VMJ28" i="21"/>
  <c r="VMI28" i="21"/>
  <c r="VMH28" i="21"/>
  <c r="VMG28" i="21"/>
  <c r="VMF28" i="21"/>
  <c r="VME28" i="21"/>
  <c r="VMD28" i="21"/>
  <c r="VMC28" i="21"/>
  <c r="VMB28" i="21"/>
  <c r="VMA28" i="21"/>
  <c r="VLZ28" i="21"/>
  <c r="VLY28" i="21"/>
  <c r="VLX28" i="21"/>
  <c r="VLW28" i="21"/>
  <c r="VLV28" i="21"/>
  <c r="VLU28" i="21"/>
  <c r="VLT28" i="21"/>
  <c r="VLS28" i="21"/>
  <c r="VLR28" i="21"/>
  <c r="VLQ28" i="21"/>
  <c r="VLP28" i="21"/>
  <c r="VLO28" i="21"/>
  <c r="VLN28" i="21"/>
  <c r="VLM28" i="21"/>
  <c r="VLL28" i="21"/>
  <c r="VLK28" i="21"/>
  <c r="VLJ28" i="21"/>
  <c r="VLI28" i="21"/>
  <c r="VLH28" i="21"/>
  <c r="VLG28" i="21"/>
  <c r="VLF28" i="21"/>
  <c r="VLE28" i="21"/>
  <c r="VLD28" i="21"/>
  <c r="VLC28" i="21"/>
  <c r="VLB28" i="21"/>
  <c r="VLA28" i="21"/>
  <c r="VKZ28" i="21"/>
  <c r="VKY28" i="21"/>
  <c r="VKX28" i="21"/>
  <c r="VKW28" i="21"/>
  <c r="VKV28" i="21"/>
  <c r="VKU28" i="21"/>
  <c r="VKT28" i="21"/>
  <c r="VKS28" i="21"/>
  <c r="VKR28" i="21"/>
  <c r="VKQ28" i="21"/>
  <c r="VKP28" i="21"/>
  <c r="VKO28" i="21"/>
  <c r="VKN28" i="21"/>
  <c r="VKM28" i="21"/>
  <c r="VKL28" i="21"/>
  <c r="VKK28" i="21"/>
  <c r="VKJ28" i="21"/>
  <c r="VKI28" i="21"/>
  <c r="VKH28" i="21"/>
  <c r="VKG28" i="21"/>
  <c r="VKF28" i="21"/>
  <c r="VKE28" i="21"/>
  <c r="VKD28" i="21"/>
  <c r="VKC28" i="21"/>
  <c r="VKB28" i="21"/>
  <c r="VKA28" i="21"/>
  <c r="VJZ28" i="21"/>
  <c r="VJY28" i="21"/>
  <c r="VJX28" i="21"/>
  <c r="VJW28" i="21"/>
  <c r="VJV28" i="21"/>
  <c r="VJU28" i="21"/>
  <c r="VJT28" i="21"/>
  <c r="VJS28" i="21"/>
  <c r="VJR28" i="21"/>
  <c r="VJQ28" i="21"/>
  <c r="VJP28" i="21"/>
  <c r="VJO28" i="21"/>
  <c r="VJN28" i="21"/>
  <c r="VJM28" i="21"/>
  <c r="VJL28" i="21"/>
  <c r="VJK28" i="21"/>
  <c r="VJJ28" i="21"/>
  <c r="VJI28" i="21"/>
  <c r="VJH28" i="21"/>
  <c r="VJG28" i="21"/>
  <c r="VJF28" i="21"/>
  <c r="VJE28" i="21"/>
  <c r="VJD28" i="21"/>
  <c r="VJC28" i="21"/>
  <c r="VJB28" i="21"/>
  <c r="VJA28" i="21"/>
  <c r="VIZ28" i="21"/>
  <c r="VIY28" i="21"/>
  <c r="VIX28" i="21"/>
  <c r="VIW28" i="21"/>
  <c r="VIV28" i="21"/>
  <c r="VIU28" i="21"/>
  <c r="VIT28" i="21"/>
  <c r="VIS28" i="21"/>
  <c r="VIR28" i="21"/>
  <c r="VIQ28" i="21"/>
  <c r="VIP28" i="21"/>
  <c r="VIO28" i="21"/>
  <c r="VIN28" i="21"/>
  <c r="VIM28" i="21"/>
  <c r="VIL28" i="21"/>
  <c r="VIK28" i="21"/>
  <c r="VIJ28" i="21"/>
  <c r="VII28" i="21"/>
  <c r="VIH28" i="21"/>
  <c r="VIG28" i="21"/>
  <c r="VIF28" i="21"/>
  <c r="VIE28" i="21"/>
  <c r="VID28" i="21"/>
  <c r="VIC28" i="21"/>
  <c r="VIB28" i="21"/>
  <c r="VIA28" i="21"/>
  <c r="VHZ28" i="21"/>
  <c r="VHY28" i="21"/>
  <c r="VHX28" i="21"/>
  <c r="VHW28" i="21"/>
  <c r="VHV28" i="21"/>
  <c r="VHU28" i="21"/>
  <c r="VHT28" i="21"/>
  <c r="VHS28" i="21"/>
  <c r="VHR28" i="21"/>
  <c r="VHQ28" i="21"/>
  <c r="VHP28" i="21"/>
  <c r="VHO28" i="21"/>
  <c r="VHN28" i="21"/>
  <c r="VHM28" i="21"/>
  <c r="VHL28" i="21"/>
  <c r="VHK28" i="21"/>
  <c r="VHJ28" i="21"/>
  <c r="VHI28" i="21"/>
  <c r="VHH28" i="21"/>
  <c r="VHG28" i="21"/>
  <c r="VHF28" i="21"/>
  <c r="VHE28" i="21"/>
  <c r="VHD28" i="21"/>
  <c r="VHC28" i="21"/>
  <c r="VHB28" i="21"/>
  <c r="VHA28" i="21"/>
  <c r="VGZ28" i="21"/>
  <c r="VGY28" i="21"/>
  <c r="VGX28" i="21"/>
  <c r="VGW28" i="21"/>
  <c r="VGV28" i="21"/>
  <c r="VGU28" i="21"/>
  <c r="VGT28" i="21"/>
  <c r="VGS28" i="21"/>
  <c r="VGR28" i="21"/>
  <c r="VGQ28" i="21"/>
  <c r="VGP28" i="21"/>
  <c r="VGO28" i="21"/>
  <c r="VGN28" i="21"/>
  <c r="VGM28" i="21"/>
  <c r="VGL28" i="21"/>
  <c r="VGK28" i="21"/>
  <c r="VGJ28" i="21"/>
  <c r="VGI28" i="21"/>
  <c r="VGH28" i="21"/>
  <c r="VGG28" i="21"/>
  <c r="VGF28" i="21"/>
  <c r="VGE28" i="21"/>
  <c r="VGD28" i="21"/>
  <c r="VGC28" i="21"/>
  <c r="VGB28" i="21"/>
  <c r="VGA28" i="21"/>
  <c r="VFZ28" i="21"/>
  <c r="VFY28" i="21"/>
  <c r="VFX28" i="21"/>
  <c r="VFW28" i="21"/>
  <c r="VFV28" i="21"/>
  <c r="VFU28" i="21"/>
  <c r="VFT28" i="21"/>
  <c r="VFS28" i="21"/>
  <c r="VFR28" i="21"/>
  <c r="VFQ28" i="21"/>
  <c r="VFP28" i="21"/>
  <c r="VFO28" i="21"/>
  <c r="VFN28" i="21"/>
  <c r="VFM28" i="21"/>
  <c r="VFL28" i="21"/>
  <c r="VFK28" i="21"/>
  <c r="VFJ28" i="21"/>
  <c r="VFI28" i="21"/>
  <c r="VFH28" i="21"/>
  <c r="VFG28" i="21"/>
  <c r="VFF28" i="21"/>
  <c r="VFE28" i="21"/>
  <c r="VFD28" i="21"/>
  <c r="VFC28" i="21"/>
  <c r="VFB28" i="21"/>
  <c r="VFA28" i="21"/>
  <c r="VEZ28" i="21"/>
  <c r="VEY28" i="21"/>
  <c r="VEX28" i="21"/>
  <c r="VEW28" i="21"/>
  <c r="VEV28" i="21"/>
  <c r="VEU28" i="21"/>
  <c r="VET28" i="21"/>
  <c r="VES28" i="21"/>
  <c r="VER28" i="21"/>
  <c r="VEQ28" i="21"/>
  <c r="VEP28" i="21"/>
  <c r="VEO28" i="21"/>
  <c r="VEN28" i="21"/>
  <c r="VEM28" i="21"/>
  <c r="VEL28" i="21"/>
  <c r="VEK28" i="21"/>
  <c r="VEJ28" i="21"/>
  <c r="VEI28" i="21"/>
  <c r="VEH28" i="21"/>
  <c r="VEG28" i="21"/>
  <c r="VEF28" i="21"/>
  <c r="VEE28" i="21"/>
  <c r="VED28" i="21"/>
  <c r="VEC28" i="21"/>
  <c r="VEB28" i="21"/>
  <c r="VEA28" i="21"/>
  <c r="VDZ28" i="21"/>
  <c r="VDY28" i="21"/>
  <c r="VDX28" i="21"/>
  <c r="VDW28" i="21"/>
  <c r="VDV28" i="21"/>
  <c r="VDU28" i="21"/>
  <c r="VDT28" i="21"/>
  <c r="VDS28" i="21"/>
  <c r="VDR28" i="21"/>
  <c r="VDQ28" i="21"/>
  <c r="VDP28" i="21"/>
  <c r="VDO28" i="21"/>
  <c r="VDN28" i="21"/>
  <c r="VDM28" i="21"/>
  <c r="VDL28" i="21"/>
  <c r="VDK28" i="21"/>
  <c r="VDJ28" i="21"/>
  <c r="VDI28" i="21"/>
  <c r="VDH28" i="21"/>
  <c r="VDG28" i="21"/>
  <c r="VDF28" i="21"/>
  <c r="VDE28" i="21"/>
  <c r="VDD28" i="21"/>
  <c r="VDC28" i="21"/>
  <c r="VDB28" i="21"/>
  <c r="VDA28" i="21"/>
  <c r="VCZ28" i="21"/>
  <c r="VCY28" i="21"/>
  <c r="VCX28" i="21"/>
  <c r="VCW28" i="21"/>
  <c r="VCV28" i="21"/>
  <c r="VCU28" i="21"/>
  <c r="VCT28" i="21"/>
  <c r="VCS28" i="21"/>
  <c r="VCR28" i="21"/>
  <c r="VCQ28" i="21"/>
  <c r="VCP28" i="21"/>
  <c r="VCO28" i="21"/>
  <c r="VCN28" i="21"/>
  <c r="VCM28" i="21"/>
  <c r="VCL28" i="21"/>
  <c r="VCK28" i="21"/>
  <c r="VCJ28" i="21"/>
  <c r="VCI28" i="21"/>
  <c r="VCH28" i="21"/>
  <c r="VCG28" i="21"/>
  <c r="VCF28" i="21"/>
  <c r="VCE28" i="21"/>
  <c r="VCD28" i="21"/>
  <c r="VCC28" i="21"/>
  <c r="VCB28" i="21"/>
  <c r="VCA28" i="21"/>
  <c r="VBZ28" i="21"/>
  <c r="VBY28" i="21"/>
  <c r="VBX28" i="21"/>
  <c r="VBW28" i="21"/>
  <c r="VBV28" i="21"/>
  <c r="VBU28" i="21"/>
  <c r="VBT28" i="21"/>
  <c r="VBS28" i="21"/>
  <c r="VBR28" i="21"/>
  <c r="VBQ28" i="21"/>
  <c r="VBP28" i="21"/>
  <c r="VBO28" i="21"/>
  <c r="VBN28" i="21"/>
  <c r="VBM28" i="21"/>
  <c r="VBL28" i="21"/>
  <c r="VBK28" i="21"/>
  <c r="VBJ28" i="21"/>
  <c r="VBI28" i="21"/>
  <c r="VBH28" i="21"/>
  <c r="VBG28" i="21"/>
  <c r="VBF28" i="21"/>
  <c r="VBE28" i="21"/>
  <c r="VBD28" i="21"/>
  <c r="VBC28" i="21"/>
  <c r="VBB28" i="21"/>
  <c r="VBA28" i="21"/>
  <c r="VAZ28" i="21"/>
  <c r="VAY28" i="21"/>
  <c r="VAX28" i="21"/>
  <c r="VAW28" i="21"/>
  <c r="VAV28" i="21"/>
  <c r="VAU28" i="21"/>
  <c r="VAT28" i="21"/>
  <c r="VAS28" i="21"/>
  <c r="VAR28" i="21"/>
  <c r="VAQ28" i="21"/>
  <c r="VAP28" i="21"/>
  <c r="VAO28" i="21"/>
  <c r="VAN28" i="21"/>
  <c r="VAM28" i="21"/>
  <c r="VAL28" i="21"/>
  <c r="VAK28" i="21"/>
  <c r="VAJ28" i="21"/>
  <c r="VAI28" i="21"/>
  <c r="VAH28" i="21"/>
  <c r="VAG28" i="21"/>
  <c r="VAF28" i="21"/>
  <c r="VAE28" i="21"/>
  <c r="VAD28" i="21"/>
  <c r="VAC28" i="21"/>
  <c r="VAB28" i="21"/>
  <c r="VAA28" i="21"/>
  <c r="UZZ28" i="21"/>
  <c r="UZY28" i="21"/>
  <c r="UZX28" i="21"/>
  <c r="UZW28" i="21"/>
  <c r="UZV28" i="21"/>
  <c r="UZU28" i="21"/>
  <c r="UZT28" i="21"/>
  <c r="UZS28" i="21"/>
  <c r="UZR28" i="21"/>
  <c r="UZQ28" i="21"/>
  <c r="UZP28" i="21"/>
  <c r="UZO28" i="21"/>
  <c r="UZN28" i="21"/>
  <c r="UZM28" i="21"/>
  <c r="UZL28" i="21"/>
  <c r="UZK28" i="21"/>
  <c r="UZJ28" i="21"/>
  <c r="UZI28" i="21"/>
  <c r="UZH28" i="21"/>
  <c r="UZG28" i="21"/>
  <c r="UZF28" i="21"/>
  <c r="UZE28" i="21"/>
  <c r="UZD28" i="21"/>
  <c r="UZC28" i="21"/>
  <c r="UZB28" i="21"/>
  <c r="UZA28" i="21"/>
  <c r="UYZ28" i="21"/>
  <c r="UYY28" i="21"/>
  <c r="UYX28" i="21"/>
  <c r="UYW28" i="21"/>
  <c r="UYV28" i="21"/>
  <c r="UYU28" i="21"/>
  <c r="UYT28" i="21"/>
  <c r="UYS28" i="21"/>
  <c r="UYR28" i="21"/>
  <c r="UYQ28" i="21"/>
  <c r="UYP28" i="21"/>
  <c r="UYO28" i="21"/>
  <c r="UYN28" i="21"/>
  <c r="UYM28" i="21"/>
  <c r="UYL28" i="21"/>
  <c r="UYK28" i="21"/>
  <c r="UYJ28" i="21"/>
  <c r="UYI28" i="21"/>
  <c r="UYH28" i="21"/>
  <c r="UYG28" i="21"/>
  <c r="UYF28" i="21"/>
  <c r="UYE28" i="21"/>
  <c r="UYD28" i="21"/>
  <c r="UYC28" i="21"/>
  <c r="UYB28" i="21"/>
  <c r="UYA28" i="21"/>
  <c r="UXZ28" i="21"/>
  <c r="UXY28" i="21"/>
  <c r="UXX28" i="21"/>
  <c r="UXW28" i="21"/>
  <c r="UXV28" i="21"/>
  <c r="UXU28" i="21"/>
  <c r="UXT28" i="21"/>
  <c r="UXS28" i="21"/>
  <c r="UXR28" i="21"/>
  <c r="UXQ28" i="21"/>
  <c r="UXP28" i="21"/>
  <c r="UXO28" i="21"/>
  <c r="UXN28" i="21"/>
  <c r="UXM28" i="21"/>
  <c r="UXL28" i="21"/>
  <c r="UXK28" i="21"/>
  <c r="UXJ28" i="21"/>
  <c r="UXI28" i="21"/>
  <c r="UXH28" i="21"/>
  <c r="UXG28" i="21"/>
  <c r="UXF28" i="21"/>
  <c r="UXE28" i="21"/>
  <c r="UXD28" i="21"/>
  <c r="UXC28" i="21"/>
  <c r="UXB28" i="21"/>
  <c r="UXA28" i="21"/>
  <c r="UWZ28" i="21"/>
  <c r="UWY28" i="21"/>
  <c r="UWX28" i="21"/>
  <c r="UWW28" i="21"/>
  <c r="UWV28" i="21"/>
  <c r="UWU28" i="21"/>
  <c r="UWT28" i="21"/>
  <c r="UWS28" i="21"/>
  <c r="UWR28" i="21"/>
  <c r="UWQ28" i="21"/>
  <c r="UWP28" i="21"/>
  <c r="UWO28" i="21"/>
  <c r="UWN28" i="21"/>
  <c r="UWM28" i="21"/>
  <c r="UWL28" i="21"/>
  <c r="UWK28" i="21"/>
  <c r="UWJ28" i="21"/>
  <c r="UWI28" i="21"/>
  <c r="UWH28" i="21"/>
  <c r="UWG28" i="21"/>
  <c r="UWF28" i="21"/>
  <c r="UWE28" i="21"/>
  <c r="UWD28" i="21"/>
  <c r="UWC28" i="21"/>
  <c r="UWB28" i="21"/>
  <c r="UWA28" i="21"/>
  <c r="UVZ28" i="21"/>
  <c r="UVY28" i="21"/>
  <c r="UVX28" i="21"/>
  <c r="UVW28" i="21"/>
  <c r="UVV28" i="21"/>
  <c r="UVU28" i="21"/>
  <c r="UVT28" i="21"/>
  <c r="UVS28" i="21"/>
  <c r="UVR28" i="21"/>
  <c r="UVQ28" i="21"/>
  <c r="UVP28" i="21"/>
  <c r="UVO28" i="21"/>
  <c r="UVN28" i="21"/>
  <c r="UVM28" i="21"/>
  <c r="UVL28" i="21"/>
  <c r="UVK28" i="21"/>
  <c r="UVJ28" i="21"/>
  <c r="UVI28" i="21"/>
  <c r="UVH28" i="21"/>
  <c r="UVG28" i="21"/>
  <c r="UVF28" i="21"/>
  <c r="UVE28" i="21"/>
  <c r="UVD28" i="21"/>
  <c r="UVC28" i="21"/>
  <c r="UVB28" i="21"/>
  <c r="UVA28" i="21"/>
  <c r="UUZ28" i="21"/>
  <c r="UUY28" i="21"/>
  <c r="UUX28" i="21"/>
  <c r="UUW28" i="21"/>
  <c r="UUV28" i="21"/>
  <c r="UUU28" i="21"/>
  <c r="UUT28" i="21"/>
  <c r="UUS28" i="21"/>
  <c r="UUR28" i="21"/>
  <c r="UUQ28" i="21"/>
  <c r="UUP28" i="21"/>
  <c r="UUO28" i="21"/>
  <c r="UUN28" i="21"/>
  <c r="UUM28" i="21"/>
  <c r="UUL28" i="21"/>
  <c r="UUK28" i="21"/>
  <c r="UUJ28" i="21"/>
  <c r="UUI28" i="21"/>
  <c r="UUH28" i="21"/>
  <c r="UUG28" i="21"/>
  <c r="UUF28" i="21"/>
  <c r="UUE28" i="21"/>
  <c r="UUD28" i="21"/>
  <c r="UUC28" i="21"/>
  <c r="UUB28" i="21"/>
  <c r="UUA28" i="21"/>
  <c r="UTZ28" i="21"/>
  <c r="UTY28" i="21"/>
  <c r="UTX28" i="21"/>
  <c r="UTW28" i="21"/>
  <c r="UTV28" i="21"/>
  <c r="UTU28" i="21"/>
  <c r="UTT28" i="21"/>
  <c r="UTS28" i="21"/>
  <c r="UTR28" i="21"/>
  <c r="UTQ28" i="21"/>
  <c r="UTP28" i="21"/>
  <c r="UTO28" i="21"/>
  <c r="UTN28" i="21"/>
  <c r="UTM28" i="21"/>
  <c r="UTL28" i="21"/>
  <c r="UTK28" i="21"/>
  <c r="UTJ28" i="21"/>
  <c r="UTI28" i="21"/>
  <c r="UTH28" i="21"/>
  <c r="UTG28" i="21"/>
  <c r="UTF28" i="21"/>
  <c r="UTE28" i="21"/>
  <c r="UTD28" i="21"/>
  <c r="UTC28" i="21"/>
  <c r="UTB28" i="21"/>
  <c r="UTA28" i="21"/>
  <c r="USZ28" i="21"/>
  <c r="USY28" i="21"/>
  <c r="USX28" i="21"/>
  <c r="USW28" i="21"/>
  <c r="USV28" i="21"/>
  <c r="USU28" i="21"/>
  <c r="UST28" i="21"/>
  <c r="USS28" i="21"/>
  <c r="USR28" i="21"/>
  <c r="USQ28" i="21"/>
  <c r="USP28" i="21"/>
  <c r="USO28" i="21"/>
  <c r="USN28" i="21"/>
  <c r="USM28" i="21"/>
  <c r="USL28" i="21"/>
  <c r="USK28" i="21"/>
  <c r="USJ28" i="21"/>
  <c r="USI28" i="21"/>
  <c r="USH28" i="21"/>
  <c r="USG28" i="21"/>
  <c r="USF28" i="21"/>
  <c r="USE28" i="21"/>
  <c r="USD28" i="21"/>
  <c r="USC28" i="21"/>
  <c r="USB28" i="21"/>
  <c r="USA28" i="21"/>
  <c r="URZ28" i="21"/>
  <c r="URY28" i="21"/>
  <c r="URX28" i="21"/>
  <c r="URW28" i="21"/>
  <c r="URV28" i="21"/>
  <c r="URU28" i="21"/>
  <c r="URT28" i="21"/>
  <c r="URS28" i="21"/>
  <c r="URR28" i="21"/>
  <c r="URQ28" i="21"/>
  <c r="URP28" i="21"/>
  <c r="URO28" i="21"/>
  <c r="URN28" i="21"/>
  <c r="URM28" i="21"/>
  <c r="URL28" i="21"/>
  <c r="URK28" i="21"/>
  <c r="URJ28" i="21"/>
  <c r="URI28" i="21"/>
  <c r="URH28" i="21"/>
  <c r="URG28" i="21"/>
  <c r="URF28" i="21"/>
  <c r="URE28" i="21"/>
  <c r="URD28" i="21"/>
  <c r="URC28" i="21"/>
  <c r="URB28" i="21"/>
  <c r="URA28" i="21"/>
  <c r="UQZ28" i="21"/>
  <c r="UQY28" i="21"/>
  <c r="UQX28" i="21"/>
  <c r="UQW28" i="21"/>
  <c r="UQV28" i="21"/>
  <c r="UQU28" i="21"/>
  <c r="UQT28" i="21"/>
  <c r="UQS28" i="21"/>
  <c r="UQR28" i="21"/>
  <c r="UQQ28" i="21"/>
  <c r="UQP28" i="21"/>
  <c r="UQO28" i="21"/>
  <c r="UQN28" i="21"/>
  <c r="UQM28" i="21"/>
  <c r="UQL28" i="21"/>
  <c r="UQK28" i="21"/>
  <c r="UQJ28" i="21"/>
  <c r="UQI28" i="21"/>
  <c r="UQH28" i="21"/>
  <c r="UQG28" i="21"/>
  <c r="UQF28" i="21"/>
  <c r="UQE28" i="21"/>
  <c r="UQD28" i="21"/>
  <c r="UQC28" i="21"/>
  <c r="UQB28" i="21"/>
  <c r="UQA28" i="21"/>
  <c r="UPZ28" i="21"/>
  <c r="UPY28" i="21"/>
  <c r="UPX28" i="21"/>
  <c r="UPW28" i="21"/>
  <c r="UPV28" i="21"/>
  <c r="UPU28" i="21"/>
  <c r="UPT28" i="21"/>
  <c r="UPS28" i="21"/>
  <c r="UPR28" i="21"/>
  <c r="UPQ28" i="21"/>
  <c r="UPP28" i="21"/>
  <c r="UPO28" i="21"/>
  <c r="UPN28" i="21"/>
  <c r="UPM28" i="21"/>
  <c r="UPL28" i="21"/>
  <c r="UPK28" i="21"/>
  <c r="UPJ28" i="21"/>
  <c r="UPI28" i="21"/>
  <c r="UPH28" i="21"/>
  <c r="UPG28" i="21"/>
  <c r="UPF28" i="21"/>
  <c r="UPE28" i="21"/>
  <c r="UPD28" i="21"/>
  <c r="UPC28" i="21"/>
  <c r="UPB28" i="21"/>
  <c r="UPA28" i="21"/>
  <c r="UOZ28" i="21"/>
  <c r="UOY28" i="21"/>
  <c r="UOX28" i="21"/>
  <c r="UOW28" i="21"/>
  <c r="UOV28" i="21"/>
  <c r="UOU28" i="21"/>
  <c r="UOT28" i="21"/>
  <c r="UOS28" i="21"/>
  <c r="UOR28" i="21"/>
  <c r="UOQ28" i="21"/>
  <c r="UOP28" i="21"/>
  <c r="UOO28" i="21"/>
  <c r="UON28" i="21"/>
  <c r="UOM28" i="21"/>
  <c r="UOL28" i="21"/>
  <c r="UOK28" i="21"/>
  <c r="UOJ28" i="21"/>
  <c r="UOI28" i="21"/>
  <c r="UOH28" i="21"/>
  <c r="UOG28" i="21"/>
  <c r="UOF28" i="21"/>
  <c r="UOE28" i="21"/>
  <c r="UOD28" i="21"/>
  <c r="UOC28" i="21"/>
  <c r="UOB28" i="21"/>
  <c r="UOA28" i="21"/>
  <c r="UNZ28" i="21"/>
  <c r="UNY28" i="21"/>
  <c r="UNX28" i="21"/>
  <c r="UNW28" i="21"/>
  <c r="UNV28" i="21"/>
  <c r="UNU28" i="21"/>
  <c r="UNT28" i="21"/>
  <c r="UNS28" i="21"/>
  <c r="UNR28" i="21"/>
  <c r="UNQ28" i="21"/>
  <c r="UNP28" i="21"/>
  <c r="UNO28" i="21"/>
  <c r="UNN28" i="21"/>
  <c r="UNM28" i="21"/>
  <c r="UNL28" i="21"/>
  <c r="UNK28" i="21"/>
  <c r="UNJ28" i="21"/>
  <c r="UNI28" i="21"/>
  <c r="UNH28" i="21"/>
  <c r="UNG28" i="21"/>
  <c r="UNF28" i="21"/>
  <c r="UNE28" i="21"/>
  <c r="UND28" i="21"/>
  <c r="UNC28" i="21"/>
  <c r="UNB28" i="21"/>
  <c r="UNA28" i="21"/>
  <c r="UMZ28" i="21"/>
  <c r="UMY28" i="21"/>
  <c r="UMX28" i="21"/>
  <c r="UMW28" i="21"/>
  <c r="UMV28" i="21"/>
  <c r="UMU28" i="21"/>
  <c r="UMT28" i="21"/>
  <c r="UMS28" i="21"/>
  <c r="UMR28" i="21"/>
  <c r="UMQ28" i="21"/>
  <c r="UMP28" i="21"/>
  <c r="UMO28" i="21"/>
  <c r="UMN28" i="21"/>
  <c r="UMM28" i="21"/>
  <c r="UML28" i="21"/>
  <c r="UMK28" i="21"/>
  <c r="UMJ28" i="21"/>
  <c r="UMI28" i="21"/>
  <c r="UMH28" i="21"/>
  <c r="UMG28" i="21"/>
  <c r="UMF28" i="21"/>
  <c r="UME28" i="21"/>
  <c r="UMD28" i="21"/>
  <c r="UMC28" i="21"/>
  <c r="UMB28" i="21"/>
  <c r="UMA28" i="21"/>
  <c r="ULZ28" i="21"/>
  <c r="ULY28" i="21"/>
  <c r="ULX28" i="21"/>
  <c r="ULW28" i="21"/>
  <c r="ULV28" i="21"/>
  <c r="ULU28" i="21"/>
  <c r="ULT28" i="21"/>
  <c r="ULS28" i="21"/>
  <c r="ULR28" i="21"/>
  <c r="ULQ28" i="21"/>
  <c r="ULP28" i="21"/>
  <c r="ULO28" i="21"/>
  <c r="ULN28" i="21"/>
  <c r="ULM28" i="21"/>
  <c r="ULL28" i="21"/>
  <c r="ULK28" i="21"/>
  <c r="ULJ28" i="21"/>
  <c r="ULI28" i="21"/>
  <c r="ULH28" i="21"/>
  <c r="ULG28" i="21"/>
  <c r="ULF28" i="21"/>
  <c r="ULE28" i="21"/>
  <c r="ULD28" i="21"/>
  <c r="ULC28" i="21"/>
  <c r="ULB28" i="21"/>
  <c r="ULA28" i="21"/>
  <c r="UKZ28" i="21"/>
  <c r="UKY28" i="21"/>
  <c r="UKX28" i="21"/>
  <c r="UKW28" i="21"/>
  <c r="UKV28" i="21"/>
  <c r="UKU28" i="21"/>
  <c r="UKT28" i="21"/>
  <c r="UKS28" i="21"/>
  <c r="UKR28" i="21"/>
  <c r="UKQ28" i="21"/>
  <c r="UKP28" i="21"/>
  <c r="UKO28" i="21"/>
  <c r="UKN28" i="21"/>
  <c r="UKM28" i="21"/>
  <c r="UKL28" i="21"/>
  <c r="UKK28" i="21"/>
  <c r="UKJ28" i="21"/>
  <c r="UKI28" i="21"/>
  <c r="UKH28" i="21"/>
  <c r="UKG28" i="21"/>
  <c r="UKF28" i="21"/>
  <c r="UKE28" i="21"/>
  <c r="UKD28" i="21"/>
  <c r="UKC28" i="21"/>
  <c r="UKB28" i="21"/>
  <c r="UKA28" i="21"/>
  <c r="UJZ28" i="21"/>
  <c r="UJY28" i="21"/>
  <c r="UJX28" i="21"/>
  <c r="UJW28" i="21"/>
  <c r="UJV28" i="21"/>
  <c r="UJU28" i="21"/>
  <c r="UJT28" i="21"/>
  <c r="UJS28" i="21"/>
  <c r="UJR28" i="21"/>
  <c r="UJQ28" i="21"/>
  <c r="UJP28" i="21"/>
  <c r="UJO28" i="21"/>
  <c r="UJN28" i="21"/>
  <c r="UJM28" i="21"/>
  <c r="UJL28" i="21"/>
  <c r="UJK28" i="21"/>
  <c r="UJJ28" i="21"/>
  <c r="UJI28" i="21"/>
  <c r="UJH28" i="21"/>
  <c r="UJG28" i="21"/>
  <c r="UJF28" i="21"/>
  <c r="UJE28" i="21"/>
  <c r="UJD28" i="21"/>
  <c r="UJC28" i="21"/>
  <c r="UJB28" i="21"/>
  <c r="UJA28" i="21"/>
  <c r="UIZ28" i="21"/>
  <c r="UIY28" i="21"/>
  <c r="UIX28" i="21"/>
  <c r="UIW28" i="21"/>
  <c r="UIV28" i="21"/>
  <c r="UIU28" i="21"/>
  <c r="UIT28" i="21"/>
  <c r="UIS28" i="21"/>
  <c r="UIR28" i="21"/>
  <c r="UIQ28" i="21"/>
  <c r="UIP28" i="21"/>
  <c r="UIO28" i="21"/>
  <c r="UIN28" i="21"/>
  <c r="UIM28" i="21"/>
  <c r="UIL28" i="21"/>
  <c r="UIK28" i="21"/>
  <c r="UIJ28" i="21"/>
  <c r="UII28" i="21"/>
  <c r="UIH28" i="21"/>
  <c r="UIG28" i="21"/>
  <c r="UIF28" i="21"/>
  <c r="UIE28" i="21"/>
  <c r="UID28" i="21"/>
  <c r="UIC28" i="21"/>
  <c r="UIB28" i="21"/>
  <c r="UIA28" i="21"/>
  <c r="UHZ28" i="21"/>
  <c r="UHY28" i="21"/>
  <c r="UHX28" i="21"/>
  <c r="UHW28" i="21"/>
  <c r="UHV28" i="21"/>
  <c r="UHU28" i="21"/>
  <c r="UHT28" i="21"/>
  <c r="UHS28" i="21"/>
  <c r="UHR28" i="21"/>
  <c r="UHQ28" i="21"/>
  <c r="UHP28" i="21"/>
  <c r="UHO28" i="21"/>
  <c r="UHN28" i="21"/>
  <c r="UHM28" i="21"/>
  <c r="UHL28" i="21"/>
  <c r="UHK28" i="21"/>
  <c r="UHJ28" i="21"/>
  <c r="UHI28" i="21"/>
  <c r="UHH28" i="21"/>
  <c r="UHG28" i="21"/>
  <c r="UHF28" i="21"/>
  <c r="UHE28" i="21"/>
  <c r="UHD28" i="21"/>
  <c r="UHC28" i="21"/>
  <c r="UHB28" i="21"/>
  <c r="UHA28" i="21"/>
  <c r="UGZ28" i="21"/>
  <c r="UGY28" i="21"/>
  <c r="UGX28" i="21"/>
  <c r="UGW28" i="21"/>
  <c r="UGV28" i="21"/>
  <c r="UGU28" i="21"/>
  <c r="UGT28" i="21"/>
  <c r="UGS28" i="21"/>
  <c r="UGR28" i="21"/>
  <c r="UGQ28" i="21"/>
  <c r="UGP28" i="21"/>
  <c r="UGO28" i="21"/>
  <c r="UGN28" i="21"/>
  <c r="UGM28" i="21"/>
  <c r="UGL28" i="21"/>
  <c r="UGK28" i="21"/>
  <c r="UGJ28" i="21"/>
  <c r="UGI28" i="21"/>
  <c r="UGH28" i="21"/>
  <c r="UGG28" i="21"/>
  <c r="UGF28" i="21"/>
  <c r="UGE28" i="21"/>
  <c r="UGD28" i="21"/>
  <c r="UGC28" i="21"/>
  <c r="UGB28" i="21"/>
  <c r="UGA28" i="21"/>
  <c r="UFZ28" i="21"/>
  <c r="UFY28" i="21"/>
  <c r="UFX28" i="21"/>
  <c r="UFW28" i="21"/>
  <c r="UFV28" i="21"/>
  <c r="UFU28" i="21"/>
  <c r="UFT28" i="21"/>
  <c r="UFS28" i="21"/>
  <c r="UFR28" i="21"/>
  <c r="UFQ28" i="21"/>
  <c r="UFP28" i="21"/>
  <c r="UFO28" i="21"/>
  <c r="UFN28" i="21"/>
  <c r="UFM28" i="21"/>
  <c r="UFL28" i="21"/>
  <c r="UFK28" i="21"/>
  <c r="UFJ28" i="21"/>
  <c r="UFI28" i="21"/>
  <c r="UFH28" i="21"/>
  <c r="UFG28" i="21"/>
  <c r="UFF28" i="21"/>
  <c r="UFE28" i="21"/>
  <c r="UFD28" i="21"/>
  <c r="UFC28" i="21"/>
  <c r="UFB28" i="21"/>
  <c r="UFA28" i="21"/>
  <c r="UEZ28" i="21"/>
  <c r="UEY28" i="21"/>
  <c r="UEX28" i="21"/>
  <c r="UEW28" i="21"/>
  <c r="UEV28" i="21"/>
  <c r="UEU28" i="21"/>
  <c r="UET28" i="21"/>
  <c r="UES28" i="21"/>
  <c r="UER28" i="21"/>
  <c r="UEQ28" i="21"/>
  <c r="UEP28" i="21"/>
  <c r="UEO28" i="21"/>
  <c r="UEN28" i="21"/>
  <c r="UEM28" i="21"/>
  <c r="UEL28" i="21"/>
  <c r="UEK28" i="21"/>
  <c r="UEJ28" i="21"/>
  <c r="UEI28" i="21"/>
  <c r="UEH28" i="21"/>
  <c r="UEG28" i="21"/>
  <c r="UEF28" i="21"/>
  <c r="UEE28" i="21"/>
  <c r="UED28" i="21"/>
  <c r="UEC28" i="21"/>
  <c r="UEB28" i="21"/>
  <c r="UEA28" i="21"/>
  <c r="UDZ28" i="21"/>
  <c r="UDY28" i="21"/>
  <c r="UDX28" i="21"/>
  <c r="UDW28" i="21"/>
  <c r="UDV28" i="21"/>
  <c r="UDU28" i="21"/>
  <c r="UDT28" i="21"/>
  <c r="UDS28" i="21"/>
  <c r="UDR28" i="21"/>
  <c r="UDQ28" i="21"/>
  <c r="UDP28" i="21"/>
  <c r="UDO28" i="21"/>
  <c r="UDN28" i="21"/>
  <c r="UDM28" i="21"/>
  <c r="UDL28" i="21"/>
  <c r="UDK28" i="21"/>
  <c r="UDJ28" i="21"/>
  <c r="UDI28" i="21"/>
  <c r="UDH28" i="21"/>
  <c r="UDG28" i="21"/>
  <c r="UDF28" i="21"/>
  <c r="UDE28" i="21"/>
  <c r="UDD28" i="21"/>
  <c r="UDC28" i="21"/>
  <c r="UDB28" i="21"/>
  <c r="UDA28" i="21"/>
  <c r="UCZ28" i="21"/>
  <c r="UCY28" i="21"/>
  <c r="UCX28" i="21"/>
  <c r="UCW28" i="21"/>
  <c r="UCV28" i="21"/>
  <c r="UCU28" i="21"/>
  <c r="UCT28" i="21"/>
  <c r="UCS28" i="21"/>
  <c r="UCR28" i="21"/>
  <c r="UCQ28" i="21"/>
  <c r="UCP28" i="21"/>
  <c r="UCO28" i="21"/>
  <c r="UCN28" i="21"/>
  <c r="UCM28" i="21"/>
  <c r="UCL28" i="21"/>
  <c r="UCK28" i="21"/>
  <c r="UCJ28" i="21"/>
  <c r="UCI28" i="21"/>
  <c r="UCH28" i="21"/>
  <c r="UCG28" i="21"/>
  <c r="UCF28" i="21"/>
  <c r="UCE28" i="21"/>
  <c r="UCD28" i="21"/>
  <c r="UCC28" i="21"/>
  <c r="UCB28" i="21"/>
  <c r="UCA28" i="21"/>
  <c r="UBZ28" i="21"/>
  <c r="UBY28" i="21"/>
  <c r="UBX28" i="21"/>
  <c r="UBW28" i="21"/>
  <c r="UBV28" i="21"/>
  <c r="UBU28" i="21"/>
  <c r="UBT28" i="21"/>
  <c r="UBS28" i="21"/>
  <c r="UBR28" i="21"/>
  <c r="UBQ28" i="21"/>
  <c r="UBP28" i="21"/>
  <c r="UBO28" i="21"/>
  <c r="UBN28" i="21"/>
  <c r="UBM28" i="21"/>
  <c r="UBL28" i="21"/>
  <c r="UBK28" i="21"/>
  <c r="UBJ28" i="21"/>
  <c r="UBI28" i="21"/>
  <c r="UBH28" i="21"/>
  <c r="UBG28" i="21"/>
  <c r="UBF28" i="21"/>
  <c r="UBE28" i="21"/>
  <c r="UBD28" i="21"/>
  <c r="UBC28" i="21"/>
  <c r="UBB28" i="21"/>
  <c r="UBA28" i="21"/>
  <c r="UAZ28" i="21"/>
  <c r="UAY28" i="21"/>
  <c r="UAX28" i="21"/>
  <c r="UAW28" i="21"/>
  <c r="UAV28" i="21"/>
  <c r="UAU28" i="21"/>
  <c r="UAT28" i="21"/>
  <c r="UAS28" i="21"/>
  <c r="UAR28" i="21"/>
  <c r="UAQ28" i="21"/>
  <c r="UAP28" i="21"/>
  <c r="UAO28" i="21"/>
  <c r="UAN28" i="21"/>
  <c r="UAM28" i="21"/>
  <c r="UAL28" i="21"/>
  <c r="UAK28" i="21"/>
  <c r="UAJ28" i="21"/>
  <c r="UAI28" i="21"/>
  <c r="UAH28" i="21"/>
  <c r="UAG28" i="21"/>
  <c r="UAF28" i="21"/>
  <c r="UAE28" i="21"/>
  <c r="UAD28" i="21"/>
  <c r="UAC28" i="21"/>
  <c r="UAB28" i="21"/>
  <c r="UAA28" i="21"/>
  <c r="TZZ28" i="21"/>
  <c r="TZY28" i="21"/>
  <c r="TZX28" i="21"/>
  <c r="TZW28" i="21"/>
  <c r="TZV28" i="21"/>
  <c r="TZU28" i="21"/>
  <c r="TZT28" i="21"/>
  <c r="TZS28" i="21"/>
  <c r="TZR28" i="21"/>
  <c r="TZQ28" i="21"/>
  <c r="TZP28" i="21"/>
  <c r="TZO28" i="21"/>
  <c r="TZN28" i="21"/>
  <c r="TZM28" i="21"/>
  <c r="TZL28" i="21"/>
  <c r="TZK28" i="21"/>
  <c r="TZJ28" i="21"/>
  <c r="TZI28" i="21"/>
  <c r="TZH28" i="21"/>
  <c r="TZG28" i="21"/>
  <c r="TZF28" i="21"/>
  <c r="TZE28" i="21"/>
  <c r="TZD28" i="21"/>
  <c r="TZC28" i="21"/>
  <c r="TZB28" i="21"/>
  <c r="TZA28" i="21"/>
  <c r="TYZ28" i="21"/>
  <c r="TYY28" i="21"/>
  <c r="TYX28" i="21"/>
  <c r="TYW28" i="21"/>
  <c r="TYV28" i="21"/>
  <c r="TYU28" i="21"/>
  <c r="TYT28" i="21"/>
  <c r="TYS28" i="21"/>
  <c r="TYR28" i="21"/>
  <c r="TYQ28" i="21"/>
  <c r="TYP28" i="21"/>
  <c r="TYO28" i="21"/>
  <c r="TYN28" i="21"/>
  <c r="TYM28" i="21"/>
  <c r="TYL28" i="21"/>
  <c r="TYK28" i="21"/>
  <c r="TYJ28" i="21"/>
  <c r="TYI28" i="21"/>
  <c r="TYH28" i="21"/>
  <c r="TYG28" i="21"/>
  <c r="TYF28" i="21"/>
  <c r="TYE28" i="21"/>
  <c r="TYD28" i="21"/>
  <c r="TYC28" i="21"/>
  <c r="TYB28" i="21"/>
  <c r="TYA28" i="21"/>
  <c r="TXZ28" i="21"/>
  <c r="TXY28" i="21"/>
  <c r="TXX28" i="21"/>
  <c r="TXW28" i="21"/>
  <c r="TXV28" i="21"/>
  <c r="TXU28" i="21"/>
  <c r="TXT28" i="21"/>
  <c r="TXS28" i="21"/>
  <c r="TXR28" i="21"/>
  <c r="TXQ28" i="21"/>
  <c r="TXP28" i="21"/>
  <c r="TXO28" i="21"/>
  <c r="TXN28" i="21"/>
  <c r="TXM28" i="21"/>
  <c r="TXL28" i="21"/>
  <c r="TXK28" i="21"/>
  <c r="TXJ28" i="21"/>
  <c r="TXI28" i="21"/>
  <c r="TXH28" i="21"/>
  <c r="TXG28" i="21"/>
  <c r="TXF28" i="21"/>
  <c r="TXE28" i="21"/>
  <c r="TXD28" i="21"/>
  <c r="TXC28" i="21"/>
  <c r="TXB28" i="21"/>
  <c r="TXA28" i="21"/>
  <c r="TWZ28" i="21"/>
  <c r="TWY28" i="21"/>
  <c r="TWX28" i="21"/>
  <c r="TWW28" i="21"/>
  <c r="TWV28" i="21"/>
  <c r="TWU28" i="21"/>
  <c r="TWT28" i="21"/>
  <c r="TWS28" i="21"/>
  <c r="TWR28" i="21"/>
  <c r="TWQ28" i="21"/>
  <c r="TWP28" i="21"/>
  <c r="TWO28" i="21"/>
  <c r="TWN28" i="21"/>
  <c r="TWM28" i="21"/>
  <c r="TWL28" i="21"/>
  <c r="TWK28" i="21"/>
  <c r="TWJ28" i="21"/>
  <c r="TWI28" i="21"/>
  <c r="TWH28" i="21"/>
  <c r="TWG28" i="21"/>
  <c r="TWF28" i="21"/>
  <c r="TWE28" i="21"/>
  <c r="TWD28" i="21"/>
  <c r="TWC28" i="21"/>
  <c r="TWB28" i="21"/>
  <c r="TWA28" i="21"/>
  <c r="TVZ28" i="21"/>
  <c r="TVY28" i="21"/>
  <c r="TVX28" i="21"/>
  <c r="TVW28" i="21"/>
  <c r="TVV28" i="21"/>
  <c r="TVU28" i="21"/>
  <c r="TVT28" i="21"/>
  <c r="TVS28" i="21"/>
  <c r="TVR28" i="21"/>
  <c r="TVQ28" i="21"/>
  <c r="TVP28" i="21"/>
  <c r="TVO28" i="21"/>
  <c r="TVN28" i="21"/>
  <c r="TVM28" i="21"/>
  <c r="TVL28" i="21"/>
  <c r="TVK28" i="21"/>
  <c r="TVJ28" i="21"/>
  <c r="TVI28" i="21"/>
  <c r="TVH28" i="21"/>
  <c r="TVG28" i="21"/>
  <c r="TVF28" i="21"/>
  <c r="TVE28" i="21"/>
  <c r="TVD28" i="21"/>
  <c r="TVC28" i="21"/>
  <c r="TVB28" i="21"/>
  <c r="TVA28" i="21"/>
  <c r="TUZ28" i="21"/>
  <c r="TUY28" i="21"/>
  <c r="TUX28" i="21"/>
  <c r="TUW28" i="21"/>
  <c r="TUV28" i="21"/>
  <c r="TUU28" i="21"/>
  <c r="TUT28" i="21"/>
  <c r="TUS28" i="21"/>
  <c r="TUR28" i="21"/>
  <c r="TUQ28" i="21"/>
  <c r="TUP28" i="21"/>
  <c r="TUO28" i="21"/>
  <c r="TUN28" i="21"/>
  <c r="TUM28" i="21"/>
  <c r="TUL28" i="21"/>
  <c r="TUK28" i="21"/>
  <c r="TUJ28" i="21"/>
  <c r="TUI28" i="21"/>
  <c r="TUH28" i="21"/>
  <c r="TUG28" i="21"/>
  <c r="TUF28" i="21"/>
  <c r="TUE28" i="21"/>
  <c r="TUD28" i="21"/>
  <c r="TUC28" i="21"/>
  <c r="TUB28" i="21"/>
  <c r="TUA28" i="21"/>
  <c r="TTZ28" i="21"/>
  <c r="TTY28" i="21"/>
  <c r="TTX28" i="21"/>
  <c r="TTW28" i="21"/>
  <c r="TTV28" i="21"/>
  <c r="TTU28" i="21"/>
  <c r="TTT28" i="21"/>
  <c r="TTS28" i="21"/>
  <c r="TTR28" i="21"/>
  <c r="TTQ28" i="21"/>
  <c r="TTP28" i="21"/>
  <c r="TTO28" i="21"/>
  <c r="TTN28" i="21"/>
  <c r="TTM28" i="21"/>
  <c r="TTL28" i="21"/>
  <c r="TTK28" i="21"/>
  <c r="TTJ28" i="21"/>
  <c r="TTI28" i="21"/>
  <c r="TTH28" i="21"/>
  <c r="TTG28" i="21"/>
  <c r="TTF28" i="21"/>
  <c r="TTE28" i="21"/>
  <c r="TTD28" i="21"/>
  <c r="TTC28" i="21"/>
  <c r="TTB28" i="21"/>
  <c r="TTA28" i="21"/>
  <c r="TSZ28" i="21"/>
  <c r="TSY28" i="21"/>
  <c r="TSX28" i="21"/>
  <c r="TSW28" i="21"/>
  <c r="TSV28" i="21"/>
  <c r="TSU28" i="21"/>
  <c r="TST28" i="21"/>
  <c r="TSS28" i="21"/>
  <c r="TSR28" i="21"/>
  <c r="TSQ28" i="21"/>
  <c r="TSP28" i="21"/>
  <c r="TSO28" i="21"/>
  <c r="TSN28" i="21"/>
  <c r="TSM28" i="21"/>
  <c r="TSL28" i="21"/>
  <c r="TSK28" i="21"/>
  <c r="TSJ28" i="21"/>
  <c r="TSI28" i="21"/>
  <c r="TSH28" i="21"/>
  <c r="TSG28" i="21"/>
  <c r="TSF28" i="21"/>
  <c r="TSE28" i="21"/>
  <c r="TSD28" i="21"/>
  <c r="TSC28" i="21"/>
  <c r="TSB28" i="21"/>
  <c r="TSA28" i="21"/>
  <c r="TRZ28" i="21"/>
  <c r="TRY28" i="21"/>
  <c r="TRX28" i="21"/>
  <c r="TRW28" i="21"/>
  <c r="TRV28" i="21"/>
  <c r="TRU28" i="21"/>
  <c r="TRT28" i="21"/>
  <c r="TRS28" i="21"/>
  <c r="TRR28" i="21"/>
  <c r="TRQ28" i="21"/>
  <c r="TRP28" i="21"/>
  <c r="TRO28" i="21"/>
  <c r="TRN28" i="21"/>
  <c r="TRM28" i="21"/>
  <c r="TRL28" i="21"/>
  <c r="TRK28" i="21"/>
  <c r="TRJ28" i="21"/>
  <c r="TRI28" i="21"/>
  <c r="TRH28" i="21"/>
  <c r="TRG28" i="21"/>
  <c r="TRF28" i="21"/>
  <c r="TRE28" i="21"/>
  <c r="TRD28" i="21"/>
  <c r="TRC28" i="21"/>
  <c r="TRB28" i="21"/>
  <c r="TRA28" i="21"/>
  <c r="TQZ28" i="21"/>
  <c r="TQY28" i="21"/>
  <c r="TQX28" i="21"/>
  <c r="TQW28" i="21"/>
  <c r="TQV28" i="21"/>
  <c r="TQU28" i="21"/>
  <c r="TQT28" i="21"/>
  <c r="TQS28" i="21"/>
  <c r="TQR28" i="21"/>
  <c r="TQQ28" i="21"/>
  <c r="TQP28" i="21"/>
  <c r="TQO28" i="21"/>
  <c r="TQN28" i="21"/>
  <c r="TQM28" i="21"/>
  <c r="TQL28" i="21"/>
  <c r="TQK28" i="21"/>
  <c r="TQJ28" i="21"/>
  <c r="TQI28" i="21"/>
  <c r="TQH28" i="21"/>
  <c r="TQG28" i="21"/>
  <c r="TQF28" i="21"/>
  <c r="TQE28" i="21"/>
  <c r="TQD28" i="21"/>
  <c r="TQC28" i="21"/>
  <c r="TQB28" i="21"/>
  <c r="TQA28" i="21"/>
  <c r="TPZ28" i="21"/>
  <c r="TPY28" i="21"/>
  <c r="TPX28" i="21"/>
  <c r="TPW28" i="21"/>
  <c r="TPV28" i="21"/>
  <c r="TPU28" i="21"/>
  <c r="TPT28" i="21"/>
  <c r="TPS28" i="21"/>
  <c r="TPR28" i="21"/>
  <c r="TPQ28" i="21"/>
  <c r="TPP28" i="21"/>
  <c r="TPO28" i="21"/>
  <c r="TPN28" i="21"/>
  <c r="TPM28" i="21"/>
  <c r="TPL28" i="21"/>
  <c r="TPK28" i="21"/>
  <c r="TPJ28" i="21"/>
  <c r="TPI28" i="21"/>
  <c r="TPH28" i="21"/>
  <c r="TPG28" i="21"/>
  <c r="TPF28" i="21"/>
  <c r="TPE28" i="21"/>
  <c r="TPD28" i="21"/>
  <c r="TPC28" i="21"/>
  <c r="TPB28" i="21"/>
  <c r="TPA28" i="21"/>
  <c r="TOZ28" i="21"/>
  <c r="TOY28" i="21"/>
  <c r="TOX28" i="21"/>
  <c r="TOW28" i="21"/>
  <c r="TOV28" i="21"/>
  <c r="TOU28" i="21"/>
  <c r="TOT28" i="21"/>
  <c r="TOS28" i="21"/>
  <c r="TOR28" i="21"/>
  <c r="TOQ28" i="21"/>
  <c r="TOP28" i="21"/>
  <c r="TOO28" i="21"/>
  <c r="TON28" i="21"/>
  <c r="TOM28" i="21"/>
  <c r="TOL28" i="21"/>
  <c r="TOK28" i="21"/>
  <c r="TOJ28" i="21"/>
  <c r="TOI28" i="21"/>
  <c r="TOH28" i="21"/>
  <c r="TOG28" i="21"/>
  <c r="TOF28" i="21"/>
  <c r="TOE28" i="21"/>
  <c r="TOD28" i="21"/>
  <c r="TOC28" i="21"/>
  <c r="TOB28" i="21"/>
  <c r="TOA28" i="21"/>
  <c r="TNZ28" i="21"/>
  <c r="TNY28" i="21"/>
  <c r="TNX28" i="21"/>
  <c r="TNW28" i="21"/>
  <c r="TNV28" i="21"/>
  <c r="TNU28" i="21"/>
  <c r="TNT28" i="21"/>
  <c r="TNS28" i="21"/>
  <c r="TNR28" i="21"/>
  <c r="TNQ28" i="21"/>
  <c r="TNP28" i="21"/>
  <c r="TNO28" i="21"/>
  <c r="TNN28" i="21"/>
  <c r="TNM28" i="21"/>
  <c r="TNL28" i="21"/>
  <c r="TNK28" i="21"/>
  <c r="TNJ28" i="21"/>
  <c r="TNI28" i="21"/>
  <c r="TNH28" i="21"/>
  <c r="TNG28" i="21"/>
  <c r="TNF28" i="21"/>
  <c r="TNE28" i="21"/>
  <c r="TND28" i="21"/>
  <c r="TNC28" i="21"/>
  <c r="TNB28" i="21"/>
  <c r="TNA28" i="21"/>
  <c r="TMZ28" i="21"/>
  <c r="TMY28" i="21"/>
  <c r="TMX28" i="21"/>
  <c r="TMW28" i="21"/>
  <c r="TMV28" i="21"/>
  <c r="TMU28" i="21"/>
  <c r="TMT28" i="21"/>
  <c r="TMS28" i="21"/>
  <c r="TMR28" i="21"/>
  <c r="TMQ28" i="21"/>
  <c r="TMP28" i="21"/>
  <c r="TMO28" i="21"/>
  <c r="TMN28" i="21"/>
  <c r="TMM28" i="21"/>
  <c r="TML28" i="21"/>
  <c r="TMK28" i="21"/>
  <c r="TMJ28" i="21"/>
  <c r="TMI28" i="21"/>
  <c r="TMH28" i="21"/>
  <c r="TMG28" i="21"/>
  <c r="TMF28" i="21"/>
  <c r="TME28" i="21"/>
  <c r="TMD28" i="21"/>
  <c r="TMC28" i="21"/>
  <c r="TMB28" i="21"/>
  <c r="TMA28" i="21"/>
  <c r="TLZ28" i="21"/>
  <c r="TLY28" i="21"/>
  <c r="TLX28" i="21"/>
  <c r="TLW28" i="21"/>
  <c r="TLV28" i="21"/>
  <c r="TLU28" i="21"/>
  <c r="TLT28" i="21"/>
  <c r="TLS28" i="21"/>
  <c r="TLR28" i="21"/>
  <c r="TLQ28" i="21"/>
  <c r="TLP28" i="21"/>
  <c r="TLO28" i="21"/>
  <c r="TLN28" i="21"/>
  <c r="TLM28" i="21"/>
  <c r="TLL28" i="21"/>
  <c r="TLK28" i="21"/>
  <c r="TLJ28" i="21"/>
  <c r="TLI28" i="21"/>
  <c r="TLH28" i="21"/>
  <c r="TLG28" i="21"/>
  <c r="TLF28" i="21"/>
  <c r="TLE28" i="21"/>
  <c r="TLD28" i="21"/>
  <c r="TLC28" i="21"/>
  <c r="TLB28" i="21"/>
  <c r="TLA28" i="21"/>
  <c r="TKZ28" i="21"/>
  <c r="TKY28" i="21"/>
  <c r="TKX28" i="21"/>
  <c r="TKW28" i="21"/>
  <c r="TKV28" i="21"/>
  <c r="TKU28" i="21"/>
  <c r="TKT28" i="21"/>
  <c r="TKS28" i="21"/>
  <c r="TKR28" i="21"/>
  <c r="TKQ28" i="21"/>
  <c r="TKP28" i="21"/>
  <c r="TKO28" i="21"/>
  <c r="TKN28" i="21"/>
  <c r="TKM28" i="21"/>
  <c r="TKL28" i="21"/>
  <c r="TKK28" i="21"/>
  <c r="TKJ28" i="21"/>
  <c r="TKI28" i="21"/>
  <c r="TKH28" i="21"/>
  <c r="TKG28" i="21"/>
  <c r="TKF28" i="21"/>
  <c r="TKE28" i="21"/>
  <c r="TKD28" i="21"/>
  <c r="TKC28" i="21"/>
  <c r="TKB28" i="21"/>
  <c r="TKA28" i="21"/>
  <c r="TJZ28" i="21"/>
  <c r="TJY28" i="21"/>
  <c r="TJX28" i="21"/>
  <c r="TJW28" i="21"/>
  <c r="TJV28" i="21"/>
  <c r="TJU28" i="21"/>
  <c r="TJT28" i="21"/>
  <c r="TJS28" i="21"/>
  <c r="TJR28" i="21"/>
  <c r="TJQ28" i="21"/>
  <c r="TJP28" i="21"/>
  <c r="TJO28" i="21"/>
  <c r="TJN28" i="21"/>
  <c r="TJM28" i="21"/>
  <c r="TJL28" i="21"/>
  <c r="TJK28" i="21"/>
  <c r="TJJ28" i="21"/>
  <c r="TJI28" i="21"/>
  <c r="TJH28" i="21"/>
  <c r="TJG28" i="21"/>
  <c r="TJF28" i="21"/>
  <c r="TJE28" i="21"/>
  <c r="TJD28" i="21"/>
  <c r="TJC28" i="21"/>
  <c r="TJB28" i="21"/>
  <c r="TJA28" i="21"/>
  <c r="TIZ28" i="21"/>
  <c r="TIY28" i="21"/>
  <c r="TIX28" i="21"/>
  <c r="TIW28" i="21"/>
  <c r="TIV28" i="21"/>
  <c r="TIU28" i="21"/>
  <c r="TIT28" i="21"/>
  <c r="TIS28" i="21"/>
  <c r="TIR28" i="21"/>
  <c r="TIQ28" i="21"/>
  <c r="TIP28" i="21"/>
  <c r="TIO28" i="21"/>
  <c r="TIN28" i="21"/>
  <c r="TIM28" i="21"/>
  <c r="TIL28" i="21"/>
  <c r="TIK28" i="21"/>
  <c r="TIJ28" i="21"/>
  <c r="TII28" i="21"/>
  <c r="TIH28" i="21"/>
  <c r="TIG28" i="21"/>
  <c r="TIF28" i="21"/>
  <c r="TIE28" i="21"/>
  <c r="TID28" i="21"/>
  <c r="TIC28" i="21"/>
  <c r="TIB28" i="21"/>
  <c r="TIA28" i="21"/>
  <c r="THZ28" i="21"/>
  <c r="THY28" i="21"/>
  <c r="THX28" i="21"/>
  <c r="THW28" i="21"/>
  <c r="THV28" i="21"/>
  <c r="THU28" i="21"/>
  <c r="THT28" i="21"/>
  <c r="THS28" i="21"/>
  <c r="THR28" i="21"/>
  <c r="THQ28" i="21"/>
  <c r="THP28" i="21"/>
  <c r="THO28" i="21"/>
  <c r="THN28" i="21"/>
  <c r="THM28" i="21"/>
  <c r="THL28" i="21"/>
  <c r="THK28" i="21"/>
  <c r="THJ28" i="21"/>
  <c r="THI28" i="21"/>
  <c r="THH28" i="21"/>
  <c r="THG28" i="21"/>
  <c r="THF28" i="21"/>
  <c r="THE28" i="21"/>
  <c r="THD28" i="21"/>
  <c r="THC28" i="21"/>
  <c r="THB28" i="21"/>
  <c r="THA28" i="21"/>
  <c r="TGZ28" i="21"/>
  <c r="TGY28" i="21"/>
  <c r="TGX28" i="21"/>
  <c r="TGW28" i="21"/>
  <c r="TGV28" i="21"/>
  <c r="TGU28" i="21"/>
  <c r="TGT28" i="21"/>
  <c r="TGS28" i="21"/>
  <c r="TGR28" i="21"/>
  <c r="TGQ28" i="21"/>
  <c r="TGP28" i="21"/>
  <c r="TGO28" i="21"/>
  <c r="TGN28" i="21"/>
  <c r="TGM28" i="21"/>
  <c r="TGL28" i="21"/>
  <c r="TGK28" i="21"/>
  <c r="TGJ28" i="21"/>
  <c r="TGI28" i="21"/>
  <c r="TGH28" i="21"/>
  <c r="TGG28" i="21"/>
  <c r="TGF28" i="21"/>
  <c r="TGE28" i="21"/>
  <c r="TGD28" i="21"/>
  <c r="TGC28" i="21"/>
  <c r="TGB28" i="21"/>
  <c r="TGA28" i="21"/>
  <c r="TFZ28" i="21"/>
  <c r="TFY28" i="21"/>
  <c r="TFX28" i="21"/>
  <c r="TFW28" i="21"/>
  <c r="TFV28" i="21"/>
  <c r="TFU28" i="21"/>
  <c r="TFT28" i="21"/>
  <c r="TFS28" i="21"/>
  <c r="TFR28" i="21"/>
  <c r="TFQ28" i="21"/>
  <c r="TFP28" i="21"/>
  <c r="TFO28" i="21"/>
  <c r="TFN28" i="21"/>
  <c r="TFM28" i="21"/>
  <c r="TFL28" i="21"/>
  <c r="TFK28" i="21"/>
  <c r="TFJ28" i="21"/>
  <c r="TFI28" i="21"/>
  <c r="TFH28" i="21"/>
  <c r="TFG28" i="21"/>
  <c r="TFF28" i="21"/>
  <c r="TFE28" i="21"/>
  <c r="TFD28" i="21"/>
  <c r="TFC28" i="21"/>
  <c r="TFB28" i="21"/>
  <c r="TFA28" i="21"/>
  <c r="TEZ28" i="21"/>
  <c r="TEY28" i="21"/>
  <c r="TEX28" i="21"/>
  <c r="TEW28" i="21"/>
  <c r="TEV28" i="21"/>
  <c r="TEU28" i="21"/>
  <c r="TET28" i="21"/>
  <c r="TES28" i="21"/>
  <c r="TER28" i="21"/>
  <c r="TEQ28" i="21"/>
  <c r="TEP28" i="21"/>
  <c r="TEO28" i="21"/>
  <c r="TEN28" i="21"/>
  <c r="TEM28" i="21"/>
  <c r="TEL28" i="21"/>
  <c r="TEK28" i="21"/>
  <c r="TEJ28" i="21"/>
  <c r="TEI28" i="21"/>
  <c r="TEH28" i="21"/>
  <c r="TEG28" i="21"/>
  <c r="TEF28" i="21"/>
  <c r="TEE28" i="21"/>
  <c r="TED28" i="21"/>
  <c r="TEC28" i="21"/>
  <c r="TEB28" i="21"/>
  <c r="TEA28" i="21"/>
  <c r="TDZ28" i="21"/>
  <c r="TDY28" i="21"/>
  <c r="TDX28" i="21"/>
  <c r="TDW28" i="21"/>
  <c r="TDV28" i="21"/>
  <c r="TDU28" i="21"/>
  <c r="TDT28" i="21"/>
  <c r="TDS28" i="21"/>
  <c r="TDR28" i="21"/>
  <c r="TDQ28" i="21"/>
  <c r="TDP28" i="21"/>
  <c r="TDO28" i="21"/>
  <c r="TDN28" i="21"/>
  <c r="TDM28" i="21"/>
  <c r="TDL28" i="21"/>
  <c r="TDK28" i="21"/>
  <c r="TDJ28" i="21"/>
  <c r="TDI28" i="21"/>
  <c r="TDH28" i="21"/>
  <c r="TDG28" i="21"/>
  <c r="TDF28" i="21"/>
  <c r="TDE28" i="21"/>
  <c r="TDD28" i="21"/>
  <c r="TDC28" i="21"/>
  <c r="TDB28" i="21"/>
  <c r="TDA28" i="21"/>
  <c r="TCZ28" i="21"/>
  <c r="TCY28" i="21"/>
  <c r="TCX28" i="21"/>
  <c r="TCW28" i="21"/>
  <c r="TCV28" i="21"/>
  <c r="TCU28" i="21"/>
  <c r="TCT28" i="21"/>
  <c r="TCS28" i="21"/>
  <c r="TCR28" i="21"/>
  <c r="TCQ28" i="21"/>
  <c r="TCP28" i="21"/>
  <c r="TCO28" i="21"/>
  <c r="TCN28" i="21"/>
  <c r="TCM28" i="21"/>
  <c r="TCL28" i="21"/>
  <c r="TCK28" i="21"/>
  <c r="TCJ28" i="21"/>
  <c r="TCI28" i="21"/>
  <c r="TCH28" i="21"/>
  <c r="TCG28" i="21"/>
  <c r="TCF28" i="21"/>
  <c r="TCE28" i="21"/>
  <c r="TCD28" i="21"/>
  <c r="TCC28" i="21"/>
  <c r="TCB28" i="21"/>
  <c r="TCA28" i="21"/>
  <c r="TBZ28" i="21"/>
  <c r="TBY28" i="21"/>
  <c r="TBX28" i="21"/>
  <c r="TBW28" i="21"/>
  <c r="TBV28" i="21"/>
  <c r="TBU28" i="21"/>
  <c r="TBT28" i="21"/>
  <c r="TBS28" i="21"/>
  <c r="TBR28" i="21"/>
  <c r="TBQ28" i="21"/>
  <c r="TBP28" i="21"/>
  <c r="TBO28" i="21"/>
  <c r="TBN28" i="21"/>
  <c r="TBM28" i="21"/>
  <c r="TBL28" i="21"/>
  <c r="TBK28" i="21"/>
  <c r="TBJ28" i="21"/>
  <c r="TBI28" i="21"/>
  <c r="TBH28" i="21"/>
  <c r="TBG28" i="21"/>
  <c r="TBF28" i="21"/>
  <c r="TBE28" i="21"/>
  <c r="TBD28" i="21"/>
  <c r="TBC28" i="21"/>
  <c r="TBB28" i="21"/>
  <c r="TBA28" i="21"/>
  <c r="TAZ28" i="21"/>
  <c r="TAY28" i="21"/>
  <c r="TAX28" i="21"/>
  <c r="TAW28" i="21"/>
  <c r="TAV28" i="21"/>
  <c r="TAU28" i="21"/>
  <c r="TAT28" i="21"/>
  <c r="TAS28" i="21"/>
  <c r="TAR28" i="21"/>
  <c r="TAQ28" i="21"/>
  <c r="TAP28" i="21"/>
  <c r="TAO28" i="21"/>
  <c r="TAN28" i="21"/>
  <c r="TAM28" i="21"/>
  <c r="TAL28" i="21"/>
  <c r="TAK28" i="21"/>
  <c r="TAJ28" i="21"/>
  <c r="TAI28" i="21"/>
  <c r="TAH28" i="21"/>
  <c r="TAG28" i="21"/>
  <c r="TAF28" i="21"/>
  <c r="TAE28" i="21"/>
  <c r="TAD28" i="21"/>
  <c r="TAC28" i="21"/>
  <c r="TAB28" i="21"/>
  <c r="TAA28" i="21"/>
  <c r="SZZ28" i="21"/>
  <c r="SZY28" i="21"/>
  <c r="SZX28" i="21"/>
  <c r="SZW28" i="21"/>
  <c r="SZV28" i="21"/>
  <c r="SZU28" i="21"/>
  <c r="SZT28" i="21"/>
  <c r="SZS28" i="21"/>
  <c r="SZR28" i="21"/>
  <c r="SZQ28" i="21"/>
  <c r="SZP28" i="21"/>
  <c r="SZO28" i="21"/>
  <c r="SZN28" i="21"/>
  <c r="SZM28" i="21"/>
  <c r="SZL28" i="21"/>
  <c r="SZK28" i="21"/>
  <c r="SZJ28" i="21"/>
  <c r="SZI28" i="21"/>
  <c r="SZH28" i="21"/>
  <c r="SZG28" i="21"/>
  <c r="SZF28" i="21"/>
  <c r="SZE28" i="21"/>
  <c r="SZD28" i="21"/>
  <c r="SZC28" i="21"/>
  <c r="SZB28" i="21"/>
  <c r="SZA28" i="21"/>
  <c r="SYZ28" i="21"/>
  <c r="SYY28" i="21"/>
  <c r="SYX28" i="21"/>
  <c r="SYW28" i="21"/>
  <c r="SYV28" i="21"/>
  <c r="SYU28" i="21"/>
  <c r="SYT28" i="21"/>
  <c r="SYS28" i="21"/>
  <c r="SYR28" i="21"/>
  <c r="SYQ28" i="21"/>
  <c r="SYP28" i="21"/>
  <c r="SYO28" i="21"/>
  <c r="SYN28" i="21"/>
  <c r="SYM28" i="21"/>
  <c r="SYL28" i="21"/>
  <c r="SYK28" i="21"/>
  <c r="SYJ28" i="21"/>
  <c r="SYI28" i="21"/>
  <c r="SYH28" i="21"/>
  <c r="SYG28" i="21"/>
  <c r="SYF28" i="21"/>
  <c r="SYE28" i="21"/>
  <c r="SYD28" i="21"/>
  <c r="SYC28" i="21"/>
  <c r="SYB28" i="21"/>
  <c r="SYA28" i="21"/>
  <c r="SXZ28" i="21"/>
  <c r="SXY28" i="21"/>
  <c r="SXX28" i="21"/>
  <c r="SXW28" i="21"/>
  <c r="SXV28" i="21"/>
  <c r="SXU28" i="21"/>
  <c r="SXT28" i="21"/>
  <c r="SXS28" i="21"/>
  <c r="SXR28" i="21"/>
  <c r="SXQ28" i="21"/>
  <c r="SXP28" i="21"/>
  <c r="SXO28" i="21"/>
  <c r="SXN28" i="21"/>
  <c r="SXM28" i="21"/>
  <c r="SXL28" i="21"/>
  <c r="SXK28" i="21"/>
  <c r="SXJ28" i="21"/>
  <c r="SXI28" i="21"/>
  <c r="SXH28" i="21"/>
  <c r="SXG28" i="21"/>
  <c r="SXF28" i="21"/>
  <c r="SXE28" i="21"/>
  <c r="SXD28" i="21"/>
  <c r="SXC28" i="21"/>
  <c r="SXB28" i="21"/>
  <c r="SXA28" i="21"/>
  <c r="SWZ28" i="21"/>
  <c r="SWY28" i="21"/>
  <c r="SWX28" i="21"/>
  <c r="SWW28" i="21"/>
  <c r="SWV28" i="21"/>
  <c r="SWU28" i="21"/>
  <c r="SWT28" i="21"/>
  <c r="SWS28" i="21"/>
  <c r="SWR28" i="21"/>
  <c r="SWQ28" i="21"/>
  <c r="SWP28" i="21"/>
  <c r="SWO28" i="21"/>
  <c r="SWN28" i="21"/>
  <c r="SWM28" i="21"/>
  <c r="SWL28" i="21"/>
  <c r="SWK28" i="21"/>
  <c r="SWJ28" i="21"/>
  <c r="SWI28" i="21"/>
  <c r="SWH28" i="21"/>
  <c r="SWG28" i="21"/>
  <c r="SWF28" i="21"/>
  <c r="SWE28" i="21"/>
  <c r="SWD28" i="21"/>
  <c r="SWC28" i="21"/>
  <c r="SWB28" i="21"/>
  <c r="SWA28" i="21"/>
  <c r="SVZ28" i="21"/>
  <c r="SVY28" i="21"/>
  <c r="SVX28" i="21"/>
  <c r="SVW28" i="21"/>
  <c r="SVV28" i="21"/>
  <c r="SVU28" i="21"/>
  <c r="SVT28" i="21"/>
  <c r="SVS28" i="21"/>
  <c r="SVR28" i="21"/>
  <c r="SVQ28" i="21"/>
  <c r="SVP28" i="21"/>
  <c r="SVO28" i="21"/>
  <c r="SVN28" i="21"/>
  <c r="SVM28" i="21"/>
  <c r="SVL28" i="21"/>
  <c r="SVK28" i="21"/>
  <c r="SVJ28" i="21"/>
  <c r="SVI28" i="21"/>
  <c r="SVH28" i="21"/>
  <c r="SVG28" i="21"/>
  <c r="SVF28" i="21"/>
  <c r="SVE28" i="21"/>
  <c r="SVD28" i="21"/>
  <c r="SVC28" i="21"/>
  <c r="SVB28" i="21"/>
  <c r="SVA28" i="21"/>
  <c r="SUZ28" i="21"/>
  <c r="SUY28" i="21"/>
  <c r="SUX28" i="21"/>
  <c r="SUW28" i="21"/>
  <c r="SUV28" i="21"/>
  <c r="SUU28" i="21"/>
  <c r="SUT28" i="21"/>
  <c r="SUS28" i="21"/>
  <c r="SUR28" i="21"/>
  <c r="SUQ28" i="21"/>
  <c r="SUP28" i="21"/>
  <c r="SUO28" i="21"/>
  <c r="SUN28" i="21"/>
  <c r="SUM28" i="21"/>
  <c r="SUL28" i="21"/>
  <c r="SUK28" i="21"/>
  <c r="SUJ28" i="21"/>
  <c r="SUI28" i="21"/>
  <c r="SUH28" i="21"/>
  <c r="SUG28" i="21"/>
  <c r="SUF28" i="21"/>
  <c r="SUE28" i="21"/>
  <c r="SUD28" i="21"/>
  <c r="SUC28" i="21"/>
  <c r="SUB28" i="21"/>
  <c r="SUA28" i="21"/>
  <c r="STZ28" i="21"/>
  <c r="STY28" i="21"/>
  <c r="STX28" i="21"/>
  <c r="STW28" i="21"/>
  <c r="STV28" i="21"/>
  <c r="STU28" i="21"/>
  <c r="STT28" i="21"/>
  <c r="STS28" i="21"/>
  <c r="STR28" i="21"/>
  <c r="STQ28" i="21"/>
  <c r="STP28" i="21"/>
  <c r="STO28" i="21"/>
  <c r="STN28" i="21"/>
  <c r="STM28" i="21"/>
  <c r="STL28" i="21"/>
  <c r="STK28" i="21"/>
  <c r="STJ28" i="21"/>
  <c r="STI28" i="21"/>
  <c r="STH28" i="21"/>
  <c r="STG28" i="21"/>
  <c r="STF28" i="21"/>
  <c r="STE28" i="21"/>
  <c r="STD28" i="21"/>
  <c r="STC28" i="21"/>
  <c r="STB28" i="21"/>
  <c r="STA28" i="21"/>
  <c r="SSZ28" i="21"/>
  <c r="SSY28" i="21"/>
  <c r="SSX28" i="21"/>
  <c r="SSW28" i="21"/>
  <c r="SSV28" i="21"/>
  <c r="SSU28" i="21"/>
  <c r="SST28" i="21"/>
  <c r="SSS28" i="21"/>
  <c r="SSR28" i="21"/>
  <c r="SSQ28" i="21"/>
  <c r="SSP28" i="21"/>
  <c r="SSO28" i="21"/>
  <c r="SSN28" i="21"/>
  <c r="SSM28" i="21"/>
  <c r="SSL28" i="21"/>
  <c r="SSK28" i="21"/>
  <c r="SSJ28" i="21"/>
  <c r="SSI28" i="21"/>
  <c r="SSH28" i="21"/>
  <c r="SSG28" i="21"/>
  <c r="SSF28" i="21"/>
  <c r="SSE28" i="21"/>
  <c r="SSD28" i="21"/>
  <c r="SSC28" i="21"/>
  <c r="SSB28" i="21"/>
  <c r="SSA28" i="21"/>
  <c r="SRZ28" i="21"/>
  <c r="SRY28" i="21"/>
  <c r="SRX28" i="21"/>
  <c r="SRW28" i="21"/>
  <c r="SRV28" i="21"/>
  <c r="SRU28" i="21"/>
  <c r="SRT28" i="21"/>
  <c r="SRS28" i="21"/>
  <c r="SRR28" i="21"/>
  <c r="SRQ28" i="21"/>
  <c r="SRP28" i="21"/>
  <c r="SRO28" i="21"/>
  <c r="SRN28" i="21"/>
  <c r="SRM28" i="21"/>
  <c r="SRL28" i="21"/>
  <c r="SRK28" i="21"/>
  <c r="SRJ28" i="21"/>
  <c r="SRI28" i="21"/>
  <c r="SRH28" i="21"/>
  <c r="SRG28" i="21"/>
  <c r="SRF28" i="21"/>
  <c r="SRE28" i="21"/>
  <c r="SRD28" i="21"/>
  <c r="SRC28" i="21"/>
  <c r="SRB28" i="21"/>
  <c r="SRA28" i="21"/>
  <c r="SQZ28" i="21"/>
  <c r="SQY28" i="21"/>
  <c r="SQX28" i="21"/>
  <c r="SQW28" i="21"/>
  <c r="SQV28" i="21"/>
  <c r="SQU28" i="21"/>
  <c r="SQT28" i="21"/>
  <c r="SQS28" i="21"/>
  <c r="SQR28" i="21"/>
  <c r="SQQ28" i="21"/>
  <c r="SQP28" i="21"/>
  <c r="SQO28" i="21"/>
  <c r="SQN28" i="21"/>
  <c r="SQM28" i="21"/>
  <c r="SQL28" i="21"/>
  <c r="SQK28" i="21"/>
  <c r="SQJ28" i="21"/>
  <c r="SQI28" i="21"/>
  <c r="SQH28" i="21"/>
  <c r="SQG28" i="21"/>
  <c r="SQF28" i="21"/>
  <c r="SQE28" i="21"/>
  <c r="SQD28" i="21"/>
  <c r="SQC28" i="21"/>
  <c r="SQB28" i="21"/>
  <c r="SQA28" i="21"/>
  <c r="SPZ28" i="21"/>
  <c r="SPY28" i="21"/>
  <c r="SPX28" i="21"/>
  <c r="SPW28" i="21"/>
  <c r="SPV28" i="21"/>
  <c r="SPU28" i="21"/>
  <c r="SPT28" i="21"/>
  <c r="SPS28" i="21"/>
  <c r="SPR28" i="21"/>
  <c r="SPQ28" i="21"/>
  <c r="SPP28" i="21"/>
  <c r="SPO28" i="21"/>
  <c r="SPN28" i="21"/>
  <c r="SPM28" i="21"/>
  <c r="SPL28" i="21"/>
  <c r="SPK28" i="21"/>
  <c r="SPJ28" i="21"/>
  <c r="SPI28" i="21"/>
  <c r="SPH28" i="21"/>
  <c r="SPG28" i="21"/>
  <c r="SPF28" i="21"/>
  <c r="SPE28" i="21"/>
  <c r="SPD28" i="21"/>
  <c r="SPC28" i="21"/>
  <c r="SPB28" i="21"/>
  <c r="SPA28" i="21"/>
  <c r="SOZ28" i="21"/>
  <c r="SOY28" i="21"/>
  <c r="SOX28" i="21"/>
  <c r="SOW28" i="21"/>
  <c r="SOV28" i="21"/>
  <c r="SOU28" i="21"/>
  <c r="SOT28" i="21"/>
  <c r="SOS28" i="21"/>
  <c r="SOR28" i="21"/>
  <c r="SOQ28" i="21"/>
  <c r="SOP28" i="21"/>
  <c r="SOO28" i="21"/>
  <c r="SON28" i="21"/>
  <c r="SOM28" i="21"/>
  <c r="SOL28" i="21"/>
  <c r="SOK28" i="21"/>
  <c r="SOJ28" i="21"/>
  <c r="SOI28" i="21"/>
  <c r="SOH28" i="21"/>
  <c r="SOG28" i="21"/>
  <c r="SOF28" i="21"/>
  <c r="SOE28" i="21"/>
  <c r="SOD28" i="21"/>
  <c r="SOC28" i="21"/>
  <c r="SOB28" i="21"/>
  <c r="SOA28" i="21"/>
  <c r="SNZ28" i="21"/>
  <c r="SNY28" i="21"/>
  <c r="SNX28" i="21"/>
  <c r="SNW28" i="21"/>
  <c r="SNV28" i="21"/>
  <c r="SNU28" i="21"/>
  <c r="SNT28" i="21"/>
  <c r="SNS28" i="21"/>
  <c r="SNR28" i="21"/>
  <c r="SNQ28" i="21"/>
  <c r="SNP28" i="21"/>
  <c r="SNO28" i="21"/>
  <c r="SNN28" i="21"/>
  <c r="SNM28" i="21"/>
  <c r="SNL28" i="21"/>
  <c r="SNK28" i="21"/>
  <c r="SNJ28" i="21"/>
  <c r="SNI28" i="21"/>
  <c r="SNH28" i="21"/>
  <c r="SNG28" i="21"/>
  <c r="SNF28" i="21"/>
  <c r="SNE28" i="21"/>
  <c r="SND28" i="21"/>
  <c r="SNC28" i="21"/>
  <c r="SNB28" i="21"/>
  <c r="SNA28" i="21"/>
  <c r="SMZ28" i="21"/>
  <c r="SMY28" i="21"/>
  <c r="SMX28" i="21"/>
  <c r="SMW28" i="21"/>
  <c r="SMV28" i="21"/>
  <c r="SMU28" i="21"/>
  <c r="SMT28" i="21"/>
  <c r="SMS28" i="21"/>
  <c r="SMR28" i="21"/>
  <c r="SMQ28" i="21"/>
  <c r="SMP28" i="21"/>
  <c r="SMO28" i="21"/>
  <c r="SMN28" i="21"/>
  <c r="SMM28" i="21"/>
  <c r="SML28" i="21"/>
  <c r="SMK28" i="21"/>
  <c r="SMJ28" i="21"/>
  <c r="SMI28" i="21"/>
  <c r="SMH28" i="21"/>
  <c r="SMG28" i="21"/>
  <c r="SMF28" i="21"/>
  <c r="SME28" i="21"/>
  <c r="SMD28" i="21"/>
  <c r="SMC28" i="21"/>
  <c r="SMB28" i="21"/>
  <c r="SMA28" i="21"/>
  <c r="SLZ28" i="21"/>
  <c r="SLY28" i="21"/>
  <c r="SLX28" i="21"/>
  <c r="SLW28" i="21"/>
  <c r="SLV28" i="21"/>
  <c r="SLU28" i="21"/>
  <c r="SLT28" i="21"/>
  <c r="SLS28" i="21"/>
  <c r="SLR28" i="21"/>
  <c r="SLQ28" i="21"/>
  <c r="SLP28" i="21"/>
  <c r="SLO28" i="21"/>
  <c r="SLN28" i="21"/>
  <c r="SLM28" i="21"/>
  <c r="SLL28" i="21"/>
  <c r="SLK28" i="21"/>
  <c r="SLJ28" i="21"/>
  <c r="SLI28" i="21"/>
  <c r="SLH28" i="21"/>
  <c r="SLG28" i="21"/>
  <c r="SLF28" i="21"/>
  <c r="SLE28" i="21"/>
  <c r="SLD28" i="21"/>
  <c r="SLC28" i="21"/>
  <c r="SLB28" i="21"/>
  <c r="SLA28" i="21"/>
  <c r="SKZ28" i="21"/>
  <c r="SKY28" i="21"/>
  <c r="SKX28" i="21"/>
  <c r="SKW28" i="21"/>
  <c r="SKV28" i="21"/>
  <c r="SKU28" i="21"/>
  <c r="SKT28" i="21"/>
  <c r="SKS28" i="21"/>
  <c r="SKR28" i="21"/>
  <c r="SKQ28" i="21"/>
  <c r="SKP28" i="21"/>
  <c r="SKO28" i="21"/>
  <c r="SKN28" i="21"/>
  <c r="SKM28" i="21"/>
  <c r="SKL28" i="21"/>
  <c r="SKK28" i="21"/>
  <c r="SKJ28" i="21"/>
  <c r="SKI28" i="21"/>
  <c r="SKH28" i="21"/>
  <c r="SKG28" i="21"/>
  <c r="SKF28" i="21"/>
  <c r="SKE28" i="21"/>
  <c r="SKD28" i="21"/>
  <c r="SKC28" i="21"/>
  <c r="SKB28" i="21"/>
  <c r="SKA28" i="21"/>
  <c r="SJZ28" i="21"/>
  <c r="SJY28" i="21"/>
  <c r="SJX28" i="21"/>
  <c r="SJW28" i="21"/>
  <c r="SJV28" i="21"/>
  <c r="SJU28" i="21"/>
  <c r="SJT28" i="21"/>
  <c r="SJS28" i="21"/>
  <c r="SJR28" i="21"/>
  <c r="SJQ28" i="21"/>
  <c r="SJP28" i="21"/>
  <c r="SJO28" i="21"/>
  <c r="SJN28" i="21"/>
  <c r="SJM28" i="21"/>
  <c r="SJL28" i="21"/>
  <c r="SJK28" i="21"/>
  <c r="SJJ28" i="21"/>
  <c r="SJI28" i="21"/>
  <c r="SJH28" i="21"/>
  <c r="SJG28" i="21"/>
  <c r="SJF28" i="21"/>
  <c r="SJE28" i="21"/>
  <c r="SJD28" i="21"/>
  <c r="SJC28" i="21"/>
  <c r="SJB28" i="21"/>
  <c r="SJA28" i="21"/>
  <c r="SIZ28" i="21"/>
  <c r="SIY28" i="21"/>
  <c r="SIX28" i="21"/>
  <c r="SIW28" i="21"/>
  <c r="SIV28" i="21"/>
  <c r="SIU28" i="21"/>
  <c r="SIT28" i="21"/>
  <c r="SIS28" i="21"/>
  <c r="SIR28" i="21"/>
  <c r="SIQ28" i="21"/>
  <c r="SIP28" i="21"/>
  <c r="SIO28" i="21"/>
  <c r="SIN28" i="21"/>
  <c r="SIM28" i="21"/>
  <c r="SIL28" i="21"/>
  <c r="SIK28" i="21"/>
  <c r="SIJ28" i="21"/>
  <c r="SII28" i="21"/>
  <c r="SIH28" i="21"/>
  <c r="SIG28" i="21"/>
  <c r="SIF28" i="21"/>
  <c r="SIE28" i="21"/>
  <c r="SID28" i="21"/>
  <c r="SIC28" i="21"/>
  <c r="SIB28" i="21"/>
  <c r="SIA28" i="21"/>
  <c r="SHZ28" i="21"/>
  <c r="SHY28" i="21"/>
  <c r="SHX28" i="21"/>
  <c r="SHW28" i="21"/>
  <c r="SHV28" i="21"/>
  <c r="SHU28" i="21"/>
  <c r="SHT28" i="21"/>
  <c r="SHS28" i="21"/>
  <c r="SHR28" i="21"/>
  <c r="SHQ28" i="21"/>
  <c r="SHP28" i="21"/>
  <c r="SHO28" i="21"/>
  <c r="SHN28" i="21"/>
  <c r="SHM28" i="21"/>
  <c r="SHL28" i="21"/>
  <c r="SHK28" i="21"/>
  <c r="SHJ28" i="21"/>
  <c r="SHI28" i="21"/>
  <c r="SHH28" i="21"/>
  <c r="SHG28" i="21"/>
  <c r="SHF28" i="21"/>
  <c r="SHE28" i="21"/>
  <c r="SHD28" i="21"/>
  <c r="SHC28" i="21"/>
  <c r="SHB28" i="21"/>
  <c r="SHA28" i="21"/>
  <c r="SGZ28" i="21"/>
  <c r="SGY28" i="21"/>
  <c r="SGX28" i="21"/>
  <c r="SGW28" i="21"/>
  <c r="SGV28" i="21"/>
  <c r="SGU28" i="21"/>
  <c r="SGT28" i="21"/>
  <c r="SGS28" i="21"/>
  <c r="SGR28" i="21"/>
  <c r="SGQ28" i="21"/>
  <c r="SGP28" i="21"/>
  <c r="SGO28" i="21"/>
  <c r="SGN28" i="21"/>
  <c r="SGM28" i="21"/>
  <c r="SGL28" i="21"/>
  <c r="SGK28" i="21"/>
  <c r="SGJ28" i="21"/>
  <c r="SGI28" i="21"/>
  <c r="SGH28" i="21"/>
  <c r="SGG28" i="21"/>
  <c r="SGF28" i="21"/>
  <c r="SGE28" i="21"/>
  <c r="SGD28" i="21"/>
  <c r="SGC28" i="21"/>
  <c r="SGB28" i="21"/>
  <c r="SGA28" i="21"/>
  <c r="SFZ28" i="21"/>
  <c r="SFY28" i="21"/>
  <c r="SFX28" i="21"/>
  <c r="SFW28" i="21"/>
  <c r="SFV28" i="21"/>
  <c r="SFU28" i="21"/>
  <c r="SFT28" i="21"/>
  <c r="SFS28" i="21"/>
  <c r="SFR28" i="21"/>
  <c r="SFQ28" i="21"/>
  <c r="SFP28" i="21"/>
  <c r="SFO28" i="21"/>
  <c r="SFN28" i="21"/>
  <c r="SFM28" i="21"/>
  <c r="SFL28" i="21"/>
  <c r="SFK28" i="21"/>
  <c r="SFJ28" i="21"/>
  <c r="SFI28" i="21"/>
  <c r="SFH28" i="21"/>
  <c r="SFG28" i="21"/>
  <c r="SFF28" i="21"/>
  <c r="SFE28" i="21"/>
  <c r="SFD28" i="21"/>
  <c r="SFC28" i="21"/>
  <c r="SFB28" i="21"/>
  <c r="SFA28" i="21"/>
  <c r="SEZ28" i="21"/>
  <c r="SEY28" i="21"/>
  <c r="SEX28" i="21"/>
  <c r="SEW28" i="21"/>
  <c r="SEV28" i="21"/>
  <c r="SEU28" i="21"/>
  <c r="SET28" i="21"/>
  <c r="SES28" i="21"/>
  <c r="SER28" i="21"/>
  <c r="SEQ28" i="21"/>
  <c r="SEP28" i="21"/>
  <c r="SEO28" i="21"/>
  <c r="SEN28" i="21"/>
  <c r="SEM28" i="21"/>
  <c r="SEL28" i="21"/>
  <c r="SEK28" i="21"/>
  <c r="SEJ28" i="21"/>
  <c r="SEI28" i="21"/>
  <c r="SEH28" i="21"/>
  <c r="SEG28" i="21"/>
  <c r="SEF28" i="21"/>
  <c r="SEE28" i="21"/>
  <c r="SED28" i="21"/>
  <c r="SEC28" i="21"/>
  <c r="SEB28" i="21"/>
  <c r="SEA28" i="21"/>
  <c r="SDZ28" i="21"/>
  <c r="SDY28" i="21"/>
  <c r="SDX28" i="21"/>
  <c r="SDW28" i="21"/>
  <c r="SDV28" i="21"/>
  <c r="SDU28" i="21"/>
  <c r="SDT28" i="21"/>
  <c r="SDS28" i="21"/>
  <c r="SDR28" i="21"/>
  <c r="SDQ28" i="21"/>
  <c r="SDP28" i="21"/>
  <c r="SDO28" i="21"/>
  <c r="SDN28" i="21"/>
  <c r="SDM28" i="21"/>
  <c r="SDL28" i="21"/>
  <c r="SDK28" i="21"/>
  <c r="SDJ28" i="21"/>
  <c r="SDI28" i="21"/>
  <c r="SDH28" i="21"/>
  <c r="SDG28" i="21"/>
  <c r="SDF28" i="21"/>
  <c r="SDE28" i="21"/>
  <c r="SDD28" i="21"/>
  <c r="SDC28" i="21"/>
  <c r="SDB28" i="21"/>
  <c r="SDA28" i="21"/>
  <c r="SCZ28" i="21"/>
  <c r="SCY28" i="21"/>
  <c r="SCX28" i="21"/>
  <c r="SCW28" i="21"/>
  <c r="SCV28" i="21"/>
  <c r="SCU28" i="21"/>
  <c r="SCT28" i="21"/>
  <c r="SCS28" i="21"/>
  <c r="SCR28" i="21"/>
  <c r="SCQ28" i="21"/>
  <c r="SCP28" i="21"/>
  <c r="SCO28" i="21"/>
  <c r="SCN28" i="21"/>
  <c r="SCM28" i="21"/>
  <c r="SCL28" i="21"/>
  <c r="SCK28" i="21"/>
  <c r="SCJ28" i="21"/>
  <c r="SCI28" i="21"/>
  <c r="SCH28" i="21"/>
  <c r="SCG28" i="21"/>
  <c r="SCF28" i="21"/>
  <c r="SCE28" i="21"/>
  <c r="SCD28" i="21"/>
  <c r="SCC28" i="21"/>
  <c r="SCB28" i="21"/>
  <c r="SCA28" i="21"/>
  <c r="SBZ28" i="21"/>
  <c r="SBY28" i="21"/>
  <c r="SBX28" i="21"/>
  <c r="SBW28" i="21"/>
  <c r="SBV28" i="21"/>
  <c r="SBU28" i="21"/>
  <c r="SBT28" i="21"/>
  <c r="SBS28" i="21"/>
  <c r="SBR28" i="21"/>
  <c r="SBQ28" i="21"/>
  <c r="SBP28" i="21"/>
  <c r="SBO28" i="21"/>
  <c r="SBN28" i="21"/>
  <c r="SBM28" i="21"/>
  <c r="SBL28" i="21"/>
  <c r="SBK28" i="21"/>
  <c r="SBJ28" i="21"/>
  <c r="SBI28" i="21"/>
  <c r="SBH28" i="21"/>
  <c r="SBG28" i="21"/>
  <c r="SBF28" i="21"/>
  <c r="SBE28" i="21"/>
  <c r="SBD28" i="21"/>
  <c r="SBC28" i="21"/>
  <c r="SBB28" i="21"/>
  <c r="SBA28" i="21"/>
  <c r="SAZ28" i="21"/>
  <c r="SAY28" i="21"/>
  <c r="SAX28" i="21"/>
  <c r="SAW28" i="21"/>
  <c r="SAV28" i="21"/>
  <c r="SAU28" i="21"/>
  <c r="SAT28" i="21"/>
  <c r="SAS28" i="21"/>
  <c r="SAR28" i="21"/>
  <c r="SAQ28" i="21"/>
  <c r="SAP28" i="21"/>
  <c r="SAO28" i="21"/>
  <c r="SAN28" i="21"/>
  <c r="SAM28" i="21"/>
  <c r="SAL28" i="21"/>
  <c r="SAK28" i="21"/>
  <c r="SAJ28" i="21"/>
  <c r="SAI28" i="21"/>
  <c r="SAH28" i="21"/>
  <c r="SAG28" i="21"/>
  <c r="SAF28" i="21"/>
  <c r="SAE28" i="21"/>
  <c r="SAD28" i="21"/>
  <c r="SAC28" i="21"/>
  <c r="SAB28" i="21"/>
  <c r="SAA28" i="21"/>
  <c r="RZZ28" i="21"/>
  <c r="RZY28" i="21"/>
  <c r="RZX28" i="21"/>
  <c r="RZW28" i="21"/>
  <c r="RZV28" i="21"/>
  <c r="RZU28" i="21"/>
  <c r="RZT28" i="21"/>
  <c r="RZS28" i="21"/>
  <c r="RZR28" i="21"/>
  <c r="RZQ28" i="21"/>
  <c r="RZP28" i="21"/>
  <c r="RZO28" i="21"/>
  <c r="RZN28" i="21"/>
  <c r="RZM28" i="21"/>
  <c r="RZL28" i="21"/>
  <c r="RZK28" i="21"/>
  <c r="RZJ28" i="21"/>
  <c r="RZI28" i="21"/>
  <c r="RZH28" i="21"/>
  <c r="RZG28" i="21"/>
  <c r="RZF28" i="21"/>
  <c r="RZE28" i="21"/>
  <c r="RZD28" i="21"/>
  <c r="RZC28" i="21"/>
  <c r="RZB28" i="21"/>
  <c r="RZA28" i="21"/>
  <c r="RYZ28" i="21"/>
  <c r="RYY28" i="21"/>
  <c r="RYX28" i="21"/>
  <c r="RYW28" i="21"/>
  <c r="RYV28" i="21"/>
  <c r="RYU28" i="21"/>
  <c r="RYT28" i="21"/>
  <c r="RYS28" i="21"/>
  <c r="RYR28" i="21"/>
  <c r="RYQ28" i="21"/>
  <c r="RYP28" i="21"/>
  <c r="RYO28" i="21"/>
  <c r="RYN28" i="21"/>
  <c r="RYM28" i="21"/>
  <c r="RYL28" i="21"/>
  <c r="RYK28" i="21"/>
  <c r="RYJ28" i="21"/>
  <c r="RYI28" i="21"/>
  <c r="RYH28" i="21"/>
  <c r="RYG28" i="21"/>
  <c r="RYF28" i="21"/>
  <c r="RYE28" i="21"/>
  <c r="RYD28" i="21"/>
  <c r="RYC28" i="21"/>
  <c r="RYB28" i="21"/>
  <c r="RYA28" i="21"/>
  <c r="RXZ28" i="21"/>
  <c r="RXY28" i="21"/>
  <c r="RXX28" i="21"/>
  <c r="RXW28" i="21"/>
  <c r="RXV28" i="21"/>
  <c r="RXU28" i="21"/>
  <c r="RXT28" i="21"/>
  <c r="RXS28" i="21"/>
  <c r="RXR28" i="21"/>
  <c r="RXQ28" i="21"/>
  <c r="RXP28" i="21"/>
  <c r="RXO28" i="21"/>
  <c r="RXN28" i="21"/>
  <c r="RXM28" i="21"/>
  <c r="RXL28" i="21"/>
  <c r="RXK28" i="21"/>
  <c r="RXJ28" i="21"/>
  <c r="RXI28" i="21"/>
  <c r="RXH28" i="21"/>
  <c r="RXG28" i="21"/>
  <c r="RXF28" i="21"/>
  <c r="RXE28" i="21"/>
  <c r="RXD28" i="21"/>
  <c r="RXC28" i="21"/>
  <c r="RXB28" i="21"/>
  <c r="RXA28" i="21"/>
  <c r="RWZ28" i="21"/>
  <c r="RWY28" i="21"/>
  <c r="RWX28" i="21"/>
  <c r="RWW28" i="21"/>
  <c r="RWV28" i="21"/>
  <c r="RWU28" i="21"/>
  <c r="RWT28" i="21"/>
  <c r="RWS28" i="21"/>
  <c r="RWR28" i="21"/>
  <c r="RWQ28" i="21"/>
  <c r="RWP28" i="21"/>
  <c r="RWO28" i="21"/>
  <c r="RWN28" i="21"/>
  <c r="RWM28" i="21"/>
  <c r="RWL28" i="21"/>
  <c r="RWK28" i="21"/>
  <c r="RWJ28" i="21"/>
  <c r="RWI28" i="21"/>
  <c r="RWH28" i="21"/>
  <c r="RWG28" i="21"/>
  <c r="RWF28" i="21"/>
  <c r="RWE28" i="21"/>
  <c r="RWD28" i="21"/>
  <c r="RWC28" i="21"/>
  <c r="RWB28" i="21"/>
  <c r="RWA28" i="21"/>
  <c r="RVZ28" i="21"/>
  <c r="RVY28" i="21"/>
  <c r="RVX28" i="21"/>
  <c r="RVW28" i="21"/>
  <c r="RVV28" i="21"/>
  <c r="RVU28" i="21"/>
  <c r="RVT28" i="21"/>
  <c r="RVS28" i="21"/>
  <c r="RVR28" i="21"/>
  <c r="RVQ28" i="21"/>
  <c r="RVP28" i="21"/>
  <c r="RVO28" i="21"/>
  <c r="RVN28" i="21"/>
  <c r="RVM28" i="21"/>
  <c r="RVL28" i="21"/>
  <c r="RVK28" i="21"/>
  <c r="RVJ28" i="21"/>
  <c r="RVI28" i="21"/>
  <c r="RVH28" i="21"/>
  <c r="RVG28" i="21"/>
  <c r="RVF28" i="21"/>
  <c r="RVE28" i="21"/>
  <c r="RVD28" i="21"/>
  <c r="RVC28" i="21"/>
  <c r="RVB28" i="21"/>
  <c r="RVA28" i="21"/>
  <c r="RUZ28" i="21"/>
  <c r="RUY28" i="21"/>
  <c r="RUX28" i="21"/>
  <c r="RUW28" i="21"/>
  <c r="RUV28" i="21"/>
  <c r="RUU28" i="21"/>
  <c r="RUT28" i="21"/>
  <c r="RUS28" i="21"/>
  <c r="RUR28" i="21"/>
  <c r="RUQ28" i="21"/>
  <c r="RUP28" i="21"/>
  <c r="RUO28" i="21"/>
  <c r="RUN28" i="21"/>
  <c r="RUM28" i="21"/>
  <c r="RUL28" i="21"/>
  <c r="RUK28" i="21"/>
  <c r="RUJ28" i="21"/>
  <c r="RUI28" i="21"/>
  <c r="RUH28" i="21"/>
  <c r="RUG28" i="21"/>
  <c r="RUF28" i="21"/>
  <c r="RUE28" i="21"/>
  <c r="RUD28" i="21"/>
  <c r="RUC28" i="21"/>
  <c r="RUB28" i="21"/>
  <c r="RUA28" i="21"/>
  <c r="RTZ28" i="21"/>
  <c r="RTY28" i="21"/>
  <c r="RTX28" i="21"/>
  <c r="RTW28" i="21"/>
  <c r="RTV28" i="21"/>
  <c r="RTU28" i="21"/>
  <c r="RTT28" i="21"/>
  <c r="RTS28" i="21"/>
  <c r="RTR28" i="21"/>
  <c r="RTQ28" i="21"/>
  <c r="RTP28" i="21"/>
  <c r="RTO28" i="21"/>
  <c r="RTN28" i="21"/>
  <c r="RTM28" i="21"/>
  <c r="RTL28" i="21"/>
  <c r="RTK28" i="21"/>
  <c r="RTJ28" i="21"/>
  <c r="RTI28" i="21"/>
  <c r="RTH28" i="21"/>
  <c r="RTG28" i="21"/>
  <c r="RTF28" i="21"/>
  <c r="RTE28" i="21"/>
  <c r="RTD28" i="21"/>
  <c r="RTC28" i="21"/>
  <c r="RTB28" i="21"/>
  <c r="RTA28" i="21"/>
  <c r="RSZ28" i="21"/>
  <c r="RSY28" i="21"/>
  <c r="RSX28" i="21"/>
  <c r="RSW28" i="21"/>
  <c r="RSV28" i="21"/>
  <c r="RSU28" i="21"/>
  <c r="RST28" i="21"/>
  <c r="RSS28" i="21"/>
  <c r="RSR28" i="21"/>
  <c r="RSQ28" i="21"/>
  <c r="RSP28" i="21"/>
  <c r="RSO28" i="21"/>
  <c r="RSN28" i="21"/>
  <c r="RSM28" i="21"/>
  <c r="RSL28" i="21"/>
  <c r="RSK28" i="21"/>
  <c r="RSJ28" i="21"/>
  <c r="RSI28" i="21"/>
  <c r="RSH28" i="21"/>
  <c r="RSG28" i="21"/>
  <c r="RSF28" i="21"/>
  <c r="RSE28" i="21"/>
  <c r="RSD28" i="21"/>
  <c r="RSC28" i="21"/>
  <c r="RSB28" i="21"/>
  <c r="RSA28" i="21"/>
  <c r="RRZ28" i="21"/>
  <c r="RRY28" i="21"/>
  <c r="RRX28" i="21"/>
  <c r="RRW28" i="21"/>
  <c r="RRV28" i="21"/>
  <c r="RRU28" i="21"/>
  <c r="RRT28" i="21"/>
  <c r="RRS28" i="21"/>
  <c r="RRR28" i="21"/>
  <c r="RRQ28" i="21"/>
  <c r="RRP28" i="21"/>
  <c r="RRO28" i="21"/>
  <c r="RRN28" i="21"/>
  <c r="RRM28" i="21"/>
  <c r="RRL28" i="21"/>
  <c r="RRK28" i="21"/>
  <c r="RRJ28" i="21"/>
  <c r="RRI28" i="21"/>
  <c r="RRH28" i="21"/>
  <c r="RRG28" i="21"/>
  <c r="RRF28" i="21"/>
  <c r="RRE28" i="21"/>
  <c r="RRD28" i="21"/>
  <c r="RRC28" i="21"/>
  <c r="RRB28" i="21"/>
  <c r="RRA28" i="21"/>
  <c r="RQZ28" i="21"/>
  <c r="RQY28" i="21"/>
  <c r="RQX28" i="21"/>
  <c r="RQW28" i="21"/>
  <c r="RQV28" i="21"/>
  <c r="RQU28" i="21"/>
  <c r="RQT28" i="21"/>
  <c r="RQS28" i="21"/>
  <c r="RQR28" i="21"/>
  <c r="RQQ28" i="21"/>
  <c r="RQP28" i="21"/>
  <c r="RQO28" i="21"/>
  <c r="RQN28" i="21"/>
  <c r="RQM28" i="21"/>
  <c r="RQL28" i="21"/>
  <c r="RQK28" i="21"/>
  <c r="RQJ28" i="21"/>
  <c r="RQI28" i="21"/>
  <c r="RQH28" i="21"/>
  <c r="RQG28" i="21"/>
  <c r="RQF28" i="21"/>
  <c r="RQE28" i="21"/>
  <c r="RQD28" i="21"/>
  <c r="RQC28" i="21"/>
  <c r="RQB28" i="21"/>
  <c r="RQA28" i="21"/>
  <c r="RPZ28" i="21"/>
  <c r="RPY28" i="21"/>
  <c r="RPX28" i="21"/>
  <c r="RPW28" i="21"/>
  <c r="RPV28" i="21"/>
  <c r="RPU28" i="21"/>
  <c r="RPT28" i="21"/>
  <c r="RPS28" i="21"/>
  <c r="RPR28" i="21"/>
  <c r="RPQ28" i="21"/>
  <c r="RPP28" i="21"/>
  <c r="RPO28" i="21"/>
  <c r="RPN28" i="21"/>
  <c r="RPM28" i="21"/>
  <c r="RPL28" i="21"/>
  <c r="RPK28" i="21"/>
  <c r="RPJ28" i="21"/>
  <c r="RPI28" i="21"/>
  <c r="RPH28" i="21"/>
  <c r="RPG28" i="21"/>
  <c r="RPF28" i="21"/>
  <c r="RPE28" i="21"/>
  <c r="RPD28" i="21"/>
  <c r="RPC28" i="21"/>
  <c r="RPB28" i="21"/>
  <c r="RPA28" i="21"/>
  <c r="ROZ28" i="21"/>
  <c r="ROY28" i="21"/>
  <c r="ROX28" i="21"/>
  <c r="ROW28" i="21"/>
  <c r="ROV28" i="21"/>
  <c r="ROU28" i="21"/>
  <c r="ROT28" i="21"/>
  <c r="ROS28" i="21"/>
  <c r="ROR28" i="21"/>
  <c r="ROQ28" i="21"/>
  <c r="ROP28" i="21"/>
  <c r="ROO28" i="21"/>
  <c r="RON28" i="21"/>
  <c r="ROM28" i="21"/>
  <c r="ROL28" i="21"/>
  <c r="ROK28" i="21"/>
  <c r="ROJ28" i="21"/>
  <c r="ROI28" i="21"/>
  <c r="ROH28" i="21"/>
  <c r="ROG28" i="21"/>
  <c r="ROF28" i="21"/>
  <c r="ROE28" i="21"/>
  <c r="ROD28" i="21"/>
  <c r="ROC28" i="21"/>
  <c r="ROB28" i="21"/>
  <c r="ROA28" i="21"/>
  <c r="RNZ28" i="21"/>
  <c r="RNY28" i="21"/>
  <c r="RNX28" i="21"/>
  <c r="RNW28" i="21"/>
  <c r="RNV28" i="21"/>
  <c r="RNU28" i="21"/>
  <c r="RNT28" i="21"/>
  <c r="RNS28" i="21"/>
  <c r="RNR28" i="21"/>
  <c r="RNQ28" i="21"/>
  <c r="RNP28" i="21"/>
  <c r="RNO28" i="21"/>
  <c r="RNN28" i="21"/>
  <c r="RNM28" i="21"/>
  <c r="RNL28" i="21"/>
  <c r="RNK28" i="21"/>
  <c r="RNJ28" i="21"/>
  <c r="RNI28" i="21"/>
  <c r="RNH28" i="21"/>
  <c r="RNG28" i="21"/>
  <c r="RNF28" i="21"/>
  <c r="RNE28" i="21"/>
  <c r="RND28" i="21"/>
  <c r="RNC28" i="21"/>
  <c r="RNB28" i="21"/>
  <c r="RNA28" i="21"/>
  <c r="RMZ28" i="21"/>
  <c r="RMY28" i="21"/>
  <c r="RMX28" i="21"/>
  <c r="RMW28" i="21"/>
  <c r="RMV28" i="21"/>
  <c r="RMU28" i="21"/>
  <c r="RMT28" i="21"/>
  <c r="RMS28" i="21"/>
  <c r="RMR28" i="21"/>
  <c r="RMQ28" i="21"/>
  <c r="RMP28" i="21"/>
  <c r="RMO28" i="21"/>
  <c r="RMN28" i="21"/>
  <c r="RMM28" i="21"/>
  <c r="RML28" i="21"/>
  <c r="RMK28" i="21"/>
  <c r="RMJ28" i="21"/>
  <c r="RMI28" i="21"/>
  <c r="RMH28" i="21"/>
  <c r="RMG28" i="21"/>
  <c r="RMF28" i="21"/>
  <c r="RME28" i="21"/>
  <c r="RMD28" i="21"/>
  <c r="RMC28" i="21"/>
  <c r="RMB28" i="21"/>
  <c r="RMA28" i="21"/>
  <c r="RLZ28" i="21"/>
  <c r="RLY28" i="21"/>
  <c r="RLX28" i="21"/>
  <c r="RLW28" i="21"/>
  <c r="RLV28" i="21"/>
  <c r="RLU28" i="21"/>
  <c r="RLT28" i="21"/>
  <c r="RLS28" i="21"/>
  <c r="RLR28" i="21"/>
  <c r="RLQ28" i="21"/>
  <c r="RLP28" i="21"/>
  <c r="RLO28" i="21"/>
  <c r="RLN28" i="21"/>
  <c r="RLM28" i="21"/>
  <c r="RLL28" i="21"/>
  <c r="RLK28" i="21"/>
  <c r="RLJ28" i="21"/>
  <c r="RLI28" i="21"/>
  <c r="RLH28" i="21"/>
  <c r="RLG28" i="21"/>
  <c r="RLF28" i="21"/>
  <c r="RLE28" i="21"/>
  <c r="RLD28" i="21"/>
  <c r="RLC28" i="21"/>
  <c r="RLB28" i="21"/>
  <c r="RLA28" i="21"/>
  <c r="RKZ28" i="21"/>
  <c r="RKY28" i="21"/>
  <c r="RKX28" i="21"/>
  <c r="RKW28" i="21"/>
  <c r="RKV28" i="21"/>
  <c r="RKU28" i="21"/>
  <c r="RKT28" i="21"/>
  <c r="RKS28" i="21"/>
  <c r="RKR28" i="21"/>
  <c r="RKQ28" i="21"/>
  <c r="RKP28" i="21"/>
  <c r="RKO28" i="21"/>
  <c r="RKN28" i="21"/>
  <c r="RKM28" i="21"/>
  <c r="RKL28" i="21"/>
  <c r="RKK28" i="21"/>
  <c r="RKJ28" i="21"/>
  <c r="RKI28" i="21"/>
  <c r="RKH28" i="21"/>
  <c r="RKG28" i="21"/>
  <c r="RKF28" i="21"/>
  <c r="RKE28" i="21"/>
  <c r="RKD28" i="21"/>
  <c r="RKC28" i="21"/>
  <c r="RKB28" i="21"/>
  <c r="RKA28" i="21"/>
  <c r="RJZ28" i="21"/>
  <c r="RJY28" i="21"/>
  <c r="RJX28" i="21"/>
  <c r="RJW28" i="21"/>
  <c r="RJV28" i="21"/>
  <c r="RJU28" i="21"/>
  <c r="RJT28" i="21"/>
  <c r="RJS28" i="21"/>
  <c r="RJR28" i="21"/>
  <c r="RJQ28" i="21"/>
  <c r="RJP28" i="21"/>
  <c r="RJO28" i="21"/>
  <c r="RJN28" i="21"/>
  <c r="RJM28" i="21"/>
  <c r="RJL28" i="21"/>
  <c r="RJK28" i="21"/>
  <c r="RJJ28" i="21"/>
  <c r="RJI28" i="21"/>
  <c r="RJH28" i="21"/>
  <c r="RJG28" i="21"/>
  <c r="RJF28" i="21"/>
  <c r="RJE28" i="21"/>
  <c r="RJD28" i="21"/>
  <c r="RJC28" i="21"/>
  <c r="RJB28" i="21"/>
  <c r="RJA28" i="21"/>
  <c r="RIZ28" i="21"/>
  <c r="RIY28" i="21"/>
  <c r="RIX28" i="21"/>
  <c r="RIW28" i="21"/>
  <c r="RIV28" i="21"/>
  <c r="RIU28" i="21"/>
  <c r="RIT28" i="21"/>
  <c r="RIS28" i="21"/>
  <c r="RIR28" i="21"/>
  <c r="RIQ28" i="21"/>
  <c r="RIP28" i="21"/>
  <c r="RIO28" i="21"/>
  <c r="RIN28" i="21"/>
  <c r="RIM28" i="21"/>
  <c r="RIL28" i="21"/>
  <c r="RIK28" i="21"/>
  <c r="RIJ28" i="21"/>
  <c r="RII28" i="21"/>
  <c r="RIH28" i="21"/>
  <c r="RIG28" i="21"/>
  <c r="RIF28" i="21"/>
  <c r="RIE28" i="21"/>
  <c r="RID28" i="21"/>
  <c r="RIC28" i="21"/>
  <c r="RIB28" i="21"/>
  <c r="RIA28" i="21"/>
  <c r="RHZ28" i="21"/>
  <c r="RHY28" i="21"/>
  <c r="RHX28" i="21"/>
  <c r="RHW28" i="21"/>
  <c r="RHV28" i="21"/>
  <c r="RHU28" i="21"/>
  <c r="RHT28" i="21"/>
  <c r="RHS28" i="21"/>
  <c r="RHR28" i="21"/>
  <c r="RHQ28" i="21"/>
  <c r="RHP28" i="21"/>
  <c r="RHO28" i="21"/>
  <c r="RHN28" i="21"/>
  <c r="RHM28" i="21"/>
  <c r="RHL28" i="21"/>
  <c r="RHK28" i="21"/>
  <c r="RHJ28" i="21"/>
  <c r="RHI28" i="21"/>
  <c r="RHH28" i="21"/>
  <c r="RHG28" i="21"/>
  <c r="RHF28" i="21"/>
  <c r="RHE28" i="21"/>
  <c r="RHD28" i="21"/>
  <c r="RHC28" i="21"/>
  <c r="RHB28" i="21"/>
  <c r="RHA28" i="21"/>
  <c r="RGZ28" i="21"/>
  <c r="RGY28" i="21"/>
  <c r="RGX28" i="21"/>
  <c r="RGW28" i="21"/>
  <c r="RGV28" i="21"/>
  <c r="RGU28" i="21"/>
  <c r="RGT28" i="21"/>
  <c r="RGS28" i="21"/>
  <c r="RGR28" i="21"/>
  <c r="RGQ28" i="21"/>
  <c r="RGP28" i="21"/>
  <c r="RGO28" i="21"/>
  <c r="RGN28" i="21"/>
  <c r="RGM28" i="21"/>
  <c r="RGL28" i="21"/>
  <c r="RGK28" i="21"/>
  <c r="RGJ28" i="21"/>
  <c r="RGI28" i="21"/>
  <c r="RGH28" i="21"/>
  <c r="RGG28" i="21"/>
  <c r="RGF28" i="21"/>
  <c r="RGE28" i="21"/>
  <c r="RGD28" i="21"/>
  <c r="RGC28" i="21"/>
  <c r="RGB28" i="21"/>
  <c r="RGA28" i="21"/>
  <c r="RFZ28" i="21"/>
  <c r="RFY28" i="21"/>
  <c r="RFX28" i="21"/>
  <c r="RFW28" i="21"/>
  <c r="RFV28" i="21"/>
  <c r="RFU28" i="21"/>
  <c r="RFT28" i="21"/>
  <c r="RFS28" i="21"/>
  <c r="RFR28" i="21"/>
  <c r="RFQ28" i="21"/>
  <c r="RFP28" i="21"/>
  <c r="RFO28" i="21"/>
  <c r="RFN28" i="21"/>
  <c r="RFM28" i="21"/>
  <c r="RFL28" i="21"/>
  <c r="RFK28" i="21"/>
  <c r="RFJ28" i="21"/>
  <c r="RFI28" i="21"/>
  <c r="RFH28" i="21"/>
  <c r="RFG28" i="21"/>
  <c r="RFF28" i="21"/>
  <c r="RFE28" i="21"/>
  <c r="RFD28" i="21"/>
  <c r="RFC28" i="21"/>
  <c r="RFB28" i="21"/>
  <c r="RFA28" i="21"/>
  <c r="REZ28" i="21"/>
  <c r="REY28" i="21"/>
  <c r="REX28" i="21"/>
  <c r="REW28" i="21"/>
  <c r="REV28" i="21"/>
  <c r="REU28" i="21"/>
  <c r="RET28" i="21"/>
  <c r="RES28" i="21"/>
  <c r="RER28" i="21"/>
  <c r="REQ28" i="21"/>
  <c r="REP28" i="21"/>
  <c r="REO28" i="21"/>
  <c r="REN28" i="21"/>
  <c r="REM28" i="21"/>
  <c r="REL28" i="21"/>
  <c r="REK28" i="21"/>
  <c r="REJ28" i="21"/>
  <c r="REI28" i="21"/>
  <c r="REH28" i="21"/>
  <c r="REG28" i="21"/>
  <c r="REF28" i="21"/>
  <c r="REE28" i="21"/>
  <c r="RED28" i="21"/>
  <c r="REC28" i="21"/>
  <c r="REB28" i="21"/>
  <c r="REA28" i="21"/>
  <c r="RDZ28" i="21"/>
  <c r="RDY28" i="21"/>
  <c r="RDX28" i="21"/>
  <c r="RDW28" i="21"/>
  <c r="RDV28" i="21"/>
  <c r="RDU28" i="21"/>
  <c r="RDT28" i="21"/>
  <c r="RDS28" i="21"/>
  <c r="RDR28" i="21"/>
  <c r="RDQ28" i="21"/>
  <c r="RDP28" i="21"/>
  <c r="RDO28" i="21"/>
  <c r="RDN28" i="21"/>
  <c r="RDM28" i="21"/>
  <c r="RDL28" i="21"/>
  <c r="RDK28" i="21"/>
  <c r="RDJ28" i="21"/>
  <c r="RDI28" i="21"/>
  <c r="RDH28" i="21"/>
  <c r="RDG28" i="21"/>
  <c r="RDF28" i="21"/>
  <c r="RDE28" i="21"/>
  <c r="RDD28" i="21"/>
  <c r="RDC28" i="21"/>
  <c r="RDB28" i="21"/>
  <c r="RDA28" i="21"/>
  <c r="RCZ28" i="21"/>
  <c r="RCY28" i="21"/>
  <c r="RCX28" i="21"/>
  <c r="RCW28" i="21"/>
  <c r="RCV28" i="21"/>
  <c r="RCU28" i="21"/>
  <c r="RCT28" i="21"/>
  <c r="RCS28" i="21"/>
  <c r="RCR28" i="21"/>
  <c r="RCQ28" i="21"/>
  <c r="RCP28" i="21"/>
  <c r="RCO28" i="21"/>
  <c r="RCN28" i="21"/>
  <c r="RCM28" i="21"/>
  <c r="RCL28" i="21"/>
  <c r="RCK28" i="21"/>
  <c r="RCJ28" i="21"/>
  <c r="RCI28" i="21"/>
  <c r="RCH28" i="21"/>
  <c r="RCG28" i="21"/>
  <c r="RCF28" i="21"/>
  <c r="RCE28" i="21"/>
  <c r="RCD28" i="21"/>
  <c r="RCC28" i="21"/>
  <c r="RCB28" i="21"/>
  <c r="RCA28" i="21"/>
  <c r="RBZ28" i="21"/>
  <c r="RBY28" i="21"/>
  <c r="RBX28" i="21"/>
  <c r="RBW28" i="21"/>
  <c r="RBV28" i="21"/>
  <c r="RBU28" i="21"/>
  <c r="RBT28" i="21"/>
  <c r="RBS28" i="21"/>
  <c r="RBR28" i="21"/>
  <c r="RBQ28" i="21"/>
  <c r="RBP28" i="21"/>
  <c r="RBO28" i="21"/>
  <c r="RBN28" i="21"/>
  <c r="RBM28" i="21"/>
  <c r="RBL28" i="21"/>
  <c r="RBK28" i="21"/>
  <c r="RBJ28" i="21"/>
  <c r="RBI28" i="21"/>
  <c r="RBH28" i="21"/>
  <c r="RBG28" i="21"/>
  <c r="RBF28" i="21"/>
  <c r="RBE28" i="21"/>
  <c r="RBD28" i="21"/>
  <c r="RBC28" i="21"/>
  <c r="RBB28" i="21"/>
  <c r="RBA28" i="21"/>
  <c r="RAZ28" i="21"/>
  <c r="RAY28" i="21"/>
  <c r="RAX28" i="21"/>
  <c r="RAW28" i="21"/>
  <c r="RAV28" i="21"/>
  <c r="RAU28" i="21"/>
  <c r="RAT28" i="21"/>
  <c r="RAS28" i="21"/>
  <c r="RAR28" i="21"/>
  <c r="RAQ28" i="21"/>
  <c r="RAP28" i="21"/>
  <c r="RAO28" i="21"/>
  <c r="RAN28" i="21"/>
  <c r="RAM28" i="21"/>
  <c r="RAL28" i="21"/>
  <c r="RAK28" i="21"/>
  <c r="RAJ28" i="21"/>
  <c r="RAI28" i="21"/>
  <c r="RAH28" i="21"/>
  <c r="RAG28" i="21"/>
  <c r="RAF28" i="21"/>
  <c r="RAE28" i="21"/>
  <c r="RAD28" i="21"/>
  <c r="RAC28" i="21"/>
  <c r="RAB28" i="21"/>
  <c r="RAA28" i="21"/>
  <c r="QZZ28" i="21"/>
  <c r="QZY28" i="21"/>
  <c r="QZX28" i="21"/>
  <c r="QZW28" i="21"/>
  <c r="QZV28" i="21"/>
  <c r="QZU28" i="21"/>
  <c r="QZT28" i="21"/>
  <c r="QZS28" i="21"/>
  <c r="QZR28" i="21"/>
  <c r="QZQ28" i="21"/>
  <c r="QZP28" i="21"/>
  <c r="QZO28" i="21"/>
  <c r="QZN28" i="21"/>
  <c r="QZM28" i="21"/>
  <c r="QZL28" i="21"/>
  <c r="QZK28" i="21"/>
  <c r="QZJ28" i="21"/>
  <c r="QZI28" i="21"/>
  <c r="QZH28" i="21"/>
  <c r="QZG28" i="21"/>
  <c r="QZF28" i="21"/>
  <c r="QZE28" i="21"/>
  <c r="QZD28" i="21"/>
  <c r="QZC28" i="21"/>
  <c r="QZB28" i="21"/>
  <c r="QZA28" i="21"/>
  <c r="QYZ28" i="21"/>
  <c r="QYY28" i="21"/>
  <c r="QYX28" i="21"/>
  <c r="QYW28" i="21"/>
  <c r="QYV28" i="21"/>
  <c r="QYU28" i="21"/>
  <c r="QYT28" i="21"/>
  <c r="QYS28" i="21"/>
  <c r="QYR28" i="21"/>
  <c r="QYQ28" i="21"/>
  <c r="QYP28" i="21"/>
  <c r="QYO28" i="21"/>
  <c r="QYN28" i="21"/>
  <c r="QYM28" i="21"/>
  <c r="QYL28" i="21"/>
  <c r="QYK28" i="21"/>
  <c r="QYJ28" i="21"/>
  <c r="QYI28" i="21"/>
  <c r="QYH28" i="21"/>
  <c r="QYG28" i="21"/>
  <c r="QYF28" i="21"/>
  <c r="QYE28" i="21"/>
  <c r="QYD28" i="21"/>
  <c r="QYC28" i="21"/>
  <c r="QYB28" i="21"/>
  <c r="QYA28" i="21"/>
  <c r="QXZ28" i="21"/>
  <c r="QXY28" i="21"/>
  <c r="QXX28" i="21"/>
  <c r="QXW28" i="21"/>
  <c r="QXV28" i="21"/>
  <c r="QXU28" i="21"/>
  <c r="QXT28" i="21"/>
  <c r="QXS28" i="21"/>
  <c r="QXR28" i="21"/>
  <c r="QXQ28" i="21"/>
  <c r="QXP28" i="21"/>
  <c r="QXO28" i="21"/>
  <c r="QXN28" i="21"/>
  <c r="QXM28" i="21"/>
  <c r="QXL28" i="21"/>
  <c r="QXK28" i="21"/>
  <c r="QXJ28" i="21"/>
  <c r="QXI28" i="21"/>
  <c r="QXH28" i="21"/>
  <c r="QXG28" i="21"/>
  <c r="QXF28" i="21"/>
  <c r="QXE28" i="21"/>
  <c r="QXD28" i="21"/>
  <c r="QXC28" i="21"/>
  <c r="QXB28" i="21"/>
  <c r="QXA28" i="21"/>
  <c r="QWZ28" i="21"/>
  <c r="QWY28" i="21"/>
  <c r="QWX28" i="21"/>
  <c r="QWW28" i="21"/>
  <c r="QWV28" i="21"/>
  <c r="QWU28" i="21"/>
  <c r="QWT28" i="21"/>
  <c r="QWS28" i="21"/>
  <c r="QWR28" i="21"/>
  <c r="QWQ28" i="21"/>
  <c r="QWP28" i="21"/>
  <c r="QWO28" i="21"/>
  <c r="QWN28" i="21"/>
  <c r="QWM28" i="21"/>
  <c r="QWL28" i="21"/>
  <c r="QWK28" i="21"/>
  <c r="QWJ28" i="21"/>
  <c r="QWI28" i="21"/>
  <c r="QWH28" i="21"/>
  <c r="QWG28" i="21"/>
  <c r="QWF28" i="21"/>
  <c r="QWE28" i="21"/>
  <c r="QWD28" i="21"/>
  <c r="QWC28" i="21"/>
  <c r="QWB28" i="21"/>
  <c r="QWA28" i="21"/>
  <c r="QVZ28" i="21"/>
  <c r="QVY28" i="21"/>
  <c r="QVX28" i="21"/>
  <c r="QVW28" i="21"/>
  <c r="QVV28" i="21"/>
  <c r="QVU28" i="21"/>
  <c r="QVT28" i="21"/>
  <c r="QVS28" i="21"/>
  <c r="QVR28" i="21"/>
  <c r="QVQ28" i="21"/>
  <c r="QVP28" i="21"/>
  <c r="QVO28" i="21"/>
  <c r="QVN28" i="21"/>
  <c r="QVM28" i="21"/>
  <c r="QVL28" i="21"/>
  <c r="QVK28" i="21"/>
  <c r="QVJ28" i="21"/>
  <c r="QVI28" i="21"/>
  <c r="QVH28" i="21"/>
  <c r="QVG28" i="21"/>
  <c r="QVF28" i="21"/>
  <c r="QVE28" i="21"/>
  <c r="QVD28" i="21"/>
  <c r="QVC28" i="21"/>
  <c r="QVB28" i="21"/>
  <c r="QVA28" i="21"/>
  <c r="QUZ28" i="21"/>
  <c r="QUY28" i="21"/>
  <c r="QUX28" i="21"/>
  <c r="QUW28" i="21"/>
  <c r="QUV28" i="21"/>
  <c r="QUU28" i="21"/>
  <c r="QUT28" i="21"/>
  <c r="QUS28" i="21"/>
  <c r="QUR28" i="21"/>
  <c r="QUQ28" i="21"/>
  <c r="QUP28" i="21"/>
  <c r="QUO28" i="21"/>
  <c r="QUN28" i="21"/>
  <c r="QUM28" i="21"/>
  <c r="QUL28" i="21"/>
  <c r="QUK28" i="21"/>
  <c r="QUJ28" i="21"/>
  <c r="QUI28" i="21"/>
  <c r="QUH28" i="21"/>
  <c r="QUG28" i="21"/>
  <c r="QUF28" i="21"/>
  <c r="QUE28" i="21"/>
  <c r="QUD28" i="21"/>
  <c r="QUC28" i="21"/>
  <c r="QUB28" i="21"/>
  <c r="QUA28" i="21"/>
  <c r="QTZ28" i="21"/>
  <c r="QTY28" i="21"/>
  <c r="QTX28" i="21"/>
  <c r="QTW28" i="21"/>
  <c r="QTV28" i="21"/>
  <c r="QTU28" i="21"/>
  <c r="QTT28" i="21"/>
  <c r="QTS28" i="21"/>
  <c r="QTR28" i="21"/>
  <c r="QTQ28" i="21"/>
  <c r="QTP28" i="21"/>
  <c r="QTO28" i="21"/>
  <c r="QTN28" i="21"/>
  <c r="QTM28" i="21"/>
  <c r="QTL28" i="21"/>
  <c r="QTK28" i="21"/>
  <c r="QTJ28" i="21"/>
  <c r="QTI28" i="21"/>
  <c r="QTH28" i="21"/>
  <c r="QTG28" i="21"/>
  <c r="QTF28" i="21"/>
  <c r="QTE28" i="21"/>
  <c r="QTD28" i="21"/>
  <c r="QTC28" i="21"/>
  <c r="QTB28" i="21"/>
  <c r="QTA28" i="21"/>
  <c r="QSZ28" i="21"/>
  <c r="QSY28" i="21"/>
  <c r="QSX28" i="21"/>
  <c r="QSW28" i="21"/>
  <c r="QSV28" i="21"/>
  <c r="QSU28" i="21"/>
  <c r="QST28" i="21"/>
  <c r="QSS28" i="21"/>
  <c r="QSR28" i="21"/>
  <c r="QSQ28" i="21"/>
  <c r="QSP28" i="21"/>
  <c r="QSO28" i="21"/>
  <c r="QSN28" i="21"/>
  <c r="QSM28" i="21"/>
  <c r="QSL28" i="21"/>
  <c r="QSK28" i="21"/>
  <c r="QSJ28" i="21"/>
  <c r="QSI28" i="21"/>
  <c r="QSH28" i="21"/>
  <c r="QSG28" i="21"/>
  <c r="QSF28" i="21"/>
  <c r="QSE28" i="21"/>
  <c r="QSD28" i="21"/>
  <c r="QSC28" i="21"/>
  <c r="QSB28" i="21"/>
  <c r="QSA28" i="21"/>
  <c r="QRZ28" i="21"/>
  <c r="QRY28" i="21"/>
  <c r="QRX28" i="21"/>
  <c r="QRW28" i="21"/>
  <c r="QRV28" i="21"/>
  <c r="QRU28" i="21"/>
  <c r="QRT28" i="21"/>
  <c r="QRS28" i="21"/>
  <c r="QRR28" i="21"/>
  <c r="QRQ28" i="21"/>
  <c r="QRP28" i="21"/>
  <c r="QRO28" i="21"/>
  <c r="QRN28" i="21"/>
  <c r="QRM28" i="21"/>
  <c r="QRL28" i="21"/>
  <c r="QRK28" i="21"/>
  <c r="QRJ28" i="21"/>
  <c r="QRI28" i="21"/>
  <c r="QRH28" i="21"/>
  <c r="QRG28" i="21"/>
  <c r="QRF28" i="21"/>
  <c r="QRE28" i="21"/>
  <c r="QRD28" i="21"/>
  <c r="QRC28" i="21"/>
  <c r="QRB28" i="21"/>
  <c r="QRA28" i="21"/>
  <c r="QQZ28" i="21"/>
  <c r="QQY28" i="21"/>
  <c r="QQX28" i="21"/>
  <c r="QQW28" i="21"/>
  <c r="QQV28" i="21"/>
  <c r="QQU28" i="21"/>
  <c r="QQT28" i="21"/>
  <c r="QQS28" i="21"/>
  <c r="QQR28" i="21"/>
  <c r="QQQ28" i="21"/>
  <c r="QQP28" i="21"/>
  <c r="QQO28" i="21"/>
  <c r="QQN28" i="21"/>
  <c r="QQM28" i="21"/>
  <c r="QQL28" i="21"/>
  <c r="QQK28" i="21"/>
  <c r="QQJ28" i="21"/>
  <c r="QQI28" i="21"/>
  <c r="QQH28" i="21"/>
  <c r="QQG28" i="21"/>
  <c r="QQF28" i="21"/>
  <c r="QQE28" i="21"/>
  <c r="QQD28" i="21"/>
  <c r="QQC28" i="21"/>
  <c r="QQB28" i="21"/>
  <c r="QQA28" i="21"/>
  <c r="QPZ28" i="21"/>
  <c r="QPY28" i="21"/>
  <c r="QPX28" i="21"/>
  <c r="QPW28" i="21"/>
  <c r="QPV28" i="21"/>
  <c r="QPU28" i="21"/>
  <c r="QPT28" i="21"/>
  <c r="QPS28" i="21"/>
  <c r="QPR28" i="21"/>
  <c r="QPQ28" i="21"/>
  <c r="QPP28" i="21"/>
  <c r="QPO28" i="21"/>
  <c r="QPN28" i="21"/>
  <c r="QPM28" i="21"/>
  <c r="QPL28" i="21"/>
  <c r="QPK28" i="21"/>
  <c r="QPJ28" i="21"/>
  <c r="QPI28" i="21"/>
  <c r="QPH28" i="21"/>
  <c r="QPG28" i="21"/>
  <c r="QPF28" i="21"/>
  <c r="QPE28" i="21"/>
  <c r="QPD28" i="21"/>
  <c r="QPC28" i="21"/>
  <c r="QPB28" i="21"/>
  <c r="QPA28" i="21"/>
  <c r="QOZ28" i="21"/>
  <c r="QOY28" i="21"/>
  <c r="QOX28" i="21"/>
  <c r="QOW28" i="21"/>
  <c r="QOV28" i="21"/>
  <c r="QOU28" i="21"/>
  <c r="QOT28" i="21"/>
  <c r="QOS28" i="21"/>
  <c r="QOR28" i="21"/>
  <c r="QOQ28" i="21"/>
  <c r="QOP28" i="21"/>
  <c r="QOO28" i="21"/>
  <c r="QON28" i="21"/>
  <c r="QOM28" i="21"/>
  <c r="QOL28" i="21"/>
  <c r="QOK28" i="21"/>
  <c r="QOJ28" i="21"/>
  <c r="QOI28" i="21"/>
  <c r="QOH28" i="21"/>
  <c r="QOG28" i="21"/>
  <c r="QOF28" i="21"/>
  <c r="QOE28" i="21"/>
  <c r="QOD28" i="21"/>
  <c r="QOC28" i="21"/>
  <c r="QOB28" i="21"/>
  <c r="QOA28" i="21"/>
  <c r="QNZ28" i="21"/>
  <c r="QNY28" i="21"/>
  <c r="QNX28" i="21"/>
  <c r="QNW28" i="21"/>
  <c r="QNV28" i="21"/>
  <c r="QNU28" i="21"/>
  <c r="QNT28" i="21"/>
  <c r="QNS28" i="21"/>
  <c r="QNR28" i="21"/>
  <c r="QNQ28" i="21"/>
  <c r="QNP28" i="21"/>
  <c r="QNO28" i="21"/>
  <c r="QNN28" i="21"/>
  <c r="QNM28" i="21"/>
  <c r="QNL28" i="21"/>
  <c r="QNK28" i="21"/>
  <c r="QNJ28" i="21"/>
  <c r="QNI28" i="21"/>
  <c r="QNH28" i="21"/>
  <c r="QNG28" i="21"/>
  <c r="QNF28" i="21"/>
  <c r="QNE28" i="21"/>
  <c r="QND28" i="21"/>
  <c r="QNC28" i="21"/>
  <c r="QNB28" i="21"/>
  <c r="QNA28" i="21"/>
  <c r="QMZ28" i="21"/>
  <c r="QMY28" i="21"/>
  <c r="QMX28" i="21"/>
  <c r="QMW28" i="21"/>
  <c r="QMV28" i="21"/>
  <c r="QMU28" i="21"/>
  <c r="QMT28" i="21"/>
  <c r="QMS28" i="21"/>
  <c r="QMR28" i="21"/>
  <c r="QMQ28" i="21"/>
  <c r="QMP28" i="21"/>
  <c r="QMO28" i="21"/>
  <c r="QMN28" i="21"/>
  <c r="QMM28" i="21"/>
  <c r="QML28" i="21"/>
  <c r="QMK28" i="21"/>
  <c r="QMJ28" i="21"/>
  <c r="QMI28" i="21"/>
  <c r="QMH28" i="21"/>
  <c r="QMG28" i="21"/>
  <c r="QMF28" i="21"/>
  <c r="QME28" i="21"/>
  <c r="QMD28" i="21"/>
  <c r="QMC28" i="21"/>
  <c r="QMB28" i="21"/>
  <c r="QMA28" i="21"/>
  <c r="QLZ28" i="21"/>
  <c r="QLY28" i="21"/>
  <c r="QLX28" i="21"/>
  <c r="QLW28" i="21"/>
  <c r="QLV28" i="21"/>
  <c r="QLU28" i="21"/>
  <c r="QLT28" i="21"/>
  <c r="QLS28" i="21"/>
  <c r="QLR28" i="21"/>
  <c r="QLQ28" i="21"/>
  <c r="QLP28" i="21"/>
  <c r="QLO28" i="21"/>
  <c r="QLN28" i="21"/>
  <c r="QLM28" i="21"/>
  <c r="QLL28" i="21"/>
  <c r="QLK28" i="21"/>
  <c r="QLJ28" i="21"/>
  <c r="QLI28" i="21"/>
  <c r="QLH28" i="21"/>
  <c r="QLG28" i="21"/>
  <c r="QLF28" i="21"/>
  <c r="QLE28" i="21"/>
  <c r="QLD28" i="21"/>
  <c r="QLC28" i="21"/>
  <c r="QLB28" i="21"/>
  <c r="QLA28" i="21"/>
  <c r="QKZ28" i="21"/>
  <c r="QKY28" i="21"/>
  <c r="QKX28" i="21"/>
  <c r="QKW28" i="21"/>
  <c r="QKV28" i="21"/>
  <c r="QKU28" i="21"/>
  <c r="QKT28" i="21"/>
  <c r="QKS28" i="21"/>
  <c r="QKR28" i="21"/>
  <c r="QKQ28" i="21"/>
  <c r="QKP28" i="21"/>
  <c r="QKO28" i="21"/>
  <c r="QKN28" i="21"/>
  <c r="QKM28" i="21"/>
  <c r="QKL28" i="21"/>
  <c r="QKK28" i="21"/>
  <c r="QKJ28" i="21"/>
  <c r="QKI28" i="21"/>
  <c r="QKH28" i="21"/>
  <c r="QKG28" i="21"/>
  <c r="QKF28" i="21"/>
  <c r="QKE28" i="21"/>
  <c r="QKD28" i="21"/>
  <c r="QKC28" i="21"/>
  <c r="QKB28" i="21"/>
  <c r="QKA28" i="21"/>
  <c r="QJZ28" i="21"/>
  <c r="QJY28" i="21"/>
  <c r="QJX28" i="21"/>
  <c r="QJW28" i="21"/>
  <c r="QJV28" i="21"/>
  <c r="QJU28" i="21"/>
  <c r="QJT28" i="21"/>
  <c r="QJS28" i="21"/>
  <c r="QJR28" i="21"/>
  <c r="QJQ28" i="21"/>
  <c r="QJP28" i="21"/>
  <c r="QJO28" i="21"/>
  <c r="QJN28" i="21"/>
  <c r="QJM28" i="21"/>
  <c r="QJL28" i="21"/>
  <c r="QJK28" i="21"/>
  <c r="QJJ28" i="21"/>
  <c r="QJI28" i="21"/>
  <c r="QJH28" i="21"/>
  <c r="QJG28" i="21"/>
  <c r="QJF28" i="21"/>
  <c r="QJE28" i="21"/>
  <c r="QJD28" i="21"/>
  <c r="QJC28" i="21"/>
  <c r="QJB28" i="21"/>
  <c r="QJA28" i="21"/>
  <c r="QIZ28" i="21"/>
  <c r="QIY28" i="21"/>
  <c r="QIX28" i="21"/>
  <c r="QIW28" i="21"/>
  <c r="QIV28" i="21"/>
  <c r="QIU28" i="21"/>
  <c r="QIT28" i="21"/>
  <c r="QIS28" i="21"/>
  <c r="QIR28" i="21"/>
  <c r="QIQ28" i="21"/>
  <c r="QIP28" i="21"/>
  <c r="QIO28" i="21"/>
  <c r="QIN28" i="21"/>
  <c r="QIM28" i="21"/>
  <c r="QIL28" i="21"/>
  <c r="QIK28" i="21"/>
  <c r="QIJ28" i="21"/>
  <c r="QII28" i="21"/>
  <c r="QIH28" i="21"/>
  <c r="QIG28" i="21"/>
  <c r="QIF28" i="21"/>
  <c r="QIE28" i="21"/>
  <c r="QID28" i="21"/>
  <c r="QIC28" i="21"/>
  <c r="QIB28" i="21"/>
  <c r="QIA28" i="21"/>
  <c r="QHZ28" i="21"/>
  <c r="QHY28" i="21"/>
  <c r="QHX28" i="21"/>
  <c r="QHW28" i="21"/>
  <c r="QHV28" i="21"/>
  <c r="QHU28" i="21"/>
  <c r="QHT28" i="21"/>
  <c r="QHS28" i="21"/>
  <c r="QHR28" i="21"/>
  <c r="QHQ28" i="21"/>
  <c r="QHP28" i="21"/>
  <c r="QHO28" i="21"/>
  <c r="QHN28" i="21"/>
  <c r="QHM28" i="21"/>
  <c r="QHL28" i="21"/>
  <c r="QHK28" i="21"/>
  <c r="QHJ28" i="21"/>
  <c r="QHI28" i="21"/>
  <c r="QHH28" i="21"/>
  <c r="QHG28" i="21"/>
  <c r="QHF28" i="21"/>
  <c r="QHE28" i="21"/>
  <c r="QHD28" i="21"/>
  <c r="QHC28" i="21"/>
  <c r="QHB28" i="21"/>
  <c r="QHA28" i="21"/>
  <c r="QGZ28" i="21"/>
  <c r="QGY28" i="21"/>
  <c r="QGX28" i="21"/>
  <c r="QGW28" i="21"/>
  <c r="QGV28" i="21"/>
  <c r="QGU28" i="21"/>
  <c r="QGT28" i="21"/>
  <c r="QGS28" i="21"/>
  <c r="QGR28" i="21"/>
  <c r="QGQ28" i="21"/>
  <c r="QGP28" i="21"/>
  <c r="QGO28" i="21"/>
  <c r="QGN28" i="21"/>
  <c r="QGM28" i="21"/>
  <c r="QGL28" i="21"/>
  <c r="QGK28" i="21"/>
  <c r="QGJ28" i="21"/>
  <c r="QGI28" i="21"/>
  <c r="QGH28" i="21"/>
  <c r="QGG28" i="21"/>
  <c r="QGF28" i="21"/>
  <c r="QGE28" i="21"/>
  <c r="QGD28" i="21"/>
  <c r="QGC28" i="21"/>
  <c r="QGB28" i="21"/>
  <c r="QGA28" i="21"/>
  <c r="QFZ28" i="21"/>
  <c r="QFY28" i="21"/>
  <c r="QFX28" i="21"/>
  <c r="QFW28" i="21"/>
  <c r="QFV28" i="21"/>
  <c r="QFU28" i="21"/>
  <c r="QFT28" i="21"/>
  <c r="QFS28" i="21"/>
  <c r="QFR28" i="21"/>
  <c r="QFQ28" i="21"/>
  <c r="QFP28" i="21"/>
  <c r="QFO28" i="21"/>
  <c r="QFN28" i="21"/>
  <c r="QFM28" i="21"/>
  <c r="QFL28" i="21"/>
  <c r="QFK28" i="21"/>
  <c r="QFJ28" i="21"/>
  <c r="QFI28" i="21"/>
  <c r="QFH28" i="21"/>
  <c r="QFG28" i="21"/>
  <c r="QFF28" i="21"/>
  <c r="QFE28" i="21"/>
  <c r="QFD28" i="21"/>
  <c r="QFC28" i="21"/>
  <c r="QFB28" i="21"/>
  <c r="QFA28" i="21"/>
  <c r="QEZ28" i="21"/>
  <c r="QEY28" i="21"/>
  <c r="QEX28" i="21"/>
  <c r="QEW28" i="21"/>
  <c r="QEV28" i="21"/>
  <c r="QEU28" i="21"/>
  <c r="QET28" i="21"/>
  <c r="QES28" i="21"/>
  <c r="QER28" i="21"/>
  <c r="QEQ28" i="21"/>
  <c r="QEP28" i="21"/>
  <c r="QEO28" i="21"/>
  <c r="QEN28" i="21"/>
  <c r="QEM28" i="21"/>
  <c r="QEL28" i="21"/>
  <c r="QEK28" i="21"/>
  <c r="QEJ28" i="21"/>
  <c r="QEI28" i="21"/>
  <c r="QEH28" i="21"/>
  <c r="QEG28" i="21"/>
  <c r="QEF28" i="21"/>
  <c r="QEE28" i="21"/>
  <c r="QED28" i="21"/>
  <c r="QEC28" i="21"/>
  <c r="QEB28" i="21"/>
  <c r="QEA28" i="21"/>
  <c r="QDZ28" i="21"/>
  <c r="QDY28" i="21"/>
  <c r="QDX28" i="21"/>
  <c r="QDW28" i="21"/>
  <c r="QDV28" i="21"/>
  <c r="QDU28" i="21"/>
  <c r="QDT28" i="21"/>
  <c r="QDS28" i="21"/>
  <c r="QDR28" i="21"/>
  <c r="QDQ28" i="21"/>
  <c r="QDP28" i="21"/>
  <c r="QDO28" i="21"/>
  <c r="QDN28" i="21"/>
  <c r="QDM28" i="21"/>
  <c r="QDL28" i="21"/>
  <c r="QDK28" i="21"/>
  <c r="QDJ28" i="21"/>
  <c r="QDI28" i="21"/>
  <c r="QDH28" i="21"/>
  <c r="QDG28" i="21"/>
  <c r="QDF28" i="21"/>
  <c r="QDE28" i="21"/>
  <c r="QDD28" i="21"/>
  <c r="QDC28" i="21"/>
  <c r="QDB28" i="21"/>
  <c r="QDA28" i="21"/>
  <c r="QCZ28" i="21"/>
  <c r="QCY28" i="21"/>
  <c r="QCX28" i="21"/>
  <c r="QCW28" i="21"/>
  <c r="QCV28" i="21"/>
  <c r="QCU28" i="21"/>
  <c r="QCT28" i="21"/>
  <c r="QCS28" i="21"/>
  <c r="QCR28" i="21"/>
  <c r="QCQ28" i="21"/>
  <c r="QCP28" i="21"/>
  <c r="QCO28" i="21"/>
  <c r="QCN28" i="21"/>
  <c r="QCM28" i="21"/>
  <c r="QCL28" i="21"/>
  <c r="QCK28" i="21"/>
  <c r="QCJ28" i="21"/>
  <c r="QCI28" i="21"/>
  <c r="QCH28" i="21"/>
  <c r="QCG28" i="21"/>
  <c r="QCF28" i="21"/>
  <c r="QCE28" i="21"/>
  <c r="QCD28" i="21"/>
  <c r="QCC28" i="21"/>
  <c r="QCB28" i="21"/>
  <c r="QCA28" i="21"/>
  <c r="QBZ28" i="21"/>
  <c r="QBY28" i="21"/>
  <c r="QBX28" i="21"/>
  <c r="QBW28" i="21"/>
  <c r="QBV28" i="21"/>
  <c r="QBU28" i="21"/>
  <c r="QBT28" i="21"/>
  <c r="QBS28" i="21"/>
  <c r="QBR28" i="21"/>
  <c r="QBQ28" i="21"/>
  <c r="QBP28" i="21"/>
  <c r="QBO28" i="21"/>
  <c r="QBN28" i="21"/>
  <c r="QBM28" i="21"/>
  <c r="QBL28" i="21"/>
  <c r="QBK28" i="21"/>
  <c r="QBJ28" i="21"/>
  <c r="QBI28" i="21"/>
  <c r="QBH28" i="21"/>
  <c r="QBG28" i="21"/>
  <c r="QBF28" i="21"/>
  <c r="QBE28" i="21"/>
  <c r="QBD28" i="21"/>
  <c r="QBC28" i="21"/>
  <c r="QBB28" i="21"/>
  <c r="QBA28" i="21"/>
  <c r="QAZ28" i="21"/>
  <c r="QAY28" i="21"/>
  <c r="QAX28" i="21"/>
  <c r="QAW28" i="21"/>
  <c r="QAV28" i="21"/>
  <c r="QAU28" i="21"/>
  <c r="QAT28" i="21"/>
  <c r="QAS28" i="21"/>
  <c r="QAR28" i="21"/>
  <c r="QAQ28" i="21"/>
  <c r="QAP28" i="21"/>
  <c r="QAO28" i="21"/>
  <c r="QAN28" i="21"/>
  <c r="QAM28" i="21"/>
  <c r="QAL28" i="21"/>
  <c r="QAK28" i="21"/>
  <c r="QAJ28" i="21"/>
  <c r="QAI28" i="21"/>
  <c r="QAH28" i="21"/>
  <c r="QAG28" i="21"/>
  <c r="QAF28" i="21"/>
  <c r="QAE28" i="21"/>
  <c r="QAD28" i="21"/>
  <c r="QAC28" i="21"/>
  <c r="QAB28" i="21"/>
  <c r="QAA28" i="21"/>
  <c r="PZZ28" i="21"/>
  <c r="PZY28" i="21"/>
  <c r="PZX28" i="21"/>
  <c r="PZW28" i="21"/>
  <c r="PZV28" i="21"/>
  <c r="PZU28" i="21"/>
  <c r="PZT28" i="21"/>
  <c r="PZS28" i="21"/>
  <c r="PZR28" i="21"/>
  <c r="PZQ28" i="21"/>
  <c r="PZP28" i="21"/>
  <c r="PZO28" i="21"/>
  <c r="PZN28" i="21"/>
  <c r="PZM28" i="21"/>
  <c r="PZL28" i="21"/>
  <c r="PZK28" i="21"/>
  <c r="PZJ28" i="21"/>
  <c r="PZI28" i="21"/>
  <c r="PZH28" i="21"/>
  <c r="PZG28" i="21"/>
  <c r="PZF28" i="21"/>
  <c r="PZE28" i="21"/>
  <c r="PZD28" i="21"/>
  <c r="PZC28" i="21"/>
  <c r="PZB28" i="21"/>
  <c r="PZA28" i="21"/>
  <c r="PYZ28" i="21"/>
  <c r="PYY28" i="21"/>
  <c r="PYX28" i="21"/>
  <c r="PYW28" i="21"/>
  <c r="PYV28" i="21"/>
  <c r="PYU28" i="21"/>
  <c r="PYT28" i="21"/>
  <c r="PYS28" i="21"/>
  <c r="PYR28" i="21"/>
  <c r="PYQ28" i="21"/>
  <c r="PYP28" i="21"/>
  <c r="PYO28" i="21"/>
  <c r="PYN28" i="21"/>
  <c r="PYM28" i="21"/>
  <c r="PYL28" i="21"/>
  <c r="PYK28" i="21"/>
  <c r="PYJ28" i="21"/>
  <c r="PYI28" i="21"/>
  <c r="PYH28" i="21"/>
  <c r="PYG28" i="21"/>
  <c r="PYF28" i="21"/>
  <c r="PYE28" i="21"/>
  <c r="PYD28" i="21"/>
  <c r="PYC28" i="21"/>
  <c r="PYB28" i="21"/>
  <c r="PYA28" i="21"/>
  <c r="PXZ28" i="21"/>
  <c r="PXY28" i="21"/>
  <c r="PXX28" i="21"/>
  <c r="PXW28" i="21"/>
  <c r="PXV28" i="21"/>
  <c r="PXU28" i="21"/>
  <c r="PXT28" i="21"/>
  <c r="PXS28" i="21"/>
  <c r="PXR28" i="21"/>
  <c r="PXQ28" i="21"/>
  <c r="PXP28" i="21"/>
  <c r="PXO28" i="21"/>
  <c r="PXN28" i="21"/>
  <c r="PXM28" i="21"/>
  <c r="PXL28" i="21"/>
  <c r="PXK28" i="21"/>
  <c r="PXJ28" i="21"/>
  <c r="PXI28" i="21"/>
  <c r="PXH28" i="21"/>
  <c r="PXG28" i="21"/>
  <c r="PXF28" i="21"/>
  <c r="PXE28" i="21"/>
  <c r="PXD28" i="21"/>
  <c r="PXC28" i="21"/>
  <c r="PXB28" i="21"/>
  <c r="PXA28" i="21"/>
  <c r="PWZ28" i="21"/>
  <c r="PWY28" i="21"/>
  <c r="PWX28" i="21"/>
  <c r="PWW28" i="21"/>
  <c r="PWV28" i="21"/>
  <c r="PWU28" i="21"/>
  <c r="PWT28" i="21"/>
  <c r="PWS28" i="21"/>
  <c r="PWR28" i="21"/>
  <c r="PWQ28" i="21"/>
  <c r="PWP28" i="21"/>
  <c r="PWO28" i="21"/>
  <c r="PWN28" i="21"/>
  <c r="PWM28" i="21"/>
  <c r="PWL28" i="21"/>
  <c r="PWK28" i="21"/>
  <c r="PWJ28" i="21"/>
  <c r="PWI28" i="21"/>
  <c r="PWH28" i="21"/>
  <c r="PWG28" i="21"/>
  <c r="PWF28" i="21"/>
  <c r="PWE28" i="21"/>
  <c r="PWD28" i="21"/>
  <c r="PWC28" i="21"/>
  <c r="PWB28" i="21"/>
  <c r="PWA28" i="21"/>
  <c r="PVZ28" i="21"/>
  <c r="PVY28" i="21"/>
  <c r="PVX28" i="21"/>
  <c r="PVW28" i="21"/>
  <c r="PVV28" i="21"/>
  <c r="PVU28" i="21"/>
  <c r="PVT28" i="21"/>
  <c r="PVS28" i="21"/>
  <c r="PVR28" i="21"/>
  <c r="PVQ28" i="21"/>
  <c r="PVP28" i="21"/>
  <c r="PVO28" i="21"/>
  <c r="PVN28" i="21"/>
  <c r="PVM28" i="21"/>
  <c r="PVL28" i="21"/>
  <c r="PVK28" i="21"/>
  <c r="PVJ28" i="21"/>
  <c r="PVI28" i="21"/>
  <c r="PVH28" i="21"/>
  <c r="PVG28" i="21"/>
  <c r="PVF28" i="21"/>
  <c r="PVE28" i="21"/>
  <c r="PVD28" i="21"/>
  <c r="PVC28" i="21"/>
  <c r="PVB28" i="21"/>
  <c r="PVA28" i="21"/>
  <c r="PUZ28" i="21"/>
  <c r="PUY28" i="21"/>
  <c r="PUX28" i="21"/>
  <c r="PUW28" i="21"/>
  <c r="PUV28" i="21"/>
  <c r="PUU28" i="21"/>
  <c r="PUT28" i="21"/>
  <c r="PUS28" i="21"/>
  <c r="PUR28" i="21"/>
  <c r="PUQ28" i="21"/>
  <c r="PUP28" i="21"/>
  <c r="PUO28" i="21"/>
  <c r="PUN28" i="21"/>
  <c r="PUM28" i="21"/>
  <c r="PUL28" i="21"/>
  <c r="PUK28" i="21"/>
  <c r="PUJ28" i="21"/>
  <c r="PUI28" i="21"/>
  <c r="PUH28" i="21"/>
  <c r="PUG28" i="21"/>
  <c r="PUF28" i="21"/>
  <c r="PUE28" i="21"/>
  <c r="PUD28" i="21"/>
  <c r="PUC28" i="21"/>
  <c r="PUB28" i="21"/>
  <c r="PUA28" i="21"/>
  <c r="PTZ28" i="21"/>
  <c r="PTY28" i="21"/>
  <c r="PTX28" i="21"/>
  <c r="PTW28" i="21"/>
  <c r="PTV28" i="21"/>
  <c r="PTU28" i="21"/>
  <c r="PTT28" i="21"/>
  <c r="PTS28" i="21"/>
  <c r="PTR28" i="21"/>
  <c r="PTQ28" i="21"/>
  <c r="PTP28" i="21"/>
  <c r="PTO28" i="21"/>
  <c r="PTN28" i="21"/>
  <c r="PTM28" i="21"/>
  <c r="PTL28" i="21"/>
  <c r="PTK28" i="21"/>
  <c r="PTJ28" i="21"/>
  <c r="PTI28" i="21"/>
  <c r="PTH28" i="21"/>
  <c r="PTG28" i="21"/>
  <c r="PTF28" i="21"/>
  <c r="PTE28" i="21"/>
  <c r="PTD28" i="21"/>
  <c r="PTC28" i="21"/>
  <c r="PTB28" i="21"/>
  <c r="PTA28" i="21"/>
  <c r="PSZ28" i="21"/>
  <c r="PSY28" i="21"/>
  <c r="PSX28" i="21"/>
  <c r="PSW28" i="21"/>
  <c r="PSV28" i="21"/>
  <c r="PSU28" i="21"/>
  <c r="PST28" i="21"/>
  <c r="PSS28" i="21"/>
  <c r="PSR28" i="21"/>
  <c r="PSQ28" i="21"/>
  <c r="PSP28" i="21"/>
  <c r="PSO28" i="21"/>
  <c r="PSN28" i="21"/>
  <c r="PSM28" i="21"/>
  <c r="PSL28" i="21"/>
  <c r="PSK28" i="21"/>
  <c r="PSJ28" i="21"/>
  <c r="PSI28" i="21"/>
  <c r="PSH28" i="21"/>
  <c r="PSG28" i="21"/>
  <c r="PSF28" i="21"/>
  <c r="PSE28" i="21"/>
  <c r="PSD28" i="21"/>
  <c r="PSC28" i="21"/>
  <c r="PSB28" i="21"/>
  <c r="PSA28" i="21"/>
  <c r="PRZ28" i="21"/>
  <c r="PRY28" i="21"/>
  <c r="PRX28" i="21"/>
  <c r="PRW28" i="21"/>
  <c r="PRV28" i="21"/>
  <c r="PRU28" i="21"/>
  <c r="PRT28" i="21"/>
  <c r="PRS28" i="21"/>
  <c r="PRR28" i="21"/>
  <c r="PRQ28" i="21"/>
  <c r="PRP28" i="21"/>
  <c r="PRO28" i="21"/>
  <c r="PRN28" i="21"/>
  <c r="PRM28" i="21"/>
  <c r="PRL28" i="21"/>
  <c r="PRK28" i="21"/>
  <c r="PRJ28" i="21"/>
  <c r="PRI28" i="21"/>
  <c r="PRH28" i="21"/>
  <c r="PRG28" i="21"/>
  <c r="PRF28" i="21"/>
  <c r="PRE28" i="21"/>
  <c r="PRD28" i="21"/>
  <c r="PRC28" i="21"/>
  <c r="PRB28" i="21"/>
  <c r="PRA28" i="21"/>
  <c r="PQZ28" i="21"/>
  <c r="PQY28" i="21"/>
  <c r="PQX28" i="21"/>
  <c r="PQW28" i="21"/>
  <c r="PQV28" i="21"/>
  <c r="PQU28" i="21"/>
  <c r="PQT28" i="21"/>
  <c r="PQS28" i="21"/>
  <c r="PQR28" i="21"/>
  <c r="PQQ28" i="21"/>
  <c r="PQP28" i="21"/>
  <c r="PQO28" i="21"/>
  <c r="PQN28" i="21"/>
  <c r="PQM28" i="21"/>
  <c r="PQL28" i="21"/>
  <c r="PQK28" i="21"/>
  <c r="PQJ28" i="21"/>
  <c r="PQI28" i="21"/>
  <c r="PQH28" i="21"/>
  <c r="PQG28" i="21"/>
  <c r="PQF28" i="21"/>
  <c r="PQE28" i="21"/>
  <c r="PQD28" i="21"/>
  <c r="PQC28" i="21"/>
  <c r="PQB28" i="21"/>
  <c r="PQA28" i="21"/>
  <c r="PPZ28" i="21"/>
  <c r="PPY28" i="21"/>
  <c r="PPX28" i="21"/>
  <c r="PPW28" i="21"/>
  <c r="PPV28" i="21"/>
  <c r="PPU28" i="21"/>
  <c r="PPT28" i="21"/>
  <c r="PPS28" i="21"/>
  <c r="PPR28" i="21"/>
  <c r="PPQ28" i="21"/>
  <c r="PPP28" i="21"/>
  <c r="PPO28" i="21"/>
  <c r="PPN28" i="21"/>
  <c r="PPM28" i="21"/>
  <c r="PPL28" i="21"/>
  <c r="PPK28" i="21"/>
  <c r="PPJ28" i="21"/>
  <c r="PPI28" i="21"/>
  <c r="PPH28" i="21"/>
  <c r="PPG28" i="21"/>
  <c r="PPF28" i="21"/>
  <c r="PPE28" i="21"/>
  <c r="PPD28" i="21"/>
  <c r="PPC28" i="21"/>
  <c r="PPB28" i="21"/>
  <c r="PPA28" i="21"/>
  <c r="POZ28" i="21"/>
  <c r="POY28" i="21"/>
  <c r="POX28" i="21"/>
  <c r="POW28" i="21"/>
  <c r="POV28" i="21"/>
  <c r="POU28" i="21"/>
  <c r="POT28" i="21"/>
  <c r="POS28" i="21"/>
  <c r="POR28" i="21"/>
  <c r="POQ28" i="21"/>
  <c r="POP28" i="21"/>
  <c r="POO28" i="21"/>
  <c r="PON28" i="21"/>
  <c r="POM28" i="21"/>
  <c r="POL28" i="21"/>
  <c r="POK28" i="21"/>
  <c r="POJ28" i="21"/>
  <c r="POI28" i="21"/>
  <c r="POH28" i="21"/>
  <c r="POG28" i="21"/>
  <c r="POF28" i="21"/>
  <c r="POE28" i="21"/>
  <c r="POD28" i="21"/>
  <c r="POC28" i="21"/>
  <c r="POB28" i="21"/>
  <c r="POA28" i="21"/>
  <c r="PNZ28" i="21"/>
  <c r="PNY28" i="21"/>
  <c r="PNX28" i="21"/>
  <c r="PNW28" i="21"/>
  <c r="PNV28" i="21"/>
  <c r="PNU28" i="21"/>
  <c r="PNT28" i="21"/>
  <c r="PNS28" i="21"/>
  <c r="PNR28" i="21"/>
  <c r="PNQ28" i="21"/>
  <c r="PNP28" i="21"/>
  <c r="PNO28" i="21"/>
  <c r="PNN28" i="21"/>
  <c r="PNM28" i="21"/>
  <c r="PNL28" i="21"/>
  <c r="PNK28" i="21"/>
  <c r="PNJ28" i="21"/>
  <c r="PNI28" i="21"/>
  <c r="PNH28" i="21"/>
  <c r="PNG28" i="21"/>
  <c r="PNF28" i="21"/>
  <c r="PNE28" i="21"/>
  <c r="PND28" i="21"/>
  <c r="PNC28" i="21"/>
  <c r="PNB28" i="21"/>
  <c r="PNA28" i="21"/>
  <c r="PMZ28" i="21"/>
  <c r="PMY28" i="21"/>
  <c r="PMX28" i="21"/>
  <c r="PMW28" i="21"/>
  <c r="PMV28" i="21"/>
  <c r="PMU28" i="21"/>
  <c r="PMT28" i="21"/>
  <c r="PMS28" i="21"/>
  <c r="PMR28" i="21"/>
  <c r="PMQ28" i="21"/>
  <c r="PMP28" i="21"/>
  <c r="PMO28" i="21"/>
  <c r="PMN28" i="21"/>
  <c r="PMM28" i="21"/>
  <c r="PML28" i="21"/>
  <c r="PMK28" i="21"/>
  <c r="PMJ28" i="21"/>
  <c r="PMI28" i="21"/>
  <c r="PMH28" i="21"/>
  <c r="PMG28" i="21"/>
  <c r="PMF28" i="21"/>
  <c r="PME28" i="21"/>
  <c r="PMD28" i="21"/>
  <c r="PMC28" i="21"/>
  <c r="PMB28" i="21"/>
  <c r="PMA28" i="21"/>
  <c r="PLZ28" i="21"/>
  <c r="PLY28" i="21"/>
  <c r="PLX28" i="21"/>
  <c r="PLW28" i="21"/>
  <c r="PLV28" i="21"/>
  <c r="PLU28" i="21"/>
  <c r="PLT28" i="21"/>
  <c r="PLS28" i="21"/>
  <c r="PLR28" i="21"/>
  <c r="PLQ28" i="21"/>
  <c r="PLP28" i="21"/>
  <c r="PLO28" i="21"/>
  <c r="PLN28" i="21"/>
  <c r="PLM28" i="21"/>
  <c r="PLL28" i="21"/>
  <c r="PLK28" i="21"/>
  <c r="PLJ28" i="21"/>
  <c r="PLI28" i="21"/>
  <c r="PLH28" i="21"/>
  <c r="PLG28" i="21"/>
  <c r="PLF28" i="21"/>
  <c r="PLE28" i="21"/>
  <c r="PLD28" i="21"/>
  <c r="PLC28" i="21"/>
  <c r="PLB28" i="21"/>
  <c r="PLA28" i="21"/>
  <c r="PKZ28" i="21"/>
  <c r="PKY28" i="21"/>
  <c r="PKX28" i="21"/>
  <c r="PKW28" i="21"/>
  <c r="PKV28" i="21"/>
  <c r="PKU28" i="21"/>
  <c r="PKT28" i="21"/>
  <c r="PKS28" i="21"/>
  <c r="PKR28" i="21"/>
  <c r="PKQ28" i="21"/>
  <c r="PKP28" i="21"/>
  <c r="PKO28" i="21"/>
  <c r="PKN28" i="21"/>
  <c r="PKM28" i="21"/>
  <c r="PKL28" i="21"/>
  <c r="PKK28" i="21"/>
  <c r="PKJ28" i="21"/>
  <c r="PKI28" i="21"/>
  <c r="PKH28" i="21"/>
  <c r="PKG28" i="21"/>
  <c r="PKF28" i="21"/>
  <c r="PKE28" i="21"/>
  <c r="PKD28" i="21"/>
  <c r="PKC28" i="21"/>
  <c r="PKB28" i="21"/>
  <c r="PKA28" i="21"/>
  <c r="PJZ28" i="21"/>
  <c r="PJY28" i="21"/>
  <c r="PJX28" i="21"/>
  <c r="PJW28" i="21"/>
  <c r="PJV28" i="21"/>
  <c r="PJU28" i="21"/>
  <c r="PJT28" i="21"/>
  <c r="PJS28" i="21"/>
  <c r="PJR28" i="21"/>
  <c r="PJQ28" i="21"/>
  <c r="PJP28" i="21"/>
  <c r="PJO28" i="21"/>
  <c r="PJN28" i="21"/>
  <c r="PJM28" i="21"/>
  <c r="PJL28" i="21"/>
  <c r="PJK28" i="21"/>
  <c r="PJJ28" i="21"/>
  <c r="PJI28" i="21"/>
  <c r="PJH28" i="21"/>
  <c r="PJG28" i="21"/>
  <c r="PJF28" i="21"/>
  <c r="PJE28" i="21"/>
  <c r="PJD28" i="21"/>
  <c r="PJC28" i="21"/>
  <c r="PJB28" i="21"/>
  <c r="PJA28" i="21"/>
  <c r="PIZ28" i="21"/>
  <c r="PIY28" i="21"/>
  <c r="PIX28" i="21"/>
  <c r="PIW28" i="21"/>
  <c r="PIV28" i="21"/>
  <c r="PIU28" i="21"/>
  <c r="PIT28" i="21"/>
  <c r="PIS28" i="21"/>
  <c r="PIR28" i="21"/>
  <c r="PIQ28" i="21"/>
  <c r="PIP28" i="21"/>
  <c r="PIO28" i="21"/>
  <c r="PIN28" i="21"/>
  <c r="PIM28" i="21"/>
  <c r="PIL28" i="21"/>
  <c r="PIK28" i="21"/>
  <c r="PIJ28" i="21"/>
  <c r="PII28" i="21"/>
  <c r="PIH28" i="21"/>
  <c r="PIG28" i="21"/>
  <c r="PIF28" i="21"/>
  <c r="PIE28" i="21"/>
  <c r="PID28" i="21"/>
  <c r="PIC28" i="21"/>
  <c r="PIB28" i="21"/>
  <c r="PIA28" i="21"/>
  <c r="PHZ28" i="21"/>
  <c r="PHY28" i="21"/>
  <c r="PHX28" i="21"/>
  <c r="PHW28" i="21"/>
  <c r="PHV28" i="21"/>
  <c r="PHU28" i="21"/>
  <c r="PHT28" i="21"/>
  <c r="PHS28" i="21"/>
  <c r="PHR28" i="21"/>
  <c r="PHQ28" i="21"/>
  <c r="PHP28" i="21"/>
  <c r="PHO28" i="21"/>
  <c r="PHN28" i="21"/>
  <c r="PHM28" i="21"/>
  <c r="PHL28" i="21"/>
  <c r="PHK28" i="21"/>
  <c r="PHJ28" i="21"/>
  <c r="PHI28" i="21"/>
  <c r="PHH28" i="21"/>
  <c r="PHG28" i="21"/>
  <c r="PHF28" i="21"/>
  <c r="PHE28" i="21"/>
  <c r="PHD28" i="21"/>
  <c r="PHC28" i="21"/>
  <c r="PHB28" i="21"/>
  <c r="PHA28" i="21"/>
  <c r="PGZ28" i="21"/>
  <c r="PGY28" i="21"/>
  <c r="PGX28" i="21"/>
  <c r="PGW28" i="21"/>
  <c r="PGV28" i="21"/>
  <c r="PGU28" i="21"/>
  <c r="PGT28" i="21"/>
  <c r="PGS28" i="21"/>
  <c r="PGR28" i="21"/>
  <c r="PGQ28" i="21"/>
  <c r="PGP28" i="21"/>
  <c r="PGO28" i="21"/>
  <c r="PGN28" i="21"/>
  <c r="PGM28" i="21"/>
  <c r="PGL28" i="21"/>
  <c r="PGK28" i="21"/>
  <c r="PGJ28" i="21"/>
  <c r="PGI28" i="21"/>
  <c r="PGH28" i="21"/>
  <c r="PGG28" i="21"/>
  <c r="PGF28" i="21"/>
  <c r="PGE28" i="21"/>
  <c r="PGD28" i="21"/>
  <c r="PGC28" i="21"/>
  <c r="PGB28" i="21"/>
  <c r="PGA28" i="21"/>
  <c r="PFZ28" i="21"/>
  <c r="PFY28" i="21"/>
  <c r="PFX28" i="21"/>
  <c r="PFW28" i="21"/>
  <c r="PFV28" i="21"/>
  <c r="PFU28" i="21"/>
  <c r="PFT28" i="21"/>
  <c r="PFS28" i="21"/>
  <c r="PFR28" i="21"/>
  <c r="PFQ28" i="21"/>
  <c r="PFP28" i="21"/>
  <c r="PFO28" i="21"/>
  <c r="PFN28" i="21"/>
  <c r="PFM28" i="21"/>
  <c r="PFL28" i="21"/>
  <c r="PFK28" i="21"/>
  <c r="PFJ28" i="21"/>
  <c r="PFI28" i="21"/>
  <c r="PFH28" i="21"/>
  <c r="PFG28" i="21"/>
  <c r="PFF28" i="21"/>
  <c r="PFE28" i="21"/>
  <c r="PFD28" i="21"/>
  <c r="PFC28" i="21"/>
  <c r="PFB28" i="21"/>
  <c r="PFA28" i="21"/>
  <c r="PEZ28" i="21"/>
  <c r="PEY28" i="21"/>
  <c r="PEX28" i="21"/>
  <c r="PEW28" i="21"/>
  <c r="PEV28" i="21"/>
  <c r="PEU28" i="21"/>
  <c r="PET28" i="21"/>
  <c r="PES28" i="21"/>
  <c r="PER28" i="21"/>
  <c r="PEQ28" i="21"/>
  <c r="PEP28" i="21"/>
  <c r="PEO28" i="21"/>
  <c r="PEN28" i="21"/>
  <c r="PEM28" i="21"/>
  <c r="PEL28" i="21"/>
  <c r="PEK28" i="21"/>
  <c r="PEJ28" i="21"/>
  <c r="PEI28" i="21"/>
  <c r="PEH28" i="21"/>
  <c r="PEG28" i="21"/>
  <c r="PEF28" i="21"/>
  <c r="PEE28" i="21"/>
  <c r="PED28" i="21"/>
  <c r="PEC28" i="21"/>
  <c r="PEB28" i="21"/>
  <c r="PEA28" i="21"/>
  <c r="PDZ28" i="21"/>
  <c r="PDY28" i="21"/>
  <c r="PDX28" i="21"/>
  <c r="PDW28" i="21"/>
  <c r="PDV28" i="21"/>
  <c r="PDU28" i="21"/>
  <c r="PDT28" i="21"/>
  <c r="PDS28" i="21"/>
  <c r="PDR28" i="21"/>
  <c r="PDQ28" i="21"/>
  <c r="PDP28" i="21"/>
  <c r="PDO28" i="21"/>
  <c r="PDN28" i="21"/>
  <c r="PDM28" i="21"/>
  <c r="PDL28" i="21"/>
  <c r="PDK28" i="21"/>
  <c r="PDJ28" i="21"/>
  <c r="PDI28" i="21"/>
  <c r="PDH28" i="21"/>
  <c r="PDG28" i="21"/>
  <c r="PDF28" i="21"/>
  <c r="PDE28" i="21"/>
  <c r="PDD28" i="21"/>
  <c r="PDC28" i="21"/>
  <c r="PDB28" i="21"/>
  <c r="PDA28" i="21"/>
  <c r="PCZ28" i="21"/>
  <c r="PCY28" i="21"/>
  <c r="PCX28" i="21"/>
  <c r="PCW28" i="21"/>
  <c r="PCV28" i="21"/>
  <c r="PCU28" i="21"/>
  <c r="PCT28" i="21"/>
  <c r="PCS28" i="21"/>
  <c r="PCR28" i="21"/>
  <c r="PCQ28" i="21"/>
  <c r="PCP28" i="21"/>
  <c r="PCO28" i="21"/>
  <c r="PCN28" i="21"/>
  <c r="PCM28" i="21"/>
  <c r="PCL28" i="21"/>
  <c r="PCK28" i="21"/>
  <c r="PCJ28" i="21"/>
  <c r="PCI28" i="21"/>
  <c r="PCH28" i="21"/>
  <c r="PCG28" i="21"/>
  <c r="PCF28" i="21"/>
  <c r="PCE28" i="21"/>
  <c r="PCD28" i="21"/>
  <c r="PCC28" i="21"/>
  <c r="PCB28" i="21"/>
  <c r="PCA28" i="21"/>
  <c r="PBZ28" i="21"/>
  <c r="PBY28" i="21"/>
  <c r="PBX28" i="21"/>
  <c r="PBW28" i="21"/>
  <c r="PBV28" i="21"/>
  <c r="PBU28" i="21"/>
  <c r="PBT28" i="21"/>
  <c r="PBS28" i="21"/>
  <c r="PBR28" i="21"/>
  <c r="PBQ28" i="21"/>
  <c r="PBP28" i="21"/>
  <c r="PBO28" i="21"/>
  <c r="PBN28" i="21"/>
  <c r="PBM28" i="21"/>
  <c r="PBL28" i="21"/>
  <c r="PBK28" i="21"/>
  <c r="PBJ28" i="21"/>
  <c r="PBI28" i="21"/>
  <c r="PBH28" i="21"/>
  <c r="PBG28" i="21"/>
  <c r="PBF28" i="21"/>
  <c r="PBE28" i="21"/>
  <c r="PBD28" i="21"/>
  <c r="PBC28" i="21"/>
  <c r="PBB28" i="21"/>
  <c r="PBA28" i="21"/>
  <c r="PAZ28" i="21"/>
  <c r="PAY28" i="21"/>
  <c r="PAX28" i="21"/>
  <c r="PAW28" i="21"/>
  <c r="PAV28" i="21"/>
  <c r="PAU28" i="21"/>
  <c r="PAT28" i="21"/>
  <c r="PAS28" i="21"/>
  <c r="PAR28" i="21"/>
  <c r="PAQ28" i="21"/>
  <c r="PAP28" i="21"/>
  <c r="PAO28" i="21"/>
  <c r="PAN28" i="21"/>
  <c r="PAM28" i="21"/>
  <c r="PAL28" i="21"/>
  <c r="PAK28" i="21"/>
  <c r="PAJ28" i="21"/>
  <c r="PAI28" i="21"/>
  <c r="PAH28" i="21"/>
  <c r="PAG28" i="21"/>
  <c r="PAF28" i="21"/>
  <c r="PAE28" i="21"/>
  <c r="PAD28" i="21"/>
  <c r="PAC28" i="21"/>
  <c r="PAB28" i="21"/>
  <c r="PAA28" i="21"/>
  <c r="OZZ28" i="21"/>
  <c r="OZY28" i="21"/>
  <c r="OZX28" i="21"/>
  <c r="OZW28" i="21"/>
  <c r="OZV28" i="21"/>
  <c r="OZU28" i="21"/>
  <c r="OZT28" i="21"/>
  <c r="OZS28" i="21"/>
  <c r="OZR28" i="21"/>
  <c r="OZQ28" i="21"/>
  <c r="OZP28" i="21"/>
  <c r="OZO28" i="21"/>
  <c r="OZN28" i="21"/>
  <c r="OZM28" i="21"/>
  <c r="OZL28" i="21"/>
  <c r="OZK28" i="21"/>
  <c r="OZJ28" i="21"/>
  <c r="OZI28" i="21"/>
  <c r="OZH28" i="21"/>
  <c r="OZG28" i="21"/>
  <c r="OZF28" i="21"/>
  <c r="OZE28" i="21"/>
  <c r="OZD28" i="21"/>
  <c r="OZC28" i="21"/>
  <c r="OZB28" i="21"/>
  <c r="OZA28" i="21"/>
  <c r="OYZ28" i="21"/>
  <c r="OYY28" i="21"/>
  <c r="OYX28" i="21"/>
  <c r="OYW28" i="21"/>
  <c r="OYV28" i="21"/>
  <c r="OYU28" i="21"/>
  <c r="OYT28" i="21"/>
  <c r="OYS28" i="21"/>
  <c r="OYR28" i="21"/>
  <c r="OYQ28" i="21"/>
  <c r="OYP28" i="21"/>
  <c r="OYO28" i="21"/>
  <c r="OYN28" i="21"/>
  <c r="OYM28" i="21"/>
  <c r="OYL28" i="21"/>
  <c r="OYK28" i="21"/>
  <c r="OYJ28" i="21"/>
  <c r="OYI28" i="21"/>
  <c r="OYH28" i="21"/>
  <c r="OYG28" i="21"/>
  <c r="OYF28" i="21"/>
  <c r="OYE28" i="21"/>
  <c r="OYD28" i="21"/>
  <c r="OYC28" i="21"/>
  <c r="OYB28" i="21"/>
  <c r="OYA28" i="21"/>
  <c r="OXZ28" i="21"/>
  <c r="OXY28" i="21"/>
  <c r="OXX28" i="21"/>
  <c r="OXW28" i="21"/>
  <c r="OXV28" i="21"/>
  <c r="OXU28" i="21"/>
  <c r="OXT28" i="21"/>
  <c r="OXS28" i="21"/>
  <c r="OXR28" i="21"/>
  <c r="OXQ28" i="21"/>
  <c r="OXP28" i="21"/>
  <c r="OXO28" i="21"/>
  <c r="OXN28" i="21"/>
  <c r="OXM28" i="21"/>
  <c r="OXL28" i="21"/>
  <c r="OXK28" i="21"/>
  <c r="OXJ28" i="21"/>
  <c r="OXI28" i="21"/>
  <c r="OXH28" i="21"/>
  <c r="OXG28" i="21"/>
  <c r="OXF28" i="21"/>
  <c r="OXE28" i="21"/>
  <c r="OXD28" i="21"/>
  <c r="OXC28" i="21"/>
  <c r="OXB28" i="21"/>
  <c r="OXA28" i="21"/>
  <c r="OWZ28" i="21"/>
  <c r="OWY28" i="21"/>
  <c r="OWX28" i="21"/>
  <c r="OWW28" i="21"/>
  <c r="OWV28" i="21"/>
  <c r="OWU28" i="21"/>
  <c r="OWT28" i="21"/>
  <c r="OWS28" i="21"/>
  <c r="OWR28" i="21"/>
  <c r="OWQ28" i="21"/>
  <c r="OWP28" i="21"/>
  <c r="OWO28" i="21"/>
  <c r="OWN28" i="21"/>
  <c r="OWM28" i="21"/>
  <c r="OWL28" i="21"/>
  <c r="OWK28" i="21"/>
  <c r="OWJ28" i="21"/>
  <c r="OWI28" i="21"/>
  <c r="OWH28" i="21"/>
  <c r="OWG28" i="21"/>
  <c r="OWF28" i="21"/>
  <c r="OWE28" i="21"/>
  <c r="OWD28" i="21"/>
  <c r="OWC28" i="21"/>
  <c r="OWB28" i="21"/>
  <c r="OWA28" i="21"/>
  <c r="OVZ28" i="21"/>
  <c r="OVY28" i="21"/>
  <c r="OVX28" i="21"/>
  <c r="OVW28" i="21"/>
  <c r="OVV28" i="21"/>
  <c r="OVU28" i="21"/>
  <c r="OVT28" i="21"/>
  <c r="OVS28" i="21"/>
  <c r="OVR28" i="21"/>
  <c r="OVQ28" i="21"/>
  <c r="OVP28" i="21"/>
  <c r="OVO28" i="21"/>
  <c r="OVN28" i="21"/>
  <c r="OVM28" i="21"/>
  <c r="OVL28" i="21"/>
  <c r="OVK28" i="21"/>
  <c r="OVJ28" i="21"/>
  <c r="OVI28" i="21"/>
  <c r="OVH28" i="21"/>
  <c r="OVG28" i="21"/>
  <c r="OVF28" i="21"/>
  <c r="OVE28" i="21"/>
  <c r="OVD28" i="21"/>
  <c r="OVC28" i="21"/>
  <c r="OVB28" i="21"/>
  <c r="OVA28" i="21"/>
  <c r="OUZ28" i="21"/>
  <c r="OUY28" i="21"/>
  <c r="OUX28" i="21"/>
  <c r="OUW28" i="21"/>
  <c r="OUV28" i="21"/>
  <c r="OUU28" i="21"/>
  <c r="OUT28" i="21"/>
  <c r="OUS28" i="21"/>
  <c r="OUR28" i="21"/>
  <c r="OUQ28" i="21"/>
  <c r="OUP28" i="21"/>
  <c r="OUO28" i="21"/>
  <c r="OUN28" i="21"/>
  <c r="OUM28" i="21"/>
  <c r="OUL28" i="21"/>
  <c r="OUK28" i="21"/>
  <c r="OUJ28" i="21"/>
  <c r="OUI28" i="21"/>
  <c r="OUH28" i="21"/>
  <c r="OUG28" i="21"/>
  <c r="OUF28" i="21"/>
  <c r="OUE28" i="21"/>
  <c r="OUD28" i="21"/>
  <c r="OUC28" i="21"/>
  <c r="OUB28" i="21"/>
  <c r="OUA28" i="21"/>
  <c r="OTZ28" i="21"/>
  <c r="OTY28" i="21"/>
  <c r="OTX28" i="21"/>
  <c r="OTW28" i="21"/>
  <c r="OTV28" i="21"/>
  <c r="OTU28" i="21"/>
  <c r="OTT28" i="21"/>
  <c r="OTS28" i="21"/>
  <c r="OTR28" i="21"/>
  <c r="OTQ28" i="21"/>
  <c r="OTP28" i="21"/>
  <c r="OTO28" i="21"/>
  <c r="OTN28" i="21"/>
  <c r="OTM28" i="21"/>
  <c r="OTL28" i="21"/>
  <c r="OTK28" i="21"/>
  <c r="OTJ28" i="21"/>
  <c r="OTI28" i="21"/>
  <c r="OTH28" i="21"/>
  <c r="OTG28" i="21"/>
  <c r="OTF28" i="21"/>
  <c r="OTE28" i="21"/>
  <c r="OTD28" i="21"/>
  <c r="OTC28" i="21"/>
  <c r="OTB28" i="21"/>
  <c r="OTA28" i="21"/>
  <c r="OSZ28" i="21"/>
  <c r="OSY28" i="21"/>
  <c r="OSX28" i="21"/>
  <c r="OSW28" i="21"/>
  <c r="OSV28" i="21"/>
  <c r="OSU28" i="21"/>
  <c r="OST28" i="21"/>
  <c r="OSS28" i="21"/>
  <c r="OSR28" i="21"/>
  <c r="OSQ28" i="21"/>
  <c r="OSP28" i="21"/>
  <c r="OSO28" i="21"/>
  <c r="OSN28" i="21"/>
  <c r="OSM28" i="21"/>
  <c r="OSL28" i="21"/>
  <c r="OSK28" i="21"/>
  <c r="OSJ28" i="21"/>
  <c r="OSI28" i="21"/>
  <c r="OSH28" i="21"/>
  <c r="OSG28" i="21"/>
  <c r="OSF28" i="21"/>
  <c r="OSE28" i="21"/>
  <c r="OSD28" i="21"/>
  <c r="OSC28" i="21"/>
  <c r="OSB28" i="21"/>
  <c r="OSA28" i="21"/>
  <c r="ORZ28" i="21"/>
  <c r="ORY28" i="21"/>
  <c r="ORX28" i="21"/>
  <c r="ORW28" i="21"/>
  <c r="ORV28" i="21"/>
  <c r="ORU28" i="21"/>
  <c r="ORT28" i="21"/>
  <c r="ORS28" i="21"/>
  <c r="ORR28" i="21"/>
  <c r="ORQ28" i="21"/>
  <c r="ORP28" i="21"/>
  <c r="ORO28" i="21"/>
  <c r="ORN28" i="21"/>
  <c r="ORM28" i="21"/>
  <c r="ORL28" i="21"/>
  <c r="ORK28" i="21"/>
  <c r="ORJ28" i="21"/>
  <c r="ORI28" i="21"/>
  <c r="ORH28" i="21"/>
  <c r="ORG28" i="21"/>
  <c r="ORF28" i="21"/>
  <c r="ORE28" i="21"/>
  <c r="ORD28" i="21"/>
  <c r="ORC28" i="21"/>
  <c r="ORB28" i="21"/>
  <c r="ORA28" i="21"/>
  <c r="OQZ28" i="21"/>
  <c r="OQY28" i="21"/>
  <c r="OQX28" i="21"/>
  <c r="OQW28" i="21"/>
  <c r="OQV28" i="21"/>
  <c r="OQU28" i="21"/>
  <c r="OQT28" i="21"/>
  <c r="OQS28" i="21"/>
  <c r="OQR28" i="21"/>
  <c r="OQQ28" i="21"/>
  <c r="OQP28" i="21"/>
  <c r="OQO28" i="21"/>
  <c r="OQN28" i="21"/>
  <c r="OQM28" i="21"/>
  <c r="OQL28" i="21"/>
  <c r="OQK28" i="21"/>
  <c r="OQJ28" i="21"/>
  <c r="OQI28" i="21"/>
  <c r="OQH28" i="21"/>
  <c r="OQG28" i="21"/>
  <c r="OQF28" i="21"/>
  <c r="OQE28" i="21"/>
  <c r="OQD28" i="21"/>
  <c r="OQC28" i="21"/>
  <c r="OQB28" i="21"/>
  <c r="OQA28" i="21"/>
  <c r="OPZ28" i="21"/>
  <c r="OPY28" i="21"/>
  <c r="OPX28" i="21"/>
  <c r="OPW28" i="21"/>
  <c r="OPV28" i="21"/>
  <c r="OPU28" i="21"/>
  <c r="OPT28" i="21"/>
  <c r="OPS28" i="21"/>
  <c r="OPR28" i="21"/>
  <c r="OPQ28" i="21"/>
  <c r="OPP28" i="21"/>
  <c r="OPO28" i="21"/>
  <c r="OPN28" i="21"/>
  <c r="OPM28" i="21"/>
  <c r="OPL28" i="21"/>
  <c r="OPK28" i="21"/>
  <c r="OPJ28" i="21"/>
  <c r="OPI28" i="21"/>
  <c r="OPH28" i="21"/>
  <c r="OPG28" i="21"/>
  <c r="OPF28" i="21"/>
  <c r="OPE28" i="21"/>
  <c r="OPD28" i="21"/>
  <c r="OPC28" i="21"/>
  <c r="OPB28" i="21"/>
  <c r="OPA28" i="21"/>
  <c r="OOZ28" i="21"/>
  <c r="OOY28" i="21"/>
  <c r="OOX28" i="21"/>
  <c r="OOW28" i="21"/>
  <c r="OOV28" i="21"/>
  <c r="OOU28" i="21"/>
  <c r="OOT28" i="21"/>
  <c r="OOS28" i="21"/>
  <c r="OOR28" i="21"/>
  <c r="OOQ28" i="21"/>
  <c r="OOP28" i="21"/>
  <c r="OOO28" i="21"/>
  <c r="OON28" i="21"/>
  <c r="OOM28" i="21"/>
  <c r="OOL28" i="21"/>
  <c r="OOK28" i="21"/>
  <c r="OOJ28" i="21"/>
  <c r="OOI28" i="21"/>
  <c r="OOH28" i="21"/>
  <c r="OOG28" i="21"/>
  <c r="OOF28" i="21"/>
  <c r="OOE28" i="21"/>
  <c r="OOD28" i="21"/>
  <c r="OOC28" i="21"/>
  <c r="OOB28" i="21"/>
  <c r="OOA28" i="21"/>
  <c r="ONZ28" i="21"/>
  <c r="ONY28" i="21"/>
  <c r="ONX28" i="21"/>
  <c r="ONW28" i="21"/>
  <c r="ONV28" i="21"/>
  <c r="ONU28" i="21"/>
  <c r="ONT28" i="21"/>
  <c r="ONS28" i="21"/>
  <c r="ONR28" i="21"/>
  <c r="ONQ28" i="21"/>
  <c r="ONP28" i="21"/>
  <c r="ONO28" i="21"/>
  <c r="ONN28" i="21"/>
  <c r="ONM28" i="21"/>
  <c r="ONL28" i="21"/>
  <c r="ONK28" i="21"/>
  <c r="ONJ28" i="21"/>
  <c r="ONI28" i="21"/>
  <c r="ONH28" i="21"/>
  <c r="ONG28" i="21"/>
  <c r="ONF28" i="21"/>
  <c r="ONE28" i="21"/>
  <c r="OND28" i="21"/>
  <c r="ONC28" i="21"/>
  <c r="ONB28" i="21"/>
  <c r="ONA28" i="21"/>
  <c r="OMZ28" i="21"/>
  <c r="OMY28" i="21"/>
  <c r="OMX28" i="21"/>
  <c r="OMW28" i="21"/>
  <c r="OMV28" i="21"/>
  <c r="OMU28" i="21"/>
  <c r="OMT28" i="21"/>
  <c r="OMS28" i="21"/>
  <c r="OMR28" i="21"/>
  <c r="OMQ28" i="21"/>
  <c r="OMP28" i="21"/>
  <c r="OMO28" i="21"/>
  <c r="OMN28" i="21"/>
  <c r="OMM28" i="21"/>
  <c r="OML28" i="21"/>
  <c r="OMK28" i="21"/>
  <c r="OMJ28" i="21"/>
  <c r="OMI28" i="21"/>
  <c r="OMH28" i="21"/>
  <c r="OMG28" i="21"/>
  <c r="OMF28" i="21"/>
  <c r="OME28" i="21"/>
  <c r="OMD28" i="21"/>
  <c r="OMC28" i="21"/>
  <c r="OMB28" i="21"/>
  <c r="OMA28" i="21"/>
  <c r="OLZ28" i="21"/>
  <c r="OLY28" i="21"/>
  <c r="OLX28" i="21"/>
  <c r="OLW28" i="21"/>
  <c r="OLV28" i="21"/>
  <c r="OLU28" i="21"/>
  <c r="OLT28" i="21"/>
  <c r="OLS28" i="21"/>
  <c r="OLR28" i="21"/>
  <c r="OLQ28" i="21"/>
  <c r="OLP28" i="21"/>
  <c r="OLO28" i="21"/>
  <c r="OLN28" i="21"/>
  <c r="OLM28" i="21"/>
  <c r="OLL28" i="21"/>
  <c r="OLK28" i="21"/>
  <c r="OLJ28" i="21"/>
  <c r="OLI28" i="21"/>
  <c r="OLH28" i="21"/>
  <c r="OLG28" i="21"/>
  <c r="OLF28" i="21"/>
  <c r="OLE28" i="21"/>
  <c r="OLD28" i="21"/>
  <c r="OLC28" i="21"/>
  <c r="OLB28" i="21"/>
  <c r="OLA28" i="21"/>
  <c r="OKZ28" i="21"/>
  <c r="OKY28" i="21"/>
  <c r="OKX28" i="21"/>
  <c r="OKW28" i="21"/>
  <c r="OKV28" i="21"/>
  <c r="OKU28" i="21"/>
  <c r="OKT28" i="21"/>
  <c r="OKS28" i="21"/>
  <c r="OKR28" i="21"/>
  <c r="OKQ28" i="21"/>
  <c r="OKP28" i="21"/>
  <c r="OKO28" i="21"/>
  <c r="OKN28" i="21"/>
  <c r="OKM28" i="21"/>
  <c r="OKL28" i="21"/>
  <c r="OKK28" i="21"/>
  <c r="OKJ28" i="21"/>
  <c r="OKI28" i="21"/>
  <c r="OKH28" i="21"/>
  <c r="OKG28" i="21"/>
  <c r="OKF28" i="21"/>
  <c r="OKE28" i="21"/>
  <c r="OKD28" i="21"/>
  <c r="OKC28" i="21"/>
  <c r="OKB28" i="21"/>
  <c r="OKA28" i="21"/>
  <c r="OJZ28" i="21"/>
  <c r="OJY28" i="21"/>
  <c r="OJX28" i="21"/>
  <c r="OJW28" i="21"/>
  <c r="OJV28" i="21"/>
  <c r="OJU28" i="21"/>
  <c r="OJT28" i="21"/>
  <c r="OJS28" i="21"/>
  <c r="OJR28" i="21"/>
  <c r="OJQ28" i="21"/>
  <c r="OJP28" i="21"/>
  <c r="OJO28" i="21"/>
  <c r="OJN28" i="21"/>
  <c r="OJM28" i="21"/>
  <c r="OJL28" i="21"/>
  <c r="OJK28" i="21"/>
  <c r="OJJ28" i="21"/>
  <c r="OJI28" i="21"/>
  <c r="OJH28" i="21"/>
  <c r="OJG28" i="21"/>
  <c r="OJF28" i="21"/>
  <c r="OJE28" i="21"/>
  <c r="OJD28" i="21"/>
  <c r="OJC28" i="21"/>
  <c r="OJB28" i="21"/>
  <c r="OJA28" i="21"/>
  <c r="OIZ28" i="21"/>
  <c r="OIY28" i="21"/>
  <c r="OIX28" i="21"/>
  <c r="OIW28" i="21"/>
  <c r="OIV28" i="21"/>
  <c r="OIU28" i="21"/>
  <c r="OIT28" i="21"/>
  <c r="OIS28" i="21"/>
  <c r="OIR28" i="21"/>
  <c r="OIQ28" i="21"/>
  <c r="OIP28" i="21"/>
  <c r="OIO28" i="21"/>
  <c r="OIN28" i="21"/>
  <c r="OIM28" i="21"/>
  <c r="OIL28" i="21"/>
  <c r="OIK28" i="21"/>
  <c r="OIJ28" i="21"/>
  <c r="OII28" i="21"/>
  <c r="OIH28" i="21"/>
  <c r="OIG28" i="21"/>
  <c r="OIF28" i="21"/>
  <c r="OIE28" i="21"/>
  <c r="OID28" i="21"/>
  <c r="OIC28" i="21"/>
  <c r="OIB28" i="21"/>
  <c r="OIA28" i="21"/>
  <c r="OHZ28" i="21"/>
  <c r="OHY28" i="21"/>
  <c r="OHX28" i="21"/>
  <c r="OHW28" i="21"/>
  <c r="OHV28" i="21"/>
  <c r="OHU28" i="21"/>
  <c r="OHT28" i="21"/>
  <c r="OHS28" i="21"/>
  <c r="OHR28" i="21"/>
  <c r="OHQ28" i="21"/>
  <c r="OHP28" i="21"/>
  <c r="OHO28" i="21"/>
  <c r="OHN28" i="21"/>
  <c r="OHM28" i="21"/>
  <c r="OHL28" i="21"/>
  <c r="OHK28" i="21"/>
  <c r="OHJ28" i="21"/>
  <c r="OHI28" i="21"/>
  <c r="OHH28" i="21"/>
  <c r="OHG28" i="21"/>
  <c r="OHF28" i="21"/>
  <c r="OHE28" i="21"/>
  <c r="OHD28" i="21"/>
  <c r="OHC28" i="21"/>
  <c r="OHB28" i="21"/>
  <c r="OHA28" i="21"/>
  <c r="OGZ28" i="21"/>
  <c r="OGY28" i="21"/>
  <c r="OGX28" i="21"/>
  <c r="OGW28" i="21"/>
  <c r="OGV28" i="21"/>
  <c r="OGU28" i="21"/>
  <c r="OGT28" i="21"/>
  <c r="OGS28" i="21"/>
  <c r="OGR28" i="21"/>
  <c r="OGQ28" i="21"/>
  <c r="OGP28" i="21"/>
  <c r="OGO28" i="21"/>
  <c r="OGN28" i="21"/>
  <c r="OGM28" i="21"/>
  <c r="OGL28" i="21"/>
  <c r="OGK28" i="21"/>
  <c r="OGJ28" i="21"/>
  <c r="OGI28" i="21"/>
  <c r="OGH28" i="21"/>
  <c r="OGG28" i="21"/>
  <c r="OGF28" i="21"/>
  <c r="OGE28" i="21"/>
  <c r="OGD28" i="21"/>
  <c r="OGC28" i="21"/>
  <c r="OGB28" i="21"/>
  <c r="OGA28" i="21"/>
  <c r="OFZ28" i="21"/>
  <c r="OFY28" i="21"/>
  <c r="OFX28" i="21"/>
  <c r="OFW28" i="21"/>
  <c r="OFV28" i="21"/>
  <c r="OFU28" i="21"/>
  <c r="OFT28" i="21"/>
  <c r="OFS28" i="21"/>
  <c r="OFR28" i="21"/>
  <c r="OFQ28" i="21"/>
  <c r="OFP28" i="21"/>
  <c r="OFO28" i="21"/>
  <c r="OFN28" i="21"/>
  <c r="OFM28" i="21"/>
  <c r="OFL28" i="21"/>
  <c r="OFK28" i="21"/>
  <c r="OFJ28" i="21"/>
  <c r="OFI28" i="21"/>
  <c r="OFH28" i="21"/>
  <c r="OFG28" i="21"/>
  <c r="OFF28" i="21"/>
  <c r="OFE28" i="21"/>
  <c r="OFD28" i="21"/>
  <c r="OFC28" i="21"/>
  <c r="OFB28" i="21"/>
  <c r="OFA28" i="21"/>
  <c r="OEZ28" i="21"/>
  <c r="OEY28" i="21"/>
  <c r="OEX28" i="21"/>
  <c r="OEW28" i="21"/>
  <c r="OEV28" i="21"/>
  <c r="OEU28" i="21"/>
  <c r="OET28" i="21"/>
  <c r="OES28" i="21"/>
  <c r="OER28" i="21"/>
  <c r="OEQ28" i="21"/>
  <c r="OEP28" i="21"/>
  <c r="OEO28" i="21"/>
  <c r="OEN28" i="21"/>
  <c r="OEM28" i="21"/>
  <c r="OEL28" i="21"/>
  <c r="OEK28" i="21"/>
  <c r="OEJ28" i="21"/>
  <c r="OEI28" i="21"/>
  <c r="OEH28" i="21"/>
  <c r="OEG28" i="21"/>
  <c r="OEF28" i="21"/>
  <c r="OEE28" i="21"/>
  <c r="OED28" i="21"/>
  <c r="OEC28" i="21"/>
  <c r="OEB28" i="21"/>
  <c r="OEA28" i="21"/>
  <c r="ODZ28" i="21"/>
  <c r="ODY28" i="21"/>
  <c r="ODX28" i="21"/>
  <c r="ODW28" i="21"/>
  <c r="ODV28" i="21"/>
  <c r="ODU28" i="21"/>
  <c r="ODT28" i="21"/>
  <c r="ODS28" i="21"/>
  <c r="ODR28" i="21"/>
  <c r="ODQ28" i="21"/>
  <c r="ODP28" i="21"/>
  <c r="ODO28" i="21"/>
  <c r="ODN28" i="21"/>
  <c r="ODM28" i="21"/>
  <c r="ODL28" i="21"/>
  <c r="ODK28" i="21"/>
  <c r="ODJ28" i="21"/>
  <c r="ODI28" i="21"/>
  <c r="ODH28" i="21"/>
  <c r="ODG28" i="21"/>
  <c r="ODF28" i="21"/>
  <c r="ODE28" i="21"/>
  <c r="ODD28" i="21"/>
  <c r="ODC28" i="21"/>
  <c r="ODB28" i="21"/>
  <c r="ODA28" i="21"/>
  <c r="OCZ28" i="21"/>
  <c r="OCY28" i="21"/>
  <c r="OCX28" i="21"/>
  <c r="OCW28" i="21"/>
  <c r="OCV28" i="21"/>
  <c r="OCU28" i="21"/>
  <c r="OCT28" i="21"/>
  <c r="OCS28" i="21"/>
  <c r="OCR28" i="21"/>
  <c r="OCQ28" i="21"/>
  <c r="OCP28" i="21"/>
  <c r="OCO28" i="21"/>
  <c r="OCN28" i="21"/>
  <c r="OCM28" i="21"/>
  <c r="OCL28" i="21"/>
  <c r="OCK28" i="21"/>
  <c r="OCJ28" i="21"/>
  <c r="OCI28" i="21"/>
  <c r="OCH28" i="21"/>
  <c r="OCG28" i="21"/>
  <c r="OCF28" i="21"/>
  <c r="OCE28" i="21"/>
  <c r="OCD28" i="21"/>
  <c r="OCC28" i="21"/>
  <c r="OCB28" i="21"/>
  <c r="OCA28" i="21"/>
  <c r="OBZ28" i="21"/>
  <c r="OBY28" i="21"/>
  <c r="OBX28" i="21"/>
  <c r="OBW28" i="21"/>
  <c r="OBV28" i="21"/>
  <c r="OBU28" i="21"/>
  <c r="OBT28" i="21"/>
  <c r="OBS28" i="21"/>
  <c r="OBR28" i="21"/>
  <c r="OBQ28" i="21"/>
  <c r="OBP28" i="21"/>
  <c r="OBO28" i="21"/>
  <c r="OBN28" i="21"/>
  <c r="OBM28" i="21"/>
  <c r="OBL28" i="21"/>
  <c r="OBK28" i="21"/>
  <c r="OBJ28" i="21"/>
  <c r="OBI28" i="21"/>
  <c r="OBH28" i="21"/>
  <c r="OBG28" i="21"/>
  <c r="OBF28" i="21"/>
  <c r="OBE28" i="21"/>
  <c r="OBD28" i="21"/>
  <c r="OBC28" i="21"/>
  <c r="OBB28" i="21"/>
  <c r="OBA28" i="21"/>
  <c r="OAZ28" i="21"/>
  <c r="OAY28" i="21"/>
  <c r="OAX28" i="21"/>
  <c r="OAW28" i="21"/>
  <c r="OAV28" i="21"/>
  <c r="OAU28" i="21"/>
  <c r="OAT28" i="21"/>
  <c r="OAS28" i="21"/>
  <c r="OAR28" i="21"/>
  <c r="OAQ28" i="21"/>
  <c r="OAP28" i="21"/>
  <c r="OAO28" i="21"/>
  <c r="OAN28" i="21"/>
  <c r="OAM28" i="21"/>
  <c r="OAL28" i="21"/>
  <c r="OAK28" i="21"/>
  <c r="OAJ28" i="21"/>
  <c r="OAI28" i="21"/>
  <c r="OAH28" i="21"/>
  <c r="OAG28" i="21"/>
  <c r="OAF28" i="21"/>
  <c r="OAE28" i="21"/>
  <c r="OAD28" i="21"/>
  <c r="OAC28" i="21"/>
  <c r="OAB28" i="21"/>
  <c r="OAA28" i="21"/>
  <c r="NZZ28" i="21"/>
  <c r="NZY28" i="21"/>
  <c r="NZX28" i="21"/>
  <c r="NZW28" i="21"/>
  <c r="NZV28" i="21"/>
  <c r="NZU28" i="21"/>
  <c r="NZT28" i="21"/>
  <c r="NZS28" i="21"/>
  <c r="NZR28" i="21"/>
  <c r="NZQ28" i="21"/>
  <c r="NZP28" i="21"/>
  <c r="NZO28" i="21"/>
  <c r="NZN28" i="21"/>
  <c r="NZM28" i="21"/>
  <c r="NZL28" i="21"/>
  <c r="NZK28" i="21"/>
  <c r="NZJ28" i="21"/>
  <c r="NZI28" i="21"/>
  <c r="NZH28" i="21"/>
  <c r="NZG28" i="21"/>
  <c r="NZF28" i="21"/>
  <c r="NZE28" i="21"/>
  <c r="NZD28" i="21"/>
  <c r="NZC28" i="21"/>
  <c r="NZB28" i="21"/>
  <c r="NZA28" i="21"/>
  <c r="NYZ28" i="21"/>
  <c r="NYY28" i="21"/>
  <c r="NYX28" i="21"/>
  <c r="NYW28" i="21"/>
  <c r="NYV28" i="21"/>
  <c r="NYU28" i="21"/>
  <c r="NYT28" i="21"/>
  <c r="NYS28" i="21"/>
  <c r="NYR28" i="21"/>
  <c r="NYQ28" i="21"/>
  <c r="NYP28" i="21"/>
  <c r="NYO28" i="21"/>
  <c r="NYN28" i="21"/>
  <c r="NYM28" i="21"/>
  <c r="NYL28" i="21"/>
  <c r="NYK28" i="21"/>
  <c r="NYJ28" i="21"/>
  <c r="NYI28" i="21"/>
  <c r="NYH28" i="21"/>
  <c r="NYG28" i="21"/>
  <c r="NYF28" i="21"/>
  <c r="NYE28" i="21"/>
  <c r="NYD28" i="21"/>
  <c r="NYC28" i="21"/>
  <c r="NYB28" i="21"/>
  <c r="NYA28" i="21"/>
  <c r="NXZ28" i="21"/>
  <c r="NXY28" i="21"/>
  <c r="NXX28" i="21"/>
  <c r="NXW28" i="21"/>
  <c r="NXV28" i="21"/>
  <c r="NXU28" i="21"/>
  <c r="NXT28" i="21"/>
  <c r="NXS28" i="21"/>
  <c r="NXR28" i="21"/>
  <c r="NXQ28" i="21"/>
  <c r="NXP28" i="21"/>
  <c r="NXO28" i="21"/>
  <c r="NXN28" i="21"/>
  <c r="NXM28" i="21"/>
  <c r="NXL28" i="21"/>
  <c r="NXK28" i="21"/>
  <c r="NXJ28" i="21"/>
  <c r="NXI28" i="21"/>
  <c r="NXH28" i="21"/>
  <c r="NXG28" i="21"/>
  <c r="NXF28" i="21"/>
  <c r="NXE28" i="21"/>
  <c r="NXD28" i="21"/>
  <c r="NXC28" i="21"/>
  <c r="NXB28" i="21"/>
  <c r="NXA28" i="21"/>
  <c r="NWZ28" i="21"/>
  <c r="NWY28" i="21"/>
  <c r="NWX28" i="21"/>
  <c r="NWW28" i="21"/>
  <c r="NWV28" i="21"/>
  <c r="NWU28" i="21"/>
  <c r="NWT28" i="21"/>
  <c r="NWS28" i="21"/>
  <c r="NWR28" i="21"/>
  <c r="NWQ28" i="21"/>
  <c r="NWP28" i="21"/>
  <c r="NWO28" i="21"/>
  <c r="NWN28" i="21"/>
  <c r="NWM28" i="21"/>
  <c r="NWL28" i="21"/>
  <c r="NWK28" i="21"/>
  <c r="NWJ28" i="21"/>
  <c r="NWI28" i="21"/>
  <c r="NWH28" i="21"/>
  <c r="NWG28" i="21"/>
  <c r="NWF28" i="21"/>
  <c r="NWE28" i="21"/>
  <c r="NWD28" i="21"/>
  <c r="NWC28" i="21"/>
  <c r="NWB28" i="21"/>
  <c r="NWA28" i="21"/>
  <c r="NVZ28" i="21"/>
  <c r="NVY28" i="21"/>
  <c r="NVX28" i="21"/>
  <c r="NVW28" i="21"/>
  <c r="NVV28" i="21"/>
  <c r="NVU28" i="21"/>
  <c r="NVT28" i="21"/>
  <c r="NVS28" i="21"/>
  <c r="NVR28" i="21"/>
  <c r="NVQ28" i="21"/>
  <c r="NVP28" i="21"/>
  <c r="NVO28" i="21"/>
  <c r="NVN28" i="21"/>
  <c r="NVM28" i="21"/>
  <c r="NVL28" i="21"/>
  <c r="NVK28" i="21"/>
  <c r="NVJ28" i="21"/>
  <c r="NVI28" i="21"/>
  <c r="NVH28" i="21"/>
  <c r="NVG28" i="21"/>
  <c r="NVF28" i="21"/>
  <c r="NVE28" i="21"/>
  <c r="NVD28" i="21"/>
  <c r="NVC28" i="21"/>
  <c r="NVB28" i="21"/>
  <c r="NVA28" i="21"/>
  <c r="NUZ28" i="21"/>
  <c r="NUY28" i="21"/>
  <c r="NUX28" i="21"/>
  <c r="NUW28" i="21"/>
  <c r="NUV28" i="21"/>
  <c r="NUU28" i="21"/>
  <c r="NUT28" i="21"/>
  <c r="NUS28" i="21"/>
  <c r="NUR28" i="21"/>
  <c r="NUQ28" i="21"/>
  <c r="NUP28" i="21"/>
  <c r="NUO28" i="21"/>
  <c r="NUN28" i="21"/>
  <c r="NUM28" i="21"/>
  <c r="NUL28" i="21"/>
  <c r="NUK28" i="21"/>
  <c r="NUJ28" i="21"/>
  <c r="NUI28" i="21"/>
  <c r="NUH28" i="21"/>
  <c r="NUG28" i="21"/>
  <c r="NUF28" i="21"/>
  <c r="NUE28" i="21"/>
  <c r="NUD28" i="21"/>
  <c r="NUC28" i="21"/>
  <c r="NUB28" i="21"/>
  <c r="NUA28" i="21"/>
  <c r="NTZ28" i="21"/>
  <c r="NTY28" i="21"/>
  <c r="NTX28" i="21"/>
  <c r="NTW28" i="21"/>
  <c r="NTV28" i="21"/>
  <c r="NTU28" i="21"/>
  <c r="NTT28" i="21"/>
  <c r="NTS28" i="21"/>
  <c r="NTR28" i="21"/>
  <c r="NTQ28" i="21"/>
  <c r="NTP28" i="21"/>
  <c r="NTO28" i="21"/>
  <c r="NTN28" i="21"/>
  <c r="NTM28" i="21"/>
  <c r="NTL28" i="21"/>
  <c r="NTK28" i="21"/>
  <c r="NTJ28" i="21"/>
  <c r="NTI28" i="21"/>
  <c r="NTH28" i="21"/>
  <c r="NTG28" i="21"/>
  <c r="NTF28" i="21"/>
  <c r="NTE28" i="21"/>
  <c r="NTD28" i="21"/>
  <c r="NTC28" i="21"/>
  <c r="NTB28" i="21"/>
  <c r="NTA28" i="21"/>
  <c r="NSZ28" i="21"/>
  <c r="NSY28" i="21"/>
  <c r="NSX28" i="21"/>
  <c r="NSW28" i="21"/>
  <c r="NSV28" i="21"/>
  <c r="NSU28" i="21"/>
  <c r="NST28" i="21"/>
  <c r="NSS28" i="21"/>
  <c r="NSR28" i="21"/>
  <c r="NSQ28" i="21"/>
  <c r="NSP28" i="21"/>
  <c r="NSO28" i="21"/>
  <c r="NSN28" i="21"/>
  <c r="NSM28" i="21"/>
  <c r="NSL28" i="21"/>
  <c r="NSK28" i="21"/>
  <c r="NSJ28" i="21"/>
  <c r="NSI28" i="21"/>
  <c r="NSH28" i="21"/>
  <c r="NSG28" i="21"/>
  <c r="NSF28" i="21"/>
  <c r="NSE28" i="21"/>
  <c r="NSD28" i="21"/>
  <c r="NSC28" i="21"/>
  <c r="NSB28" i="21"/>
  <c r="NSA28" i="21"/>
  <c r="NRZ28" i="21"/>
  <c r="NRY28" i="21"/>
  <c r="NRX28" i="21"/>
  <c r="NRW28" i="21"/>
  <c r="NRV28" i="21"/>
  <c r="NRU28" i="21"/>
  <c r="NRT28" i="21"/>
  <c r="NRS28" i="21"/>
  <c r="NRR28" i="21"/>
  <c r="NRQ28" i="21"/>
  <c r="NRP28" i="21"/>
  <c r="NRO28" i="21"/>
  <c r="NRN28" i="21"/>
  <c r="NRM28" i="21"/>
  <c r="NRL28" i="21"/>
  <c r="NRK28" i="21"/>
  <c r="NRJ28" i="21"/>
  <c r="NRI28" i="21"/>
  <c r="NRH28" i="21"/>
  <c r="NRG28" i="21"/>
  <c r="NRF28" i="21"/>
  <c r="NRE28" i="21"/>
  <c r="NRD28" i="21"/>
  <c r="NRC28" i="21"/>
  <c r="NRB28" i="21"/>
  <c r="NRA28" i="21"/>
  <c r="NQZ28" i="21"/>
  <c r="NQY28" i="21"/>
  <c r="NQX28" i="21"/>
  <c r="NQW28" i="21"/>
  <c r="NQV28" i="21"/>
  <c r="NQU28" i="21"/>
  <c r="NQT28" i="21"/>
  <c r="NQS28" i="21"/>
  <c r="NQR28" i="21"/>
  <c r="NQQ28" i="21"/>
  <c r="NQP28" i="21"/>
  <c r="NQO28" i="21"/>
  <c r="NQN28" i="21"/>
  <c r="NQM28" i="21"/>
  <c r="NQL28" i="21"/>
  <c r="NQK28" i="21"/>
  <c r="NQJ28" i="21"/>
  <c r="NQI28" i="21"/>
  <c r="NQH28" i="21"/>
  <c r="NQG28" i="21"/>
  <c r="NQF28" i="21"/>
  <c r="NQE28" i="21"/>
  <c r="NQD28" i="21"/>
  <c r="NQC28" i="21"/>
  <c r="NQB28" i="21"/>
  <c r="NQA28" i="21"/>
  <c r="NPZ28" i="21"/>
  <c r="NPY28" i="21"/>
  <c r="NPX28" i="21"/>
  <c r="NPW28" i="21"/>
  <c r="NPV28" i="21"/>
  <c r="NPU28" i="21"/>
  <c r="NPT28" i="21"/>
  <c r="NPS28" i="21"/>
  <c r="NPR28" i="21"/>
  <c r="NPQ28" i="21"/>
  <c r="NPP28" i="21"/>
  <c r="NPO28" i="21"/>
  <c r="NPN28" i="21"/>
  <c r="NPM28" i="21"/>
  <c r="NPL28" i="21"/>
  <c r="NPK28" i="21"/>
  <c r="NPJ28" i="21"/>
  <c r="NPI28" i="21"/>
  <c r="NPH28" i="21"/>
  <c r="NPG28" i="21"/>
  <c r="NPF28" i="21"/>
  <c r="NPE28" i="21"/>
  <c r="NPD28" i="21"/>
  <c r="NPC28" i="21"/>
  <c r="NPB28" i="21"/>
  <c r="NPA28" i="21"/>
  <c r="NOZ28" i="21"/>
  <c r="NOY28" i="21"/>
  <c r="NOX28" i="21"/>
  <c r="NOW28" i="21"/>
  <c r="NOV28" i="21"/>
  <c r="NOU28" i="21"/>
  <c r="NOT28" i="21"/>
  <c r="NOS28" i="21"/>
  <c r="NOR28" i="21"/>
  <c r="NOQ28" i="21"/>
  <c r="NOP28" i="21"/>
  <c r="NOO28" i="21"/>
  <c r="NON28" i="21"/>
  <c r="NOM28" i="21"/>
  <c r="NOL28" i="21"/>
  <c r="NOK28" i="21"/>
  <c r="NOJ28" i="21"/>
  <c r="NOI28" i="21"/>
  <c r="NOH28" i="21"/>
  <c r="NOG28" i="21"/>
  <c r="NOF28" i="21"/>
  <c r="NOE28" i="21"/>
  <c r="NOD28" i="21"/>
  <c r="NOC28" i="21"/>
  <c r="NOB28" i="21"/>
  <c r="NOA28" i="21"/>
  <c r="NNZ28" i="21"/>
  <c r="NNY28" i="21"/>
  <c r="NNX28" i="21"/>
  <c r="NNW28" i="21"/>
  <c r="NNV28" i="21"/>
  <c r="NNU28" i="21"/>
  <c r="NNT28" i="21"/>
  <c r="NNS28" i="21"/>
  <c r="NNR28" i="21"/>
  <c r="NNQ28" i="21"/>
  <c r="NNP28" i="21"/>
  <c r="NNO28" i="21"/>
  <c r="NNN28" i="21"/>
  <c r="NNM28" i="21"/>
  <c r="NNL28" i="21"/>
  <c r="NNK28" i="21"/>
  <c r="NNJ28" i="21"/>
  <c r="NNI28" i="21"/>
  <c r="NNH28" i="21"/>
  <c r="NNG28" i="21"/>
  <c r="NNF28" i="21"/>
  <c r="NNE28" i="21"/>
  <c r="NND28" i="21"/>
  <c r="NNC28" i="21"/>
  <c r="NNB28" i="21"/>
  <c r="NNA28" i="21"/>
  <c r="NMZ28" i="21"/>
  <c r="NMY28" i="21"/>
  <c r="NMX28" i="21"/>
  <c r="NMW28" i="21"/>
  <c r="NMV28" i="21"/>
  <c r="NMU28" i="21"/>
  <c r="NMT28" i="21"/>
  <c r="NMS28" i="21"/>
  <c r="NMR28" i="21"/>
  <c r="NMQ28" i="21"/>
  <c r="NMP28" i="21"/>
  <c r="NMO28" i="21"/>
  <c r="NMN28" i="21"/>
  <c r="NMM28" i="21"/>
  <c r="NML28" i="21"/>
  <c r="NMK28" i="21"/>
  <c r="NMJ28" i="21"/>
  <c r="NMI28" i="21"/>
  <c r="NMH28" i="21"/>
  <c r="NMG28" i="21"/>
  <c r="NMF28" i="21"/>
  <c r="NME28" i="21"/>
  <c r="NMD28" i="21"/>
  <c r="NMC28" i="21"/>
  <c r="NMB28" i="21"/>
  <c r="NMA28" i="21"/>
  <c r="NLZ28" i="21"/>
  <c r="NLY28" i="21"/>
  <c r="NLX28" i="21"/>
  <c r="NLW28" i="21"/>
  <c r="NLV28" i="21"/>
  <c r="NLU28" i="21"/>
  <c r="NLT28" i="21"/>
  <c r="NLS28" i="21"/>
  <c r="NLR28" i="21"/>
  <c r="NLQ28" i="21"/>
  <c r="NLP28" i="21"/>
  <c r="NLO28" i="21"/>
  <c r="NLN28" i="21"/>
  <c r="NLM28" i="21"/>
  <c r="NLL28" i="21"/>
  <c r="NLK28" i="21"/>
  <c r="NLJ28" i="21"/>
  <c r="NLI28" i="21"/>
  <c r="NLH28" i="21"/>
  <c r="NLG28" i="21"/>
  <c r="NLF28" i="21"/>
  <c r="NLE28" i="21"/>
  <c r="NLD28" i="21"/>
  <c r="NLC28" i="21"/>
  <c r="NLB28" i="21"/>
  <c r="NLA28" i="21"/>
  <c r="NKZ28" i="21"/>
  <c r="NKY28" i="21"/>
  <c r="NKX28" i="21"/>
  <c r="NKW28" i="21"/>
  <c r="NKV28" i="21"/>
  <c r="NKU28" i="21"/>
  <c r="NKT28" i="21"/>
  <c r="NKS28" i="21"/>
  <c r="NKR28" i="21"/>
  <c r="NKQ28" i="21"/>
  <c r="NKP28" i="21"/>
  <c r="NKO28" i="21"/>
  <c r="NKN28" i="21"/>
  <c r="NKM28" i="21"/>
  <c r="NKL28" i="21"/>
  <c r="NKK28" i="21"/>
  <c r="NKJ28" i="21"/>
  <c r="NKI28" i="21"/>
  <c r="NKH28" i="21"/>
  <c r="NKG28" i="21"/>
  <c r="NKF28" i="21"/>
  <c r="NKE28" i="21"/>
  <c r="NKD28" i="21"/>
  <c r="NKC28" i="21"/>
  <c r="NKB28" i="21"/>
  <c r="NKA28" i="21"/>
  <c r="NJZ28" i="21"/>
  <c r="NJY28" i="21"/>
  <c r="NJX28" i="21"/>
  <c r="NJW28" i="21"/>
  <c r="NJV28" i="21"/>
  <c r="NJU28" i="21"/>
  <c r="NJT28" i="21"/>
  <c r="NJS28" i="21"/>
  <c r="NJR28" i="21"/>
  <c r="NJQ28" i="21"/>
  <c r="NJP28" i="21"/>
  <c r="NJO28" i="21"/>
  <c r="NJN28" i="21"/>
  <c r="NJM28" i="21"/>
  <c r="NJL28" i="21"/>
  <c r="NJK28" i="21"/>
  <c r="NJJ28" i="21"/>
  <c r="NJI28" i="21"/>
  <c r="NJH28" i="21"/>
  <c r="NJG28" i="21"/>
  <c r="NJF28" i="21"/>
  <c r="NJE28" i="21"/>
  <c r="NJD28" i="21"/>
  <c r="NJC28" i="21"/>
  <c r="NJB28" i="21"/>
  <c r="NJA28" i="21"/>
  <c r="NIZ28" i="21"/>
  <c r="NIY28" i="21"/>
  <c r="NIX28" i="21"/>
  <c r="NIW28" i="21"/>
  <c r="NIV28" i="21"/>
  <c r="NIU28" i="21"/>
  <c r="NIT28" i="21"/>
  <c r="NIS28" i="21"/>
  <c r="NIR28" i="21"/>
  <c r="NIQ28" i="21"/>
  <c r="NIP28" i="21"/>
  <c r="NIO28" i="21"/>
  <c r="NIN28" i="21"/>
  <c r="NIM28" i="21"/>
  <c r="NIL28" i="21"/>
  <c r="NIK28" i="21"/>
  <c r="NIJ28" i="21"/>
  <c r="NII28" i="21"/>
  <c r="NIH28" i="21"/>
  <c r="NIG28" i="21"/>
  <c r="NIF28" i="21"/>
  <c r="NIE28" i="21"/>
  <c r="NID28" i="21"/>
  <c r="NIC28" i="21"/>
  <c r="NIB28" i="21"/>
  <c r="NIA28" i="21"/>
  <c r="NHZ28" i="21"/>
  <c r="NHY28" i="21"/>
  <c r="NHX28" i="21"/>
  <c r="NHW28" i="21"/>
  <c r="NHV28" i="21"/>
  <c r="NHU28" i="21"/>
  <c r="NHT28" i="21"/>
  <c r="NHS28" i="21"/>
  <c r="NHR28" i="21"/>
  <c r="NHQ28" i="21"/>
  <c r="NHP28" i="21"/>
  <c r="NHO28" i="21"/>
  <c r="NHN28" i="21"/>
  <c r="NHM28" i="21"/>
  <c r="NHL28" i="21"/>
  <c r="NHK28" i="21"/>
  <c r="NHJ28" i="21"/>
  <c r="NHI28" i="21"/>
  <c r="NHH28" i="21"/>
  <c r="NHG28" i="21"/>
  <c r="NHF28" i="21"/>
  <c r="NHE28" i="21"/>
  <c r="NHD28" i="21"/>
  <c r="NHC28" i="21"/>
  <c r="NHB28" i="21"/>
  <c r="NHA28" i="21"/>
  <c r="NGZ28" i="21"/>
  <c r="NGY28" i="21"/>
  <c r="NGX28" i="21"/>
  <c r="NGW28" i="21"/>
  <c r="NGV28" i="21"/>
  <c r="NGU28" i="21"/>
  <c r="NGT28" i="21"/>
  <c r="NGS28" i="21"/>
  <c r="NGR28" i="21"/>
  <c r="NGQ28" i="21"/>
  <c r="NGP28" i="21"/>
  <c r="NGO28" i="21"/>
  <c r="NGN28" i="21"/>
  <c r="NGM28" i="21"/>
  <c r="NGL28" i="21"/>
  <c r="NGK28" i="21"/>
  <c r="NGJ28" i="21"/>
  <c r="NGI28" i="21"/>
  <c r="NGH28" i="21"/>
  <c r="NGG28" i="21"/>
  <c r="NGF28" i="21"/>
  <c r="NGE28" i="21"/>
  <c r="NGD28" i="21"/>
  <c r="NGC28" i="21"/>
  <c r="NGB28" i="21"/>
  <c r="NGA28" i="21"/>
  <c r="NFZ28" i="21"/>
  <c r="NFY28" i="21"/>
  <c r="NFX28" i="21"/>
  <c r="NFW28" i="21"/>
  <c r="NFV28" i="21"/>
  <c r="NFU28" i="21"/>
  <c r="NFT28" i="21"/>
  <c r="NFS28" i="21"/>
  <c r="NFR28" i="21"/>
  <c r="NFQ28" i="21"/>
  <c r="NFP28" i="21"/>
  <c r="NFO28" i="21"/>
  <c r="NFN28" i="21"/>
  <c r="NFM28" i="21"/>
  <c r="NFL28" i="21"/>
  <c r="NFK28" i="21"/>
  <c r="NFJ28" i="21"/>
  <c r="NFI28" i="21"/>
  <c r="NFH28" i="21"/>
  <c r="NFG28" i="21"/>
  <c r="NFF28" i="21"/>
  <c r="NFE28" i="21"/>
  <c r="NFD28" i="21"/>
  <c r="NFC28" i="21"/>
  <c r="NFB28" i="21"/>
  <c r="NFA28" i="21"/>
  <c r="NEZ28" i="21"/>
  <c r="NEY28" i="21"/>
  <c r="NEX28" i="21"/>
  <c r="NEW28" i="21"/>
  <c r="NEV28" i="21"/>
  <c r="NEU28" i="21"/>
  <c r="NET28" i="21"/>
  <c r="NES28" i="21"/>
  <c r="NER28" i="21"/>
  <c r="NEQ28" i="21"/>
  <c r="NEP28" i="21"/>
  <c r="NEO28" i="21"/>
  <c r="NEN28" i="21"/>
  <c r="NEM28" i="21"/>
  <c r="NEL28" i="21"/>
  <c r="NEK28" i="21"/>
  <c r="NEJ28" i="21"/>
  <c r="NEI28" i="21"/>
  <c r="NEH28" i="21"/>
  <c r="NEG28" i="21"/>
  <c r="NEF28" i="21"/>
  <c r="NEE28" i="21"/>
  <c r="NED28" i="21"/>
  <c r="NEC28" i="21"/>
  <c r="NEB28" i="21"/>
  <c r="NEA28" i="21"/>
  <c r="NDZ28" i="21"/>
  <c r="NDY28" i="21"/>
  <c r="NDX28" i="21"/>
  <c r="NDW28" i="21"/>
  <c r="NDV28" i="21"/>
  <c r="NDU28" i="21"/>
  <c r="NDT28" i="21"/>
  <c r="NDS28" i="21"/>
  <c r="NDR28" i="21"/>
  <c r="NDQ28" i="21"/>
  <c r="NDP28" i="21"/>
  <c r="NDO28" i="21"/>
  <c r="NDN28" i="21"/>
  <c r="NDM28" i="21"/>
  <c r="NDL28" i="21"/>
  <c r="NDK28" i="21"/>
  <c r="NDJ28" i="21"/>
  <c r="NDI28" i="21"/>
  <c r="NDH28" i="21"/>
  <c r="NDG28" i="21"/>
  <c r="NDF28" i="21"/>
  <c r="NDE28" i="21"/>
  <c r="NDD28" i="21"/>
  <c r="NDC28" i="21"/>
  <c r="NDB28" i="21"/>
  <c r="NDA28" i="21"/>
  <c r="NCZ28" i="21"/>
  <c r="NCY28" i="21"/>
  <c r="NCX28" i="21"/>
  <c r="NCW28" i="21"/>
  <c r="NCV28" i="21"/>
  <c r="NCU28" i="21"/>
  <c r="NCT28" i="21"/>
  <c r="NCS28" i="21"/>
  <c r="NCR28" i="21"/>
  <c r="NCQ28" i="21"/>
  <c r="NCP28" i="21"/>
  <c r="NCO28" i="21"/>
  <c r="NCN28" i="21"/>
  <c r="NCM28" i="21"/>
  <c r="NCL28" i="21"/>
  <c r="NCK28" i="21"/>
  <c r="NCJ28" i="21"/>
  <c r="NCI28" i="21"/>
  <c r="NCH28" i="21"/>
  <c r="NCG28" i="21"/>
  <c r="NCF28" i="21"/>
  <c r="NCE28" i="21"/>
  <c r="NCD28" i="21"/>
  <c r="NCC28" i="21"/>
  <c r="NCB28" i="21"/>
  <c r="NCA28" i="21"/>
  <c r="NBZ28" i="21"/>
  <c r="NBY28" i="21"/>
  <c r="NBX28" i="21"/>
  <c r="NBW28" i="21"/>
  <c r="NBV28" i="21"/>
  <c r="NBU28" i="21"/>
  <c r="NBT28" i="21"/>
  <c r="NBS28" i="21"/>
  <c r="NBR28" i="21"/>
  <c r="NBQ28" i="21"/>
  <c r="NBP28" i="21"/>
  <c r="NBO28" i="21"/>
  <c r="NBN28" i="21"/>
  <c r="NBM28" i="21"/>
  <c r="NBL28" i="21"/>
  <c r="NBK28" i="21"/>
  <c r="NBJ28" i="21"/>
  <c r="NBI28" i="21"/>
  <c r="NBH28" i="21"/>
  <c r="NBG28" i="21"/>
  <c r="NBF28" i="21"/>
  <c r="NBE28" i="21"/>
  <c r="NBD28" i="21"/>
  <c r="NBC28" i="21"/>
  <c r="NBB28" i="21"/>
  <c r="NBA28" i="21"/>
  <c r="NAZ28" i="21"/>
  <c r="NAY28" i="21"/>
  <c r="NAX28" i="21"/>
  <c r="NAW28" i="21"/>
  <c r="NAV28" i="21"/>
  <c r="NAU28" i="21"/>
  <c r="NAT28" i="21"/>
  <c r="NAS28" i="21"/>
  <c r="NAR28" i="21"/>
  <c r="NAQ28" i="21"/>
  <c r="NAP28" i="21"/>
  <c r="NAO28" i="21"/>
  <c r="NAN28" i="21"/>
  <c r="NAM28" i="21"/>
  <c r="NAL28" i="21"/>
  <c r="NAK28" i="21"/>
  <c r="NAJ28" i="21"/>
  <c r="NAI28" i="21"/>
  <c r="NAH28" i="21"/>
  <c r="NAG28" i="21"/>
  <c r="NAF28" i="21"/>
  <c r="NAE28" i="21"/>
  <c r="NAD28" i="21"/>
  <c r="NAC28" i="21"/>
  <c r="NAB28" i="21"/>
  <c r="NAA28" i="21"/>
  <c r="MZZ28" i="21"/>
  <c r="MZY28" i="21"/>
  <c r="MZX28" i="21"/>
  <c r="MZW28" i="21"/>
  <c r="MZV28" i="21"/>
  <c r="MZU28" i="21"/>
  <c r="MZT28" i="21"/>
  <c r="MZS28" i="21"/>
  <c r="MZR28" i="21"/>
  <c r="MZQ28" i="21"/>
  <c r="MZP28" i="21"/>
  <c r="MZO28" i="21"/>
  <c r="MZN28" i="21"/>
  <c r="MZM28" i="21"/>
  <c r="MZL28" i="21"/>
  <c r="MZK28" i="21"/>
  <c r="MZJ28" i="21"/>
  <c r="MZI28" i="21"/>
  <c r="MZH28" i="21"/>
  <c r="MZG28" i="21"/>
  <c r="MZF28" i="21"/>
  <c r="MZE28" i="21"/>
  <c r="MZD28" i="21"/>
  <c r="MZC28" i="21"/>
  <c r="MZB28" i="21"/>
  <c r="MZA28" i="21"/>
  <c r="MYZ28" i="21"/>
  <c r="MYY28" i="21"/>
  <c r="MYX28" i="21"/>
  <c r="MYW28" i="21"/>
  <c r="MYV28" i="21"/>
  <c r="MYU28" i="21"/>
  <c r="MYT28" i="21"/>
  <c r="MYS28" i="21"/>
  <c r="MYR28" i="21"/>
  <c r="MYQ28" i="21"/>
  <c r="MYP28" i="21"/>
  <c r="MYO28" i="21"/>
  <c r="MYN28" i="21"/>
  <c r="MYM28" i="21"/>
  <c r="MYL28" i="21"/>
  <c r="MYK28" i="21"/>
  <c r="MYJ28" i="21"/>
  <c r="MYI28" i="21"/>
  <c r="MYH28" i="21"/>
  <c r="MYG28" i="21"/>
  <c r="MYF28" i="21"/>
  <c r="MYE28" i="21"/>
  <c r="MYD28" i="21"/>
  <c r="MYC28" i="21"/>
  <c r="MYB28" i="21"/>
  <c r="MYA28" i="21"/>
  <c r="MXZ28" i="21"/>
  <c r="MXY28" i="21"/>
  <c r="MXX28" i="21"/>
  <c r="MXW28" i="21"/>
  <c r="MXV28" i="21"/>
  <c r="MXU28" i="21"/>
  <c r="MXT28" i="21"/>
  <c r="MXS28" i="21"/>
  <c r="MXR28" i="21"/>
  <c r="MXQ28" i="21"/>
  <c r="MXP28" i="21"/>
  <c r="MXO28" i="21"/>
  <c r="MXN28" i="21"/>
  <c r="MXM28" i="21"/>
  <c r="MXL28" i="21"/>
  <c r="MXK28" i="21"/>
  <c r="MXJ28" i="21"/>
  <c r="MXI28" i="21"/>
  <c r="MXH28" i="21"/>
  <c r="MXG28" i="21"/>
  <c r="MXF28" i="21"/>
  <c r="MXE28" i="21"/>
  <c r="MXD28" i="21"/>
  <c r="MXC28" i="21"/>
  <c r="MXB28" i="21"/>
  <c r="MXA28" i="21"/>
  <c r="MWZ28" i="21"/>
  <c r="MWY28" i="21"/>
  <c r="MWX28" i="21"/>
  <c r="MWW28" i="21"/>
  <c r="MWV28" i="21"/>
  <c r="MWU28" i="21"/>
  <c r="MWT28" i="21"/>
  <c r="MWS28" i="21"/>
  <c r="MWR28" i="21"/>
  <c r="MWQ28" i="21"/>
  <c r="MWP28" i="21"/>
  <c r="MWO28" i="21"/>
  <c r="MWN28" i="21"/>
  <c r="MWM28" i="21"/>
  <c r="MWL28" i="21"/>
  <c r="MWK28" i="21"/>
  <c r="MWJ28" i="21"/>
  <c r="MWI28" i="21"/>
  <c r="MWH28" i="21"/>
  <c r="MWG28" i="21"/>
  <c r="MWF28" i="21"/>
  <c r="MWE28" i="21"/>
  <c r="MWD28" i="21"/>
  <c r="MWC28" i="21"/>
  <c r="MWB28" i="21"/>
  <c r="MWA28" i="21"/>
  <c r="MVZ28" i="21"/>
  <c r="MVY28" i="21"/>
  <c r="MVX28" i="21"/>
  <c r="MVW28" i="21"/>
  <c r="MVV28" i="21"/>
  <c r="MVU28" i="21"/>
  <c r="MVT28" i="21"/>
  <c r="MVS28" i="21"/>
  <c r="MVR28" i="21"/>
  <c r="MVQ28" i="21"/>
  <c r="MVP28" i="21"/>
  <c r="MVO28" i="21"/>
  <c r="MVN28" i="21"/>
  <c r="MVM28" i="21"/>
  <c r="MVL28" i="21"/>
  <c r="MVK28" i="21"/>
  <c r="MVJ28" i="21"/>
  <c r="MVI28" i="21"/>
  <c r="MVH28" i="21"/>
  <c r="MVG28" i="21"/>
  <c r="MVF28" i="21"/>
  <c r="MVE28" i="21"/>
  <c r="MVD28" i="21"/>
  <c r="MVC28" i="21"/>
  <c r="MVB28" i="21"/>
  <c r="MVA28" i="21"/>
  <c r="MUZ28" i="21"/>
  <c r="MUY28" i="21"/>
  <c r="MUX28" i="21"/>
  <c r="MUW28" i="21"/>
  <c r="MUV28" i="21"/>
  <c r="MUU28" i="21"/>
  <c r="MUT28" i="21"/>
  <c r="MUS28" i="21"/>
  <c r="MUR28" i="21"/>
  <c r="MUQ28" i="21"/>
  <c r="MUP28" i="21"/>
  <c r="MUO28" i="21"/>
  <c r="MUN28" i="21"/>
  <c r="MUM28" i="21"/>
  <c r="MUL28" i="21"/>
  <c r="MUK28" i="21"/>
  <c r="MUJ28" i="21"/>
  <c r="MUI28" i="21"/>
  <c r="MUH28" i="21"/>
  <c r="MUG28" i="21"/>
  <c r="MUF28" i="21"/>
  <c r="MUE28" i="21"/>
  <c r="MUD28" i="21"/>
  <c r="MUC28" i="21"/>
  <c r="MUB28" i="21"/>
  <c r="MUA28" i="21"/>
  <c r="MTZ28" i="21"/>
  <c r="MTY28" i="21"/>
  <c r="MTX28" i="21"/>
  <c r="MTW28" i="21"/>
  <c r="MTV28" i="21"/>
  <c r="MTU28" i="21"/>
  <c r="MTT28" i="21"/>
  <c r="MTS28" i="21"/>
  <c r="MTR28" i="21"/>
  <c r="MTQ28" i="21"/>
  <c r="MTP28" i="21"/>
  <c r="MTO28" i="21"/>
  <c r="MTN28" i="21"/>
  <c r="MTM28" i="21"/>
  <c r="MTL28" i="21"/>
  <c r="MTK28" i="21"/>
  <c r="MTJ28" i="21"/>
  <c r="MTI28" i="21"/>
  <c r="MTH28" i="21"/>
  <c r="MTG28" i="21"/>
  <c r="MTF28" i="21"/>
  <c r="MTE28" i="21"/>
  <c r="MTD28" i="21"/>
  <c r="MTC28" i="21"/>
  <c r="MTB28" i="21"/>
  <c r="MTA28" i="21"/>
  <c r="MSZ28" i="21"/>
  <c r="MSY28" i="21"/>
  <c r="MSX28" i="21"/>
  <c r="MSW28" i="21"/>
  <c r="MSV28" i="21"/>
  <c r="MSU28" i="21"/>
  <c r="MST28" i="21"/>
  <c r="MSS28" i="21"/>
  <c r="MSR28" i="21"/>
  <c r="MSQ28" i="21"/>
  <c r="MSP28" i="21"/>
  <c r="MSO28" i="21"/>
  <c r="MSN28" i="21"/>
  <c r="MSM28" i="21"/>
  <c r="MSL28" i="21"/>
  <c r="MSK28" i="21"/>
  <c r="MSJ28" i="21"/>
  <c r="MSI28" i="21"/>
  <c r="MSH28" i="21"/>
  <c r="MSG28" i="21"/>
  <c r="MSF28" i="21"/>
  <c r="MSE28" i="21"/>
  <c r="MSD28" i="21"/>
  <c r="MSC28" i="21"/>
  <c r="MSB28" i="21"/>
  <c r="MSA28" i="21"/>
  <c r="MRZ28" i="21"/>
  <c r="MRY28" i="21"/>
  <c r="MRX28" i="21"/>
  <c r="MRW28" i="21"/>
  <c r="MRV28" i="21"/>
  <c r="MRU28" i="21"/>
  <c r="MRT28" i="21"/>
  <c r="MRS28" i="21"/>
  <c r="MRR28" i="21"/>
  <c r="MRQ28" i="21"/>
  <c r="MRP28" i="21"/>
  <c r="MRO28" i="21"/>
  <c r="MRN28" i="21"/>
  <c r="MRM28" i="21"/>
  <c r="MRL28" i="21"/>
  <c r="MRK28" i="21"/>
  <c r="MRJ28" i="21"/>
  <c r="MRI28" i="21"/>
  <c r="MRH28" i="21"/>
  <c r="MRG28" i="21"/>
  <c r="MRF28" i="21"/>
  <c r="MRE28" i="21"/>
  <c r="MRD28" i="21"/>
  <c r="MRC28" i="21"/>
  <c r="MRB28" i="21"/>
  <c r="MRA28" i="21"/>
  <c r="MQZ28" i="21"/>
  <c r="MQY28" i="21"/>
  <c r="MQX28" i="21"/>
  <c r="MQW28" i="21"/>
  <c r="MQV28" i="21"/>
  <c r="MQU28" i="21"/>
  <c r="MQT28" i="21"/>
  <c r="MQS28" i="21"/>
  <c r="MQR28" i="21"/>
  <c r="MQQ28" i="21"/>
  <c r="MQP28" i="21"/>
  <c r="MQO28" i="21"/>
  <c r="MQN28" i="21"/>
  <c r="MQM28" i="21"/>
  <c r="MQL28" i="21"/>
  <c r="MQK28" i="21"/>
  <c r="MQJ28" i="21"/>
  <c r="MQI28" i="21"/>
  <c r="MQH28" i="21"/>
  <c r="MQG28" i="21"/>
  <c r="MQF28" i="21"/>
  <c r="MQE28" i="21"/>
  <c r="MQD28" i="21"/>
  <c r="MQC28" i="21"/>
  <c r="MQB28" i="21"/>
  <c r="MQA28" i="21"/>
  <c r="MPZ28" i="21"/>
  <c r="MPY28" i="21"/>
  <c r="MPX28" i="21"/>
  <c r="MPW28" i="21"/>
  <c r="MPV28" i="21"/>
  <c r="MPU28" i="21"/>
  <c r="MPT28" i="21"/>
  <c r="MPS28" i="21"/>
  <c r="MPR28" i="21"/>
  <c r="MPQ28" i="21"/>
  <c r="MPP28" i="21"/>
  <c r="MPO28" i="21"/>
  <c r="MPN28" i="21"/>
  <c r="MPM28" i="21"/>
  <c r="MPL28" i="21"/>
  <c r="MPK28" i="21"/>
  <c r="MPJ28" i="21"/>
  <c r="MPI28" i="21"/>
  <c r="MPH28" i="21"/>
  <c r="MPG28" i="21"/>
  <c r="MPF28" i="21"/>
  <c r="MPE28" i="21"/>
  <c r="MPD28" i="21"/>
  <c r="MPC28" i="21"/>
  <c r="MPB28" i="21"/>
  <c r="MPA28" i="21"/>
  <c r="MOZ28" i="21"/>
  <c r="MOY28" i="21"/>
  <c r="MOX28" i="21"/>
  <c r="MOW28" i="21"/>
  <c r="MOV28" i="21"/>
  <c r="MOU28" i="21"/>
  <c r="MOT28" i="21"/>
  <c r="MOS28" i="21"/>
  <c r="MOR28" i="21"/>
  <c r="MOQ28" i="21"/>
  <c r="MOP28" i="21"/>
  <c r="MOO28" i="21"/>
  <c r="MON28" i="21"/>
  <c r="MOM28" i="21"/>
  <c r="MOL28" i="21"/>
  <c r="MOK28" i="21"/>
  <c r="MOJ28" i="21"/>
  <c r="MOI28" i="21"/>
  <c r="MOH28" i="21"/>
  <c r="MOG28" i="21"/>
  <c r="MOF28" i="21"/>
  <c r="MOE28" i="21"/>
  <c r="MOD28" i="21"/>
  <c r="MOC28" i="21"/>
  <c r="MOB28" i="21"/>
  <c r="MOA28" i="21"/>
  <c r="MNZ28" i="21"/>
  <c r="MNY28" i="21"/>
  <c r="MNX28" i="21"/>
  <c r="MNW28" i="21"/>
  <c r="MNV28" i="21"/>
  <c r="MNU28" i="21"/>
  <c r="MNT28" i="21"/>
  <c r="MNS28" i="21"/>
  <c r="MNR28" i="21"/>
  <c r="MNQ28" i="21"/>
  <c r="MNP28" i="21"/>
  <c r="MNO28" i="21"/>
  <c r="MNN28" i="21"/>
  <c r="MNM28" i="21"/>
  <c r="MNL28" i="21"/>
  <c r="MNK28" i="21"/>
  <c r="MNJ28" i="21"/>
  <c r="MNI28" i="21"/>
  <c r="MNH28" i="21"/>
  <c r="MNG28" i="21"/>
  <c r="MNF28" i="21"/>
  <c r="MNE28" i="21"/>
  <c r="MND28" i="21"/>
  <c r="MNC28" i="21"/>
  <c r="MNB28" i="21"/>
  <c r="MNA28" i="21"/>
  <c r="MMZ28" i="21"/>
  <c r="MMY28" i="21"/>
  <c r="MMX28" i="21"/>
  <c r="MMW28" i="21"/>
  <c r="MMV28" i="21"/>
  <c r="MMU28" i="21"/>
  <c r="MMT28" i="21"/>
  <c r="MMS28" i="21"/>
  <c r="MMR28" i="21"/>
  <c r="MMQ28" i="21"/>
  <c r="MMP28" i="21"/>
  <c r="MMO28" i="21"/>
  <c r="MMN28" i="21"/>
  <c r="MMM28" i="21"/>
  <c r="MML28" i="21"/>
  <c r="MMK28" i="21"/>
  <c r="MMJ28" i="21"/>
  <c r="MMI28" i="21"/>
  <c r="MMH28" i="21"/>
  <c r="MMG28" i="21"/>
  <c r="MMF28" i="21"/>
  <c r="MME28" i="21"/>
  <c r="MMD28" i="21"/>
  <c r="MMC28" i="21"/>
  <c r="MMB28" i="21"/>
  <c r="MMA28" i="21"/>
  <c r="MLZ28" i="21"/>
  <c r="MLY28" i="21"/>
  <c r="MLX28" i="21"/>
  <c r="MLW28" i="21"/>
  <c r="MLV28" i="21"/>
  <c r="MLU28" i="21"/>
  <c r="MLT28" i="21"/>
  <c r="MLS28" i="21"/>
  <c r="MLR28" i="21"/>
  <c r="MLQ28" i="21"/>
  <c r="MLP28" i="21"/>
  <c r="MLO28" i="21"/>
  <c r="MLN28" i="21"/>
  <c r="MLM28" i="21"/>
  <c r="MLL28" i="21"/>
  <c r="MLK28" i="21"/>
  <c r="MLJ28" i="21"/>
  <c r="MLI28" i="21"/>
  <c r="MLH28" i="21"/>
  <c r="MLG28" i="21"/>
  <c r="MLF28" i="21"/>
  <c r="MLE28" i="21"/>
  <c r="MLD28" i="21"/>
  <c r="MLC28" i="21"/>
  <c r="MLB28" i="21"/>
  <c r="MLA28" i="21"/>
  <c r="MKZ28" i="21"/>
  <c r="MKY28" i="21"/>
  <c r="MKX28" i="21"/>
  <c r="MKW28" i="21"/>
  <c r="MKV28" i="21"/>
  <c r="MKU28" i="21"/>
  <c r="MKT28" i="21"/>
  <c r="MKS28" i="21"/>
  <c r="MKR28" i="21"/>
  <c r="MKQ28" i="21"/>
  <c r="MKP28" i="21"/>
  <c r="MKO28" i="21"/>
  <c r="MKN28" i="21"/>
  <c r="MKM28" i="21"/>
  <c r="MKL28" i="21"/>
  <c r="MKK28" i="21"/>
  <c r="MKJ28" i="21"/>
  <c r="MKI28" i="21"/>
  <c r="MKH28" i="21"/>
  <c r="MKG28" i="21"/>
  <c r="MKF28" i="21"/>
  <c r="MKE28" i="21"/>
  <c r="MKD28" i="21"/>
  <c r="MKC28" i="21"/>
  <c r="MKB28" i="21"/>
  <c r="MKA28" i="21"/>
  <c r="MJZ28" i="21"/>
  <c r="MJY28" i="21"/>
  <c r="MJX28" i="21"/>
  <c r="MJW28" i="21"/>
  <c r="MJV28" i="21"/>
  <c r="MJU28" i="21"/>
  <c r="MJT28" i="21"/>
  <c r="MJS28" i="21"/>
  <c r="MJR28" i="21"/>
  <c r="MJQ28" i="21"/>
  <c r="MJP28" i="21"/>
  <c r="MJO28" i="21"/>
  <c r="MJN28" i="21"/>
  <c r="MJM28" i="21"/>
  <c r="MJL28" i="21"/>
  <c r="MJK28" i="21"/>
  <c r="MJJ28" i="21"/>
  <c r="MJI28" i="21"/>
  <c r="MJH28" i="21"/>
  <c r="MJG28" i="21"/>
  <c r="MJF28" i="21"/>
  <c r="MJE28" i="21"/>
  <c r="MJD28" i="21"/>
  <c r="MJC28" i="21"/>
  <c r="MJB28" i="21"/>
  <c r="MJA28" i="21"/>
  <c r="MIZ28" i="21"/>
  <c r="MIY28" i="21"/>
  <c r="MIX28" i="21"/>
  <c r="MIW28" i="21"/>
  <c r="MIV28" i="21"/>
  <c r="MIU28" i="21"/>
  <c r="MIT28" i="21"/>
  <c r="MIS28" i="21"/>
  <c r="MIR28" i="21"/>
  <c r="MIQ28" i="21"/>
  <c r="MIP28" i="21"/>
  <c r="MIO28" i="21"/>
  <c r="MIN28" i="21"/>
  <c r="MIM28" i="21"/>
  <c r="MIL28" i="21"/>
  <c r="MIK28" i="21"/>
  <c r="MIJ28" i="21"/>
  <c r="MII28" i="21"/>
  <c r="MIH28" i="21"/>
  <c r="MIG28" i="21"/>
  <c r="MIF28" i="21"/>
  <c r="MIE28" i="21"/>
  <c r="MID28" i="21"/>
  <c r="MIC28" i="21"/>
  <c r="MIB28" i="21"/>
  <c r="MIA28" i="21"/>
  <c r="MHZ28" i="21"/>
  <c r="MHY28" i="21"/>
  <c r="MHX28" i="21"/>
  <c r="MHW28" i="21"/>
  <c r="MHV28" i="21"/>
  <c r="MHU28" i="21"/>
  <c r="MHT28" i="21"/>
  <c r="MHS28" i="21"/>
  <c r="MHR28" i="21"/>
  <c r="MHQ28" i="21"/>
  <c r="MHP28" i="21"/>
  <c r="MHO28" i="21"/>
  <c r="MHN28" i="21"/>
  <c r="MHM28" i="21"/>
  <c r="MHL28" i="21"/>
  <c r="MHK28" i="21"/>
  <c r="MHJ28" i="21"/>
  <c r="MHI28" i="21"/>
  <c r="MHH28" i="21"/>
  <c r="MHG28" i="21"/>
  <c r="MHF28" i="21"/>
  <c r="MHE28" i="21"/>
  <c r="MHD28" i="21"/>
  <c r="MHC28" i="21"/>
  <c r="MHB28" i="21"/>
  <c r="MHA28" i="21"/>
  <c r="MGZ28" i="21"/>
  <c r="MGY28" i="21"/>
  <c r="MGX28" i="21"/>
  <c r="MGW28" i="21"/>
  <c r="MGV28" i="21"/>
  <c r="MGU28" i="21"/>
  <c r="MGT28" i="21"/>
  <c r="MGS28" i="21"/>
  <c r="MGR28" i="21"/>
  <c r="MGQ28" i="21"/>
  <c r="MGP28" i="21"/>
  <c r="MGO28" i="21"/>
  <c r="MGN28" i="21"/>
  <c r="MGM28" i="21"/>
  <c r="MGL28" i="21"/>
  <c r="MGK28" i="21"/>
  <c r="MGJ28" i="21"/>
  <c r="MGI28" i="21"/>
  <c r="MGH28" i="21"/>
  <c r="MGG28" i="21"/>
  <c r="MGF28" i="21"/>
  <c r="MGE28" i="21"/>
  <c r="MGD28" i="21"/>
  <c r="MGC28" i="21"/>
  <c r="MGB28" i="21"/>
  <c r="MGA28" i="21"/>
  <c r="MFZ28" i="21"/>
  <c r="MFY28" i="21"/>
  <c r="MFX28" i="21"/>
  <c r="MFW28" i="21"/>
  <c r="MFV28" i="21"/>
  <c r="MFU28" i="21"/>
  <c r="MFT28" i="21"/>
  <c r="MFS28" i="21"/>
  <c r="MFR28" i="21"/>
  <c r="MFQ28" i="21"/>
  <c r="MFP28" i="21"/>
  <c r="MFO28" i="21"/>
  <c r="MFN28" i="21"/>
  <c r="MFM28" i="21"/>
  <c r="MFL28" i="21"/>
  <c r="MFK28" i="21"/>
  <c r="MFJ28" i="21"/>
  <c r="MFI28" i="21"/>
  <c r="MFH28" i="21"/>
  <c r="MFG28" i="21"/>
  <c r="MFF28" i="21"/>
  <c r="MFE28" i="21"/>
  <c r="MFD28" i="21"/>
  <c r="MFC28" i="21"/>
  <c r="MFB28" i="21"/>
  <c r="MFA28" i="21"/>
  <c r="MEZ28" i="21"/>
  <c r="MEY28" i="21"/>
  <c r="MEX28" i="21"/>
  <c r="MEW28" i="21"/>
  <c r="MEV28" i="21"/>
  <c r="MEU28" i="21"/>
  <c r="MET28" i="21"/>
  <c r="MES28" i="21"/>
  <c r="MER28" i="21"/>
  <c r="MEQ28" i="21"/>
  <c r="MEP28" i="21"/>
  <c r="MEO28" i="21"/>
  <c r="MEN28" i="21"/>
  <c r="MEM28" i="21"/>
  <c r="MEL28" i="21"/>
  <c r="MEK28" i="21"/>
  <c r="MEJ28" i="21"/>
  <c r="MEI28" i="21"/>
  <c r="MEH28" i="21"/>
  <c r="MEG28" i="21"/>
  <c r="MEF28" i="21"/>
  <c r="MEE28" i="21"/>
  <c r="MED28" i="21"/>
  <c r="MEC28" i="21"/>
  <c r="MEB28" i="21"/>
  <c r="MEA28" i="21"/>
  <c r="MDZ28" i="21"/>
  <c r="MDY28" i="21"/>
  <c r="MDX28" i="21"/>
  <c r="MDW28" i="21"/>
  <c r="MDV28" i="21"/>
  <c r="MDU28" i="21"/>
  <c r="MDT28" i="21"/>
  <c r="MDS28" i="21"/>
  <c r="MDR28" i="21"/>
  <c r="MDQ28" i="21"/>
  <c r="MDP28" i="21"/>
  <c r="MDO28" i="21"/>
  <c r="MDN28" i="21"/>
  <c r="MDM28" i="21"/>
  <c r="MDL28" i="21"/>
  <c r="MDK28" i="21"/>
  <c r="MDJ28" i="21"/>
  <c r="MDI28" i="21"/>
  <c r="MDH28" i="21"/>
  <c r="MDG28" i="21"/>
  <c r="MDF28" i="21"/>
  <c r="MDE28" i="21"/>
  <c r="MDD28" i="21"/>
  <c r="MDC28" i="21"/>
  <c r="MDB28" i="21"/>
  <c r="MDA28" i="21"/>
  <c r="MCZ28" i="21"/>
  <c r="MCY28" i="21"/>
  <c r="MCX28" i="21"/>
  <c r="MCW28" i="21"/>
  <c r="MCV28" i="21"/>
  <c r="MCU28" i="21"/>
  <c r="MCT28" i="21"/>
  <c r="MCS28" i="21"/>
  <c r="MCR28" i="21"/>
  <c r="MCQ28" i="21"/>
  <c r="MCP28" i="21"/>
  <c r="MCO28" i="21"/>
  <c r="MCN28" i="21"/>
  <c r="MCM28" i="21"/>
  <c r="MCL28" i="21"/>
  <c r="MCK28" i="21"/>
  <c r="MCJ28" i="21"/>
  <c r="MCI28" i="21"/>
  <c r="MCH28" i="21"/>
  <c r="MCG28" i="21"/>
  <c r="MCF28" i="21"/>
  <c r="MCE28" i="21"/>
  <c r="MCD28" i="21"/>
  <c r="MCC28" i="21"/>
  <c r="MCB28" i="21"/>
  <c r="MCA28" i="21"/>
  <c r="MBZ28" i="21"/>
  <c r="MBY28" i="21"/>
  <c r="MBX28" i="21"/>
  <c r="MBW28" i="21"/>
  <c r="MBV28" i="21"/>
  <c r="MBU28" i="21"/>
  <c r="MBT28" i="21"/>
  <c r="MBS28" i="21"/>
  <c r="MBR28" i="21"/>
  <c r="MBQ28" i="21"/>
  <c r="MBP28" i="21"/>
  <c r="MBO28" i="21"/>
  <c r="MBN28" i="21"/>
  <c r="MBM28" i="21"/>
  <c r="MBL28" i="21"/>
  <c r="MBK28" i="21"/>
  <c r="MBJ28" i="21"/>
  <c r="MBI28" i="21"/>
  <c r="MBH28" i="21"/>
  <c r="MBG28" i="21"/>
  <c r="MBF28" i="21"/>
  <c r="MBE28" i="21"/>
  <c r="MBD28" i="21"/>
  <c r="MBC28" i="21"/>
  <c r="MBB28" i="21"/>
  <c r="MBA28" i="21"/>
  <c r="MAZ28" i="21"/>
  <c r="MAY28" i="21"/>
  <c r="MAX28" i="21"/>
  <c r="MAW28" i="21"/>
  <c r="MAV28" i="21"/>
  <c r="MAU28" i="21"/>
  <c r="MAT28" i="21"/>
  <c r="MAS28" i="21"/>
  <c r="MAR28" i="21"/>
  <c r="MAQ28" i="21"/>
  <c r="MAP28" i="21"/>
  <c r="MAO28" i="21"/>
  <c r="MAN28" i="21"/>
  <c r="MAM28" i="21"/>
  <c r="MAL28" i="21"/>
  <c r="MAK28" i="21"/>
  <c r="MAJ28" i="21"/>
  <c r="MAI28" i="21"/>
  <c r="MAH28" i="21"/>
  <c r="MAG28" i="21"/>
  <c r="MAF28" i="21"/>
  <c r="MAE28" i="21"/>
  <c r="MAD28" i="21"/>
  <c r="MAC28" i="21"/>
  <c r="MAB28" i="21"/>
  <c r="MAA28" i="21"/>
  <c r="LZZ28" i="21"/>
  <c r="LZY28" i="21"/>
  <c r="LZX28" i="21"/>
  <c r="LZW28" i="21"/>
  <c r="LZV28" i="21"/>
  <c r="LZU28" i="21"/>
  <c r="LZT28" i="21"/>
  <c r="LZS28" i="21"/>
  <c r="LZR28" i="21"/>
  <c r="LZQ28" i="21"/>
  <c r="LZP28" i="21"/>
  <c r="LZO28" i="21"/>
  <c r="LZN28" i="21"/>
  <c r="LZM28" i="21"/>
  <c r="LZL28" i="21"/>
  <c r="LZK28" i="21"/>
  <c r="LZJ28" i="21"/>
  <c r="LZI28" i="21"/>
  <c r="LZH28" i="21"/>
  <c r="LZG28" i="21"/>
  <c r="LZF28" i="21"/>
  <c r="LZE28" i="21"/>
  <c r="LZD28" i="21"/>
  <c r="LZC28" i="21"/>
  <c r="LZB28" i="21"/>
  <c r="LZA28" i="21"/>
  <c r="LYZ28" i="21"/>
  <c r="LYY28" i="21"/>
  <c r="LYX28" i="21"/>
  <c r="LYW28" i="21"/>
  <c r="LYV28" i="21"/>
  <c r="LYU28" i="21"/>
  <c r="LYT28" i="21"/>
  <c r="LYS28" i="21"/>
  <c r="LYR28" i="21"/>
  <c r="LYQ28" i="21"/>
  <c r="LYP28" i="21"/>
  <c r="LYO28" i="21"/>
  <c r="LYN28" i="21"/>
  <c r="LYM28" i="21"/>
  <c r="LYL28" i="21"/>
  <c r="LYK28" i="21"/>
  <c r="LYJ28" i="21"/>
  <c r="LYI28" i="21"/>
  <c r="LYH28" i="21"/>
  <c r="LYG28" i="21"/>
  <c r="LYF28" i="21"/>
  <c r="LYE28" i="21"/>
  <c r="LYD28" i="21"/>
  <c r="LYC28" i="21"/>
  <c r="LYB28" i="21"/>
  <c r="LYA28" i="21"/>
  <c r="LXZ28" i="21"/>
  <c r="LXY28" i="21"/>
  <c r="LXX28" i="21"/>
  <c r="LXW28" i="21"/>
  <c r="LXV28" i="21"/>
  <c r="LXU28" i="21"/>
  <c r="LXT28" i="21"/>
  <c r="LXS28" i="21"/>
  <c r="LXR28" i="21"/>
  <c r="LXQ28" i="21"/>
  <c r="LXP28" i="21"/>
  <c r="LXO28" i="21"/>
  <c r="LXN28" i="21"/>
  <c r="LXM28" i="21"/>
  <c r="LXL28" i="21"/>
  <c r="LXK28" i="21"/>
  <c r="LXJ28" i="21"/>
  <c r="LXI28" i="21"/>
  <c r="LXH28" i="21"/>
  <c r="LXG28" i="21"/>
  <c r="LXF28" i="21"/>
  <c r="LXE28" i="21"/>
  <c r="LXD28" i="21"/>
  <c r="LXC28" i="21"/>
  <c r="LXB28" i="21"/>
  <c r="LXA28" i="21"/>
  <c r="LWZ28" i="21"/>
  <c r="LWY28" i="21"/>
  <c r="LWX28" i="21"/>
  <c r="LWW28" i="21"/>
  <c r="LWV28" i="21"/>
  <c r="LWU28" i="21"/>
  <c r="LWT28" i="21"/>
  <c r="LWS28" i="21"/>
  <c r="LWR28" i="21"/>
  <c r="LWQ28" i="21"/>
  <c r="LWP28" i="21"/>
  <c r="LWO28" i="21"/>
  <c r="LWN28" i="21"/>
  <c r="LWM28" i="21"/>
  <c r="LWL28" i="21"/>
  <c r="LWK28" i="21"/>
  <c r="LWJ28" i="21"/>
  <c r="LWI28" i="21"/>
  <c r="LWH28" i="21"/>
  <c r="LWG28" i="21"/>
  <c r="LWF28" i="21"/>
  <c r="LWE28" i="21"/>
  <c r="LWD28" i="21"/>
  <c r="LWC28" i="21"/>
  <c r="LWB28" i="21"/>
  <c r="LWA28" i="21"/>
  <c r="LVZ28" i="21"/>
  <c r="LVY28" i="21"/>
  <c r="LVX28" i="21"/>
  <c r="LVW28" i="21"/>
  <c r="LVV28" i="21"/>
  <c r="LVU28" i="21"/>
  <c r="LVT28" i="21"/>
  <c r="LVS28" i="21"/>
  <c r="LVR28" i="21"/>
  <c r="LVQ28" i="21"/>
  <c r="LVP28" i="21"/>
  <c r="LVO28" i="21"/>
  <c r="LVN28" i="21"/>
  <c r="LVM28" i="21"/>
  <c r="LVL28" i="21"/>
  <c r="LVK28" i="21"/>
  <c r="LVJ28" i="21"/>
  <c r="LVI28" i="21"/>
  <c r="LVH28" i="21"/>
  <c r="LVG28" i="21"/>
  <c r="LVF28" i="21"/>
  <c r="LVE28" i="21"/>
  <c r="LVD28" i="21"/>
  <c r="LVC28" i="21"/>
  <c r="LVB28" i="21"/>
  <c r="LVA28" i="21"/>
  <c r="LUZ28" i="21"/>
  <c r="LUY28" i="21"/>
  <c r="LUX28" i="21"/>
  <c r="LUW28" i="21"/>
  <c r="LUV28" i="21"/>
  <c r="LUU28" i="21"/>
  <c r="LUT28" i="21"/>
  <c r="LUS28" i="21"/>
  <c r="LUR28" i="21"/>
  <c r="LUQ28" i="21"/>
  <c r="LUP28" i="21"/>
  <c r="LUO28" i="21"/>
  <c r="LUN28" i="21"/>
  <c r="LUM28" i="21"/>
  <c r="LUL28" i="21"/>
  <c r="LUK28" i="21"/>
  <c r="LUJ28" i="21"/>
  <c r="LUI28" i="21"/>
  <c r="LUH28" i="21"/>
  <c r="LUG28" i="21"/>
  <c r="LUF28" i="21"/>
  <c r="LUE28" i="21"/>
  <c r="LUD28" i="21"/>
  <c r="LUC28" i="21"/>
  <c r="LUB28" i="21"/>
  <c r="LUA28" i="21"/>
  <c r="LTZ28" i="21"/>
  <c r="LTY28" i="21"/>
  <c r="LTX28" i="21"/>
  <c r="LTW28" i="21"/>
  <c r="LTV28" i="21"/>
  <c r="LTU28" i="21"/>
  <c r="LTT28" i="21"/>
  <c r="LTS28" i="21"/>
  <c r="LTR28" i="21"/>
  <c r="LTQ28" i="21"/>
  <c r="LTP28" i="21"/>
  <c r="LTO28" i="21"/>
  <c r="LTN28" i="21"/>
  <c r="LTM28" i="21"/>
  <c r="LTL28" i="21"/>
  <c r="LTK28" i="21"/>
  <c r="LTJ28" i="21"/>
  <c r="LTI28" i="21"/>
  <c r="LTH28" i="21"/>
  <c r="LTG28" i="21"/>
  <c r="LTF28" i="21"/>
  <c r="LTE28" i="21"/>
  <c r="LTD28" i="21"/>
  <c r="LTC28" i="21"/>
  <c r="LTB28" i="21"/>
  <c r="LTA28" i="21"/>
  <c r="LSZ28" i="21"/>
  <c r="LSY28" i="21"/>
  <c r="LSX28" i="21"/>
  <c r="LSW28" i="21"/>
  <c r="LSV28" i="21"/>
  <c r="LSU28" i="21"/>
  <c r="LST28" i="21"/>
  <c r="LSS28" i="21"/>
  <c r="LSR28" i="21"/>
  <c r="LSQ28" i="21"/>
  <c r="LSP28" i="21"/>
  <c r="LSO28" i="21"/>
  <c r="LSN28" i="21"/>
  <c r="LSM28" i="21"/>
  <c r="LSL28" i="21"/>
  <c r="LSK28" i="21"/>
  <c r="LSJ28" i="21"/>
  <c r="LSI28" i="21"/>
  <c r="LSH28" i="21"/>
  <c r="LSG28" i="21"/>
  <c r="LSF28" i="21"/>
  <c r="LSE28" i="21"/>
  <c r="LSD28" i="21"/>
  <c r="LSC28" i="21"/>
  <c r="LSB28" i="21"/>
  <c r="LSA28" i="21"/>
  <c r="LRZ28" i="21"/>
  <c r="LRY28" i="21"/>
  <c r="LRX28" i="21"/>
  <c r="LRW28" i="21"/>
  <c r="LRV28" i="21"/>
  <c r="LRU28" i="21"/>
  <c r="LRT28" i="21"/>
  <c r="LRS28" i="21"/>
  <c r="LRR28" i="21"/>
  <c r="LRQ28" i="21"/>
  <c r="LRP28" i="21"/>
  <c r="LRO28" i="21"/>
  <c r="LRN28" i="21"/>
  <c r="LRM28" i="21"/>
  <c r="LRL28" i="21"/>
  <c r="LRK28" i="21"/>
  <c r="LRJ28" i="21"/>
  <c r="LRI28" i="21"/>
  <c r="LRH28" i="21"/>
  <c r="LRG28" i="21"/>
  <c r="LRF28" i="21"/>
  <c r="LRE28" i="21"/>
  <c r="LRD28" i="21"/>
  <c r="LRC28" i="21"/>
  <c r="LRB28" i="21"/>
  <c r="LRA28" i="21"/>
  <c r="LQZ28" i="21"/>
  <c r="LQY28" i="21"/>
  <c r="LQX28" i="21"/>
  <c r="LQW28" i="21"/>
  <c r="LQV28" i="21"/>
  <c r="LQU28" i="21"/>
  <c r="LQT28" i="21"/>
  <c r="LQS28" i="21"/>
  <c r="LQR28" i="21"/>
  <c r="LQQ28" i="21"/>
  <c r="LQP28" i="21"/>
  <c r="LQO28" i="21"/>
  <c r="LQN28" i="21"/>
  <c r="LQM28" i="21"/>
  <c r="LQL28" i="21"/>
  <c r="LQK28" i="21"/>
  <c r="LQJ28" i="21"/>
  <c r="LQI28" i="21"/>
  <c r="LQH28" i="21"/>
  <c r="LQG28" i="21"/>
  <c r="LQF28" i="21"/>
  <c r="LQE28" i="21"/>
  <c r="LQD28" i="21"/>
  <c r="LQC28" i="21"/>
  <c r="LQB28" i="21"/>
  <c r="LQA28" i="21"/>
  <c r="LPZ28" i="21"/>
  <c r="LPY28" i="21"/>
  <c r="LPX28" i="21"/>
  <c r="LPW28" i="21"/>
  <c r="LPV28" i="21"/>
  <c r="LPU28" i="21"/>
  <c r="LPT28" i="21"/>
  <c r="LPS28" i="21"/>
  <c r="LPR28" i="21"/>
  <c r="LPQ28" i="21"/>
  <c r="LPP28" i="21"/>
  <c r="LPO28" i="21"/>
  <c r="LPN28" i="21"/>
  <c r="LPM28" i="21"/>
  <c r="LPL28" i="21"/>
  <c r="LPK28" i="21"/>
  <c r="LPJ28" i="21"/>
  <c r="LPI28" i="21"/>
  <c r="LPH28" i="21"/>
  <c r="LPG28" i="21"/>
  <c r="LPF28" i="21"/>
  <c r="LPE28" i="21"/>
  <c r="LPD28" i="21"/>
  <c r="LPC28" i="21"/>
  <c r="LPB28" i="21"/>
  <c r="LPA28" i="21"/>
  <c r="LOZ28" i="21"/>
  <c r="LOY28" i="21"/>
  <c r="LOX28" i="21"/>
  <c r="LOW28" i="21"/>
  <c r="LOV28" i="21"/>
  <c r="LOU28" i="21"/>
  <c r="LOT28" i="21"/>
  <c r="LOS28" i="21"/>
  <c r="LOR28" i="21"/>
  <c r="LOQ28" i="21"/>
  <c r="LOP28" i="21"/>
  <c r="LOO28" i="21"/>
  <c r="LON28" i="21"/>
  <c r="LOM28" i="21"/>
  <c r="LOL28" i="21"/>
  <c r="LOK28" i="21"/>
  <c r="LOJ28" i="21"/>
  <c r="LOI28" i="21"/>
  <c r="LOH28" i="21"/>
  <c r="LOG28" i="21"/>
  <c r="LOF28" i="21"/>
  <c r="LOE28" i="21"/>
  <c r="LOD28" i="21"/>
  <c r="LOC28" i="21"/>
  <c r="LOB28" i="21"/>
  <c r="LOA28" i="21"/>
  <c r="LNZ28" i="21"/>
  <c r="LNY28" i="21"/>
  <c r="LNX28" i="21"/>
  <c r="LNW28" i="21"/>
  <c r="LNV28" i="21"/>
  <c r="LNU28" i="21"/>
  <c r="LNT28" i="21"/>
  <c r="LNS28" i="21"/>
  <c r="LNR28" i="21"/>
  <c r="LNQ28" i="21"/>
  <c r="LNP28" i="21"/>
  <c r="LNO28" i="21"/>
  <c r="LNN28" i="21"/>
  <c r="LNM28" i="21"/>
  <c r="LNL28" i="21"/>
  <c r="LNK28" i="21"/>
  <c r="LNJ28" i="21"/>
  <c r="LNI28" i="21"/>
  <c r="LNH28" i="21"/>
  <c r="LNG28" i="21"/>
  <c r="LNF28" i="21"/>
  <c r="LNE28" i="21"/>
  <c r="LND28" i="21"/>
  <c r="LNC28" i="21"/>
  <c r="LNB28" i="21"/>
  <c r="LNA28" i="21"/>
  <c r="LMZ28" i="21"/>
  <c r="LMY28" i="21"/>
  <c r="LMX28" i="21"/>
  <c r="LMW28" i="21"/>
  <c r="LMV28" i="21"/>
  <c r="LMU28" i="21"/>
  <c r="LMT28" i="21"/>
  <c r="LMS28" i="21"/>
  <c r="LMR28" i="21"/>
  <c r="LMQ28" i="21"/>
  <c r="LMP28" i="21"/>
  <c r="LMO28" i="21"/>
  <c r="LMN28" i="21"/>
  <c r="LMM28" i="21"/>
  <c r="LML28" i="21"/>
  <c r="LMK28" i="21"/>
  <c r="LMJ28" i="21"/>
  <c r="LMI28" i="21"/>
  <c r="LMH28" i="21"/>
  <c r="LMG28" i="21"/>
  <c r="LMF28" i="21"/>
  <c r="LME28" i="21"/>
  <c r="LMD28" i="21"/>
  <c r="LMC28" i="21"/>
  <c r="LMB28" i="21"/>
  <c r="LMA28" i="21"/>
  <c r="LLZ28" i="21"/>
  <c r="LLY28" i="21"/>
  <c r="LLX28" i="21"/>
  <c r="LLW28" i="21"/>
  <c r="LLV28" i="21"/>
  <c r="LLU28" i="21"/>
  <c r="LLT28" i="21"/>
  <c r="LLS28" i="21"/>
  <c r="LLR28" i="21"/>
  <c r="LLQ28" i="21"/>
  <c r="LLP28" i="21"/>
  <c r="LLO28" i="21"/>
  <c r="LLN28" i="21"/>
  <c r="LLM28" i="21"/>
  <c r="LLL28" i="21"/>
  <c r="LLK28" i="21"/>
  <c r="LLJ28" i="21"/>
  <c r="LLI28" i="21"/>
  <c r="LLH28" i="21"/>
  <c r="LLG28" i="21"/>
  <c r="LLF28" i="21"/>
  <c r="LLE28" i="21"/>
  <c r="LLD28" i="21"/>
  <c r="LLC28" i="21"/>
  <c r="LLB28" i="21"/>
  <c r="LLA28" i="21"/>
  <c r="LKZ28" i="21"/>
  <c r="LKY28" i="21"/>
  <c r="LKX28" i="21"/>
  <c r="LKW28" i="21"/>
  <c r="LKV28" i="21"/>
  <c r="LKU28" i="21"/>
  <c r="LKT28" i="21"/>
  <c r="LKS28" i="21"/>
  <c r="LKR28" i="21"/>
  <c r="LKQ28" i="21"/>
  <c r="LKP28" i="21"/>
  <c r="LKO28" i="21"/>
  <c r="LKN28" i="21"/>
  <c r="LKM28" i="21"/>
  <c r="LKL28" i="21"/>
  <c r="LKK28" i="21"/>
  <c r="LKJ28" i="21"/>
  <c r="LKI28" i="21"/>
  <c r="LKH28" i="21"/>
  <c r="LKG28" i="21"/>
  <c r="LKF28" i="21"/>
  <c r="LKE28" i="21"/>
  <c r="LKD28" i="21"/>
  <c r="LKC28" i="21"/>
  <c r="LKB28" i="21"/>
  <c r="LKA28" i="21"/>
  <c r="LJZ28" i="21"/>
  <c r="LJY28" i="21"/>
  <c r="LJX28" i="21"/>
  <c r="LJW28" i="21"/>
  <c r="LJV28" i="21"/>
  <c r="LJU28" i="21"/>
  <c r="LJT28" i="21"/>
  <c r="LJS28" i="21"/>
  <c r="LJR28" i="21"/>
  <c r="LJQ28" i="21"/>
  <c r="LJP28" i="21"/>
  <c r="LJO28" i="21"/>
  <c r="LJN28" i="21"/>
  <c r="LJM28" i="21"/>
  <c r="LJL28" i="21"/>
  <c r="LJK28" i="21"/>
  <c r="LJJ28" i="21"/>
  <c r="LJI28" i="21"/>
  <c r="LJH28" i="21"/>
  <c r="LJG28" i="21"/>
  <c r="LJF28" i="21"/>
  <c r="LJE28" i="21"/>
  <c r="LJD28" i="21"/>
  <c r="LJC28" i="21"/>
  <c r="LJB28" i="21"/>
  <c r="LJA28" i="21"/>
  <c r="LIZ28" i="21"/>
  <c r="LIY28" i="21"/>
  <c r="LIX28" i="21"/>
  <c r="LIW28" i="21"/>
  <c r="LIV28" i="21"/>
  <c r="LIU28" i="21"/>
  <c r="LIT28" i="21"/>
  <c r="LIS28" i="21"/>
  <c r="LIR28" i="21"/>
  <c r="LIQ28" i="21"/>
  <c r="LIP28" i="21"/>
  <c r="LIO28" i="21"/>
  <c r="LIN28" i="21"/>
  <c r="LIM28" i="21"/>
  <c r="LIL28" i="21"/>
  <c r="LIK28" i="21"/>
  <c r="LIJ28" i="21"/>
  <c r="LII28" i="21"/>
  <c r="LIH28" i="21"/>
  <c r="LIG28" i="21"/>
  <c r="LIF28" i="21"/>
  <c r="LIE28" i="21"/>
  <c r="LID28" i="21"/>
  <c r="LIC28" i="21"/>
  <c r="LIB28" i="21"/>
  <c r="LIA28" i="21"/>
  <c r="LHZ28" i="21"/>
  <c r="LHY28" i="21"/>
  <c r="LHX28" i="21"/>
  <c r="LHW28" i="21"/>
  <c r="LHV28" i="21"/>
  <c r="LHU28" i="21"/>
  <c r="LHT28" i="21"/>
  <c r="LHS28" i="21"/>
  <c r="LHR28" i="21"/>
  <c r="LHQ28" i="21"/>
  <c r="LHP28" i="21"/>
  <c r="LHO28" i="21"/>
  <c r="LHN28" i="21"/>
  <c r="LHM28" i="21"/>
  <c r="LHL28" i="21"/>
  <c r="LHK28" i="21"/>
  <c r="LHJ28" i="21"/>
  <c r="LHI28" i="21"/>
  <c r="LHH28" i="21"/>
  <c r="LHG28" i="21"/>
  <c r="LHF28" i="21"/>
  <c r="LHE28" i="21"/>
  <c r="LHD28" i="21"/>
  <c r="LHC28" i="21"/>
  <c r="LHB28" i="21"/>
  <c r="LHA28" i="21"/>
  <c r="LGZ28" i="21"/>
  <c r="LGY28" i="21"/>
  <c r="LGX28" i="21"/>
  <c r="LGW28" i="21"/>
  <c r="LGV28" i="21"/>
  <c r="LGU28" i="21"/>
  <c r="LGT28" i="21"/>
  <c r="LGS28" i="21"/>
  <c r="LGR28" i="21"/>
  <c r="LGQ28" i="21"/>
  <c r="LGP28" i="21"/>
  <c r="LGO28" i="21"/>
  <c r="LGN28" i="21"/>
  <c r="LGM28" i="21"/>
  <c r="LGL28" i="21"/>
  <c r="LGK28" i="21"/>
  <c r="LGJ28" i="21"/>
  <c r="LGI28" i="21"/>
  <c r="LGH28" i="21"/>
  <c r="LGG28" i="21"/>
  <c r="LGF28" i="21"/>
  <c r="LGE28" i="21"/>
  <c r="LGD28" i="21"/>
  <c r="LGC28" i="21"/>
  <c r="LGB28" i="21"/>
  <c r="LGA28" i="21"/>
  <c r="LFZ28" i="21"/>
  <c r="LFY28" i="21"/>
  <c r="LFX28" i="21"/>
  <c r="LFW28" i="21"/>
  <c r="LFV28" i="21"/>
  <c r="LFU28" i="21"/>
  <c r="LFT28" i="21"/>
  <c r="LFS28" i="21"/>
  <c r="LFR28" i="21"/>
  <c r="LFQ28" i="21"/>
  <c r="LFP28" i="21"/>
  <c r="LFO28" i="21"/>
  <c r="LFN28" i="21"/>
  <c r="LFM28" i="21"/>
  <c r="LFL28" i="21"/>
  <c r="LFK28" i="21"/>
  <c r="LFJ28" i="21"/>
  <c r="LFI28" i="21"/>
  <c r="LFH28" i="21"/>
  <c r="LFG28" i="21"/>
  <c r="LFF28" i="21"/>
  <c r="LFE28" i="21"/>
  <c r="LFD28" i="21"/>
  <c r="LFC28" i="21"/>
  <c r="LFB28" i="21"/>
  <c r="LFA28" i="21"/>
  <c r="LEZ28" i="21"/>
  <c r="LEY28" i="21"/>
  <c r="LEX28" i="21"/>
  <c r="LEW28" i="21"/>
  <c r="LEV28" i="21"/>
  <c r="LEU28" i="21"/>
  <c r="LET28" i="21"/>
  <c r="LES28" i="21"/>
  <c r="LER28" i="21"/>
  <c r="LEQ28" i="21"/>
  <c r="LEP28" i="21"/>
  <c r="LEO28" i="21"/>
  <c r="LEN28" i="21"/>
  <c r="LEM28" i="21"/>
  <c r="LEL28" i="21"/>
  <c r="LEK28" i="21"/>
  <c r="LEJ28" i="21"/>
  <c r="LEI28" i="21"/>
  <c r="LEH28" i="21"/>
  <c r="LEG28" i="21"/>
  <c r="LEF28" i="21"/>
  <c r="LEE28" i="21"/>
  <c r="LED28" i="21"/>
  <c r="LEC28" i="21"/>
  <c r="LEB28" i="21"/>
  <c r="LEA28" i="21"/>
  <c r="LDZ28" i="21"/>
  <c r="LDY28" i="21"/>
  <c r="LDX28" i="21"/>
  <c r="LDW28" i="21"/>
  <c r="LDV28" i="21"/>
  <c r="LDU28" i="21"/>
  <c r="LDT28" i="21"/>
  <c r="LDS28" i="21"/>
  <c r="LDR28" i="21"/>
  <c r="LDQ28" i="21"/>
  <c r="LDP28" i="21"/>
  <c r="LDO28" i="21"/>
  <c r="LDN28" i="21"/>
  <c r="LDM28" i="21"/>
  <c r="LDL28" i="21"/>
  <c r="LDK28" i="21"/>
  <c r="LDJ28" i="21"/>
  <c r="LDI28" i="21"/>
  <c r="LDH28" i="21"/>
  <c r="LDG28" i="21"/>
  <c r="LDF28" i="21"/>
  <c r="LDE28" i="21"/>
  <c r="LDD28" i="21"/>
  <c r="LDC28" i="21"/>
  <c r="LDB28" i="21"/>
  <c r="LDA28" i="21"/>
  <c r="LCZ28" i="21"/>
  <c r="LCY28" i="21"/>
  <c r="LCX28" i="21"/>
  <c r="LCW28" i="21"/>
  <c r="LCV28" i="21"/>
  <c r="LCU28" i="21"/>
  <c r="LCT28" i="21"/>
  <c r="LCS28" i="21"/>
  <c r="LCR28" i="21"/>
  <c r="LCQ28" i="21"/>
  <c r="LCP28" i="21"/>
  <c r="LCO28" i="21"/>
  <c r="LCN28" i="21"/>
  <c r="LCM28" i="21"/>
  <c r="LCL28" i="21"/>
  <c r="LCK28" i="21"/>
  <c r="LCJ28" i="21"/>
  <c r="LCI28" i="21"/>
  <c r="LCH28" i="21"/>
  <c r="LCG28" i="21"/>
  <c r="LCF28" i="21"/>
  <c r="LCE28" i="21"/>
  <c r="LCD28" i="21"/>
  <c r="LCC28" i="21"/>
  <c r="LCB28" i="21"/>
  <c r="LCA28" i="21"/>
  <c r="LBZ28" i="21"/>
  <c r="LBY28" i="21"/>
  <c r="LBX28" i="21"/>
  <c r="LBW28" i="21"/>
  <c r="LBV28" i="21"/>
  <c r="LBU28" i="21"/>
  <c r="LBT28" i="21"/>
  <c r="LBS28" i="21"/>
  <c r="LBR28" i="21"/>
  <c r="LBQ28" i="21"/>
  <c r="LBP28" i="21"/>
  <c r="LBO28" i="21"/>
  <c r="LBN28" i="21"/>
  <c r="LBM28" i="21"/>
  <c r="LBL28" i="21"/>
  <c r="LBK28" i="21"/>
  <c r="LBJ28" i="21"/>
  <c r="LBI28" i="21"/>
  <c r="LBH28" i="21"/>
  <c r="LBG28" i="21"/>
  <c r="LBF28" i="21"/>
  <c r="LBE28" i="21"/>
  <c r="LBD28" i="21"/>
  <c r="LBC28" i="21"/>
  <c r="LBB28" i="21"/>
  <c r="LBA28" i="21"/>
  <c r="LAZ28" i="21"/>
  <c r="LAY28" i="21"/>
  <c r="LAX28" i="21"/>
  <c r="LAW28" i="21"/>
  <c r="LAV28" i="21"/>
  <c r="LAU28" i="21"/>
  <c r="LAT28" i="21"/>
  <c r="LAS28" i="21"/>
  <c r="LAR28" i="21"/>
  <c r="LAQ28" i="21"/>
  <c r="LAP28" i="21"/>
  <c r="LAO28" i="21"/>
  <c r="LAN28" i="21"/>
  <c r="LAM28" i="21"/>
  <c r="LAL28" i="21"/>
  <c r="LAK28" i="21"/>
  <c r="LAJ28" i="21"/>
  <c r="LAI28" i="21"/>
  <c r="LAH28" i="21"/>
  <c r="LAG28" i="21"/>
  <c r="LAF28" i="21"/>
  <c r="LAE28" i="21"/>
  <c r="LAD28" i="21"/>
  <c r="LAC28" i="21"/>
  <c r="LAB28" i="21"/>
  <c r="LAA28" i="21"/>
  <c r="KZZ28" i="21"/>
  <c r="KZY28" i="21"/>
  <c r="KZX28" i="21"/>
  <c r="KZW28" i="21"/>
  <c r="KZV28" i="21"/>
  <c r="KZU28" i="21"/>
  <c r="KZT28" i="21"/>
  <c r="KZS28" i="21"/>
  <c r="KZR28" i="21"/>
  <c r="KZQ28" i="21"/>
  <c r="KZP28" i="21"/>
  <c r="KZO28" i="21"/>
  <c r="KZN28" i="21"/>
  <c r="KZM28" i="21"/>
  <c r="KZL28" i="21"/>
  <c r="KZK28" i="21"/>
  <c r="KZJ28" i="21"/>
  <c r="KZI28" i="21"/>
  <c r="KZH28" i="21"/>
  <c r="KZG28" i="21"/>
  <c r="KZF28" i="21"/>
  <c r="KZE28" i="21"/>
  <c r="KZD28" i="21"/>
  <c r="KZC28" i="21"/>
  <c r="KZB28" i="21"/>
  <c r="KZA28" i="21"/>
  <c r="KYZ28" i="21"/>
  <c r="KYY28" i="21"/>
  <c r="KYX28" i="21"/>
  <c r="KYW28" i="21"/>
  <c r="KYV28" i="21"/>
  <c r="KYU28" i="21"/>
  <c r="KYT28" i="21"/>
  <c r="KYS28" i="21"/>
  <c r="KYR28" i="21"/>
  <c r="KYQ28" i="21"/>
  <c r="KYP28" i="21"/>
  <c r="KYO28" i="21"/>
  <c r="KYN28" i="21"/>
  <c r="KYM28" i="21"/>
  <c r="KYL28" i="21"/>
  <c r="KYK28" i="21"/>
  <c r="KYJ28" i="21"/>
  <c r="KYI28" i="21"/>
  <c r="KYH28" i="21"/>
  <c r="KYG28" i="21"/>
  <c r="KYF28" i="21"/>
  <c r="KYE28" i="21"/>
  <c r="KYD28" i="21"/>
  <c r="KYC28" i="21"/>
  <c r="KYB28" i="21"/>
  <c r="KYA28" i="21"/>
  <c r="KXZ28" i="21"/>
  <c r="KXY28" i="21"/>
  <c r="KXX28" i="21"/>
  <c r="KXW28" i="21"/>
  <c r="KXV28" i="21"/>
  <c r="KXU28" i="21"/>
  <c r="KXT28" i="21"/>
  <c r="KXS28" i="21"/>
  <c r="KXR28" i="21"/>
  <c r="KXQ28" i="21"/>
  <c r="KXP28" i="21"/>
  <c r="KXO28" i="21"/>
  <c r="KXN28" i="21"/>
  <c r="KXM28" i="21"/>
  <c r="KXL28" i="21"/>
  <c r="KXK28" i="21"/>
  <c r="KXJ28" i="21"/>
  <c r="KXI28" i="21"/>
  <c r="KXH28" i="21"/>
  <c r="KXG28" i="21"/>
  <c r="KXF28" i="21"/>
  <c r="KXE28" i="21"/>
  <c r="KXD28" i="21"/>
  <c r="KXC28" i="21"/>
  <c r="KXB28" i="21"/>
  <c r="KXA28" i="21"/>
  <c r="KWZ28" i="21"/>
  <c r="KWY28" i="21"/>
  <c r="KWX28" i="21"/>
  <c r="KWW28" i="21"/>
  <c r="KWV28" i="21"/>
  <c r="KWU28" i="21"/>
  <c r="KWT28" i="21"/>
  <c r="KWS28" i="21"/>
  <c r="KWR28" i="21"/>
  <c r="KWQ28" i="21"/>
  <c r="KWP28" i="21"/>
  <c r="KWO28" i="21"/>
  <c r="KWN28" i="21"/>
  <c r="KWM28" i="21"/>
  <c r="KWL28" i="21"/>
  <c r="KWK28" i="21"/>
  <c r="KWJ28" i="21"/>
  <c r="KWI28" i="21"/>
  <c r="KWH28" i="21"/>
  <c r="KWG28" i="21"/>
  <c r="KWF28" i="21"/>
  <c r="KWE28" i="21"/>
  <c r="KWD28" i="21"/>
  <c r="KWC28" i="21"/>
  <c r="KWB28" i="21"/>
  <c r="KWA28" i="21"/>
  <c r="KVZ28" i="21"/>
  <c r="KVY28" i="21"/>
  <c r="KVX28" i="21"/>
  <c r="KVW28" i="21"/>
  <c r="KVV28" i="21"/>
  <c r="KVU28" i="21"/>
  <c r="KVT28" i="21"/>
  <c r="KVS28" i="21"/>
  <c r="KVR28" i="21"/>
  <c r="KVQ28" i="21"/>
  <c r="KVP28" i="21"/>
  <c r="KVO28" i="21"/>
  <c r="KVN28" i="21"/>
  <c r="KVM28" i="21"/>
  <c r="KVL28" i="21"/>
  <c r="KVK28" i="21"/>
  <c r="KVJ28" i="21"/>
  <c r="KVI28" i="21"/>
  <c r="KVH28" i="21"/>
  <c r="KVG28" i="21"/>
  <c r="KVF28" i="21"/>
  <c r="KVE28" i="21"/>
  <c r="KVD28" i="21"/>
  <c r="KVC28" i="21"/>
  <c r="KVB28" i="21"/>
  <c r="KVA28" i="21"/>
  <c r="KUZ28" i="21"/>
  <c r="KUY28" i="21"/>
  <c r="KUX28" i="21"/>
  <c r="KUW28" i="21"/>
  <c r="KUV28" i="21"/>
  <c r="KUU28" i="21"/>
  <c r="KUT28" i="21"/>
  <c r="KUS28" i="21"/>
  <c r="KUR28" i="21"/>
  <c r="KUQ28" i="21"/>
  <c r="KUP28" i="21"/>
  <c r="KUO28" i="21"/>
  <c r="KUN28" i="21"/>
  <c r="KUM28" i="21"/>
  <c r="KUL28" i="21"/>
  <c r="KUK28" i="21"/>
  <c r="KUJ28" i="21"/>
  <c r="KUI28" i="21"/>
  <c r="KUH28" i="21"/>
  <c r="KUG28" i="21"/>
  <c r="KUF28" i="21"/>
  <c r="KUE28" i="21"/>
  <c r="KUD28" i="21"/>
  <c r="KUC28" i="21"/>
  <c r="KUB28" i="21"/>
  <c r="KUA28" i="21"/>
  <c r="KTZ28" i="21"/>
  <c r="KTY28" i="21"/>
  <c r="KTX28" i="21"/>
  <c r="KTW28" i="21"/>
  <c r="KTV28" i="21"/>
  <c r="KTU28" i="21"/>
  <c r="KTT28" i="21"/>
  <c r="KTS28" i="21"/>
  <c r="KTR28" i="21"/>
  <c r="KTQ28" i="21"/>
  <c r="KTP28" i="21"/>
  <c r="KTO28" i="21"/>
  <c r="KTN28" i="21"/>
  <c r="KTM28" i="21"/>
  <c r="KTL28" i="21"/>
  <c r="KTK28" i="21"/>
  <c r="KTJ28" i="21"/>
  <c r="KTI28" i="21"/>
  <c r="KTH28" i="21"/>
  <c r="KTG28" i="21"/>
  <c r="KTF28" i="21"/>
  <c r="KTE28" i="21"/>
  <c r="KTD28" i="21"/>
  <c r="KTC28" i="21"/>
  <c r="KTB28" i="21"/>
  <c r="KTA28" i="21"/>
  <c r="KSZ28" i="21"/>
  <c r="KSY28" i="21"/>
  <c r="KSX28" i="21"/>
  <c r="KSW28" i="21"/>
  <c r="KSV28" i="21"/>
  <c r="KSU28" i="21"/>
  <c r="KST28" i="21"/>
  <c r="KSS28" i="21"/>
  <c r="KSR28" i="21"/>
  <c r="KSQ28" i="21"/>
  <c r="KSP28" i="21"/>
  <c r="KSO28" i="21"/>
  <c r="KSN28" i="21"/>
  <c r="KSM28" i="21"/>
  <c r="KSL28" i="21"/>
  <c r="KSK28" i="21"/>
  <c r="KSJ28" i="21"/>
  <c r="KSI28" i="21"/>
  <c r="KSH28" i="21"/>
  <c r="KSG28" i="21"/>
  <c r="KSF28" i="21"/>
  <c r="KSE28" i="21"/>
  <c r="KSD28" i="21"/>
  <c r="KSC28" i="21"/>
  <c r="KSB28" i="21"/>
  <c r="KSA28" i="21"/>
  <c r="KRZ28" i="21"/>
  <c r="KRY28" i="21"/>
  <c r="KRX28" i="21"/>
  <c r="KRW28" i="21"/>
  <c r="KRV28" i="21"/>
  <c r="KRU28" i="21"/>
  <c r="KRT28" i="21"/>
  <c r="KRS28" i="21"/>
  <c r="KRR28" i="21"/>
  <c r="KRQ28" i="21"/>
  <c r="KRP28" i="21"/>
  <c r="KRO28" i="21"/>
  <c r="KRN28" i="21"/>
  <c r="KRM28" i="21"/>
  <c r="KRL28" i="21"/>
  <c r="KRK28" i="21"/>
  <c r="KRJ28" i="21"/>
  <c r="KRI28" i="21"/>
  <c r="KRH28" i="21"/>
  <c r="KRG28" i="21"/>
  <c r="KRF28" i="21"/>
  <c r="KRE28" i="21"/>
  <c r="KRD28" i="21"/>
  <c r="KRC28" i="21"/>
  <c r="KRB28" i="21"/>
  <c r="KRA28" i="21"/>
  <c r="KQZ28" i="21"/>
  <c r="KQY28" i="21"/>
  <c r="KQX28" i="21"/>
  <c r="KQW28" i="21"/>
  <c r="KQV28" i="21"/>
  <c r="KQU28" i="21"/>
  <c r="KQT28" i="21"/>
  <c r="KQS28" i="21"/>
  <c r="KQR28" i="21"/>
  <c r="KQQ28" i="21"/>
  <c r="KQP28" i="21"/>
  <c r="KQO28" i="21"/>
  <c r="KQN28" i="21"/>
  <c r="KQM28" i="21"/>
  <c r="KQL28" i="21"/>
  <c r="KQK28" i="21"/>
  <c r="KQJ28" i="21"/>
  <c r="KQI28" i="21"/>
  <c r="KQH28" i="21"/>
  <c r="KQG28" i="21"/>
  <c r="KQF28" i="21"/>
  <c r="KQE28" i="21"/>
  <c r="KQD28" i="21"/>
  <c r="KQC28" i="21"/>
  <c r="KQB28" i="21"/>
  <c r="KQA28" i="21"/>
  <c r="KPZ28" i="21"/>
  <c r="KPY28" i="21"/>
  <c r="KPX28" i="21"/>
  <c r="KPW28" i="21"/>
  <c r="KPV28" i="21"/>
  <c r="KPU28" i="21"/>
  <c r="KPT28" i="21"/>
  <c r="KPS28" i="21"/>
  <c r="KPR28" i="21"/>
  <c r="KPQ28" i="21"/>
  <c r="KPP28" i="21"/>
  <c r="KPO28" i="21"/>
  <c r="KPN28" i="21"/>
  <c r="KPM28" i="21"/>
  <c r="KPL28" i="21"/>
  <c r="KPK28" i="21"/>
  <c r="KPJ28" i="21"/>
  <c r="KPI28" i="21"/>
  <c r="KPH28" i="21"/>
  <c r="KPG28" i="21"/>
  <c r="KPF28" i="21"/>
  <c r="KPE28" i="21"/>
  <c r="KPD28" i="21"/>
  <c r="KPC28" i="21"/>
  <c r="KPB28" i="21"/>
  <c r="KPA28" i="21"/>
  <c r="KOZ28" i="21"/>
  <c r="KOY28" i="21"/>
  <c r="KOX28" i="21"/>
  <c r="KOW28" i="21"/>
  <c r="KOV28" i="21"/>
  <c r="KOU28" i="21"/>
  <c r="KOT28" i="21"/>
  <c r="KOS28" i="21"/>
  <c r="KOR28" i="21"/>
  <c r="KOQ28" i="21"/>
  <c r="KOP28" i="21"/>
  <c r="KOO28" i="21"/>
  <c r="KON28" i="21"/>
  <c r="KOM28" i="21"/>
  <c r="KOL28" i="21"/>
  <c r="KOK28" i="21"/>
  <c r="KOJ28" i="21"/>
  <c r="KOI28" i="21"/>
  <c r="KOH28" i="21"/>
  <c r="KOG28" i="21"/>
  <c r="KOF28" i="21"/>
  <c r="KOE28" i="21"/>
  <c r="KOD28" i="21"/>
  <c r="KOC28" i="21"/>
  <c r="KOB28" i="21"/>
  <c r="KOA28" i="21"/>
  <c r="KNZ28" i="21"/>
  <c r="KNY28" i="21"/>
  <c r="KNX28" i="21"/>
  <c r="KNW28" i="21"/>
  <c r="KNV28" i="21"/>
  <c r="KNU28" i="21"/>
  <c r="KNT28" i="21"/>
  <c r="KNS28" i="21"/>
  <c r="KNR28" i="21"/>
  <c r="KNQ28" i="21"/>
  <c r="KNP28" i="21"/>
  <c r="KNO28" i="21"/>
  <c r="KNN28" i="21"/>
  <c r="KNM28" i="21"/>
  <c r="KNL28" i="21"/>
  <c r="KNK28" i="21"/>
  <c r="KNJ28" i="21"/>
  <c r="KNI28" i="21"/>
  <c r="KNH28" i="21"/>
  <c r="KNG28" i="21"/>
  <c r="KNF28" i="21"/>
  <c r="KNE28" i="21"/>
  <c r="KND28" i="21"/>
  <c r="KNC28" i="21"/>
  <c r="KNB28" i="21"/>
  <c r="KNA28" i="21"/>
  <c r="KMZ28" i="21"/>
  <c r="KMY28" i="21"/>
  <c r="KMX28" i="21"/>
  <c r="KMW28" i="21"/>
  <c r="KMV28" i="21"/>
  <c r="KMU28" i="21"/>
  <c r="KMT28" i="21"/>
  <c r="KMS28" i="21"/>
  <c r="KMR28" i="21"/>
  <c r="KMQ28" i="21"/>
  <c r="KMP28" i="21"/>
  <c r="KMO28" i="21"/>
  <c r="KMN28" i="21"/>
  <c r="KMM28" i="21"/>
  <c r="KML28" i="21"/>
  <c r="KMK28" i="21"/>
  <c r="KMJ28" i="21"/>
  <c r="KMI28" i="21"/>
  <c r="KMH28" i="21"/>
  <c r="KMG28" i="21"/>
  <c r="KMF28" i="21"/>
  <c r="KME28" i="21"/>
  <c r="KMD28" i="21"/>
  <c r="KMC28" i="21"/>
  <c r="KMB28" i="21"/>
  <c r="KMA28" i="21"/>
  <c r="KLZ28" i="21"/>
  <c r="KLY28" i="21"/>
  <c r="KLX28" i="21"/>
  <c r="KLW28" i="21"/>
  <c r="KLV28" i="21"/>
  <c r="KLU28" i="21"/>
  <c r="KLT28" i="21"/>
  <c r="KLS28" i="21"/>
  <c r="KLR28" i="21"/>
  <c r="KLQ28" i="21"/>
  <c r="KLP28" i="21"/>
  <c r="KLO28" i="21"/>
  <c r="KLN28" i="21"/>
  <c r="KLM28" i="21"/>
  <c r="KLL28" i="21"/>
  <c r="KLK28" i="21"/>
  <c r="KLJ28" i="21"/>
  <c r="KLI28" i="21"/>
  <c r="KLH28" i="21"/>
  <c r="KLG28" i="21"/>
  <c r="KLF28" i="21"/>
  <c r="KLE28" i="21"/>
  <c r="KLD28" i="21"/>
  <c r="KLC28" i="21"/>
  <c r="KLB28" i="21"/>
  <c r="KLA28" i="21"/>
  <c r="KKZ28" i="21"/>
  <c r="KKY28" i="21"/>
  <c r="KKX28" i="21"/>
  <c r="KKW28" i="21"/>
  <c r="KKV28" i="21"/>
  <c r="KKU28" i="21"/>
  <c r="KKT28" i="21"/>
  <c r="KKS28" i="21"/>
  <c r="KKR28" i="21"/>
  <c r="KKQ28" i="21"/>
  <c r="KKP28" i="21"/>
  <c r="KKO28" i="21"/>
  <c r="KKN28" i="21"/>
  <c r="KKM28" i="21"/>
  <c r="KKL28" i="21"/>
  <c r="KKK28" i="21"/>
  <c r="KKJ28" i="21"/>
  <c r="KKI28" i="21"/>
  <c r="KKH28" i="21"/>
  <c r="KKG28" i="21"/>
  <c r="KKF28" i="21"/>
  <c r="KKE28" i="21"/>
  <c r="KKD28" i="21"/>
  <c r="KKC28" i="21"/>
  <c r="KKB28" i="21"/>
  <c r="KKA28" i="21"/>
  <c r="KJZ28" i="21"/>
  <c r="KJY28" i="21"/>
  <c r="KJX28" i="21"/>
  <c r="KJW28" i="21"/>
  <c r="KJV28" i="21"/>
  <c r="KJU28" i="21"/>
  <c r="KJT28" i="21"/>
  <c r="KJS28" i="21"/>
  <c r="KJR28" i="21"/>
  <c r="KJQ28" i="21"/>
  <c r="KJP28" i="21"/>
  <c r="KJO28" i="21"/>
  <c r="KJN28" i="21"/>
  <c r="KJM28" i="21"/>
  <c r="KJL28" i="21"/>
  <c r="KJK28" i="21"/>
  <c r="KJJ28" i="21"/>
  <c r="KJI28" i="21"/>
  <c r="KJH28" i="21"/>
  <c r="KJG28" i="21"/>
  <c r="KJF28" i="21"/>
  <c r="KJE28" i="21"/>
  <c r="KJD28" i="21"/>
  <c r="KJC28" i="21"/>
  <c r="KJB28" i="21"/>
  <c r="KJA28" i="21"/>
  <c r="KIZ28" i="21"/>
  <c r="KIY28" i="21"/>
  <c r="KIX28" i="21"/>
  <c r="KIW28" i="21"/>
  <c r="KIV28" i="21"/>
  <c r="KIU28" i="21"/>
  <c r="KIT28" i="21"/>
  <c r="KIS28" i="21"/>
  <c r="KIR28" i="21"/>
  <c r="KIQ28" i="21"/>
  <c r="KIP28" i="21"/>
  <c r="KIO28" i="21"/>
  <c r="KIN28" i="21"/>
  <c r="KIM28" i="21"/>
  <c r="KIL28" i="21"/>
  <c r="KIK28" i="21"/>
  <c r="KIJ28" i="21"/>
  <c r="KII28" i="21"/>
  <c r="KIH28" i="21"/>
  <c r="KIG28" i="21"/>
  <c r="KIF28" i="21"/>
  <c r="KIE28" i="21"/>
  <c r="KID28" i="21"/>
  <c r="KIC28" i="21"/>
  <c r="KIB28" i="21"/>
  <c r="KIA28" i="21"/>
  <c r="KHZ28" i="21"/>
  <c r="KHY28" i="21"/>
  <c r="KHX28" i="21"/>
  <c r="KHW28" i="21"/>
  <c r="KHV28" i="21"/>
  <c r="KHU28" i="21"/>
  <c r="KHT28" i="21"/>
  <c r="KHS28" i="21"/>
  <c r="KHR28" i="21"/>
  <c r="KHQ28" i="21"/>
  <c r="KHP28" i="21"/>
  <c r="KHO28" i="21"/>
  <c r="KHN28" i="21"/>
  <c r="KHM28" i="21"/>
  <c r="KHL28" i="21"/>
  <c r="KHK28" i="21"/>
  <c r="KHJ28" i="21"/>
  <c r="KHI28" i="21"/>
  <c r="KHH28" i="21"/>
  <c r="KHG28" i="21"/>
  <c r="KHF28" i="21"/>
  <c r="KHE28" i="21"/>
  <c r="KHD28" i="21"/>
  <c r="KHC28" i="21"/>
  <c r="KHB28" i="21"/>
  <c r="KHA28" i="21"/>
  <c r="KGZ28" i="21"/>
  <c r="KGY28" i="21"/>
  <c r="KGX28" i="21"/>
  <c r="KGW28" i="21"/>
  <c r="KGV28" i="21"/>
  <c r="KGU28" i="21"/>
  <c r="KGT28" i="21"/>
  <c r="KGS28" i="21"/>
  <c r="KGR28" i="21"/>
  <c r="KGQ28" i="21"/>
  <c r="KGP28" i="21"/>
  <c r="KGO28" i="21"/>
  <c r="KGN28" i="21"/>
  <c r="KGM28" i="21"/>
  <c r="KGL28" i="21"/>
  <c r="KGK28" i="21"/>
  <c r="KGJ28" i="21"/>
  <c r="KGI28" i="21"/>
  <c r="KGH28" i="21"/>
  <c r="KGG28" i="21"/>
  <c r="KGF28" i="21"/>
  <c r="KGE28" i="21"/>
  <c r="KGD28" i="21"/>
  <c r="KGC28" i="21"/>
  <c r="KGB28" i="21"/>
  <c r="KGA28" i="21"/>
  <c r="KFZ28" i="21"/>
  <c r="KFY28" i="21"/>
  <c r="KFX28" i="21"/>
  <c r="KFW28" i="21"/>
  <c r="KFV28" i="21"/>
  <c r="KFU28" i="21"/>
  <c r="KFT28" i="21"/>
  <c r="KFS28" i="21"/>
  <c r="KFR28" i="21"/>
  <c r="KFQ28" i="21"/>
  <c r="KFP28" i="21"/>
  <c r="KFO28" i="21"/>
  <c r="KFN28" i="21"/>
  <c r="KFM28" i="21"/>
  <c r="KFL28" i="21"/>
  <c r="KFK28" i="21"/>
  <c r="KFJ28" i="21"/>
  <c r="KFI28" i="21"/>
  <c r="KFH28" i="21"/>
  <c r="KFG28" i="21"/>
  <c r="KFF28" i="21"/>
  <c r="KFE28" i="21"/>
  <c r="KFD28" i="21"/>
  <c r="KFC28" i="21"/>
  <c r="KFB28" i="21"/>
  <c r="KFA28" i="21"/>
  <c r="KEZ28" i="21"/>
  <c r="KEY28" i="21"/>
  <c r="KEX28" i="21"/>
  <c r="KEW28" i="21"/>
  <c r="KEV28" i="21"/>
  <c r="KEU28" i="21"/>
  <c r="KET28" i="21"/>
  <c r="KES28" i="21"/>
  <c r="KER28" i="21"/>
  <c r="KEQ28" i="21"/>
  <c r="KEP28" i="21"/>
  <c r="KEO28" i="21"/>
  <c r="KEN28" i="21"/>
  <c r="KEM28" i="21"/>
  <c r="KEL28" i="21"/>
  <c r="KEK28" i="21"/>
  <c r="KEJ28" i="21"/>
  <c r="KEI28" i="21"/>
  <c r="KEH28" i="21"/>
  <c r="KEG28" i="21"/>
  <c r="KEF28" i="21"/>
  <c r="KEE28" i="21"/>
  <c r="KED28" i="21"/>
  <c r="KEC28" i="21"/>
  <c r="KEB28" i="21"/>
  <c r="KEA28" i="21"/>
  <c r="KDZ28" i="21"/>
  <c r="KDY28" i="21"/>
  <c r="KDX28" i="21"/>
  <c r="KDW28" i="21"/>
  <c r="KDV28" i="21"/>
  <c r="KDU28" i="21"/>
  <c r="KDT28" i="21"/>
  <c r="KDS28" i="21"/>
  <c r="KDR28" i="21"/>
  <c r="KDQ28" i="21"/>
  <c r="KDP28" i="21"/>
  <c r="KDO28" i="21"/>
  <c r="KDN28" i="21"/>
  <c r="KDM28" i="21"/>
  <c r="KDL28" i="21"/>
  <c r="KDK28" i="21"/>
  <c r="KDJ28" i="21"/>
  <c r="KDI28" i="21"/>
  <c r="KDH28" i="21"/>
  <c r="KDG28" i="21"/>
  <c r="KDF28" i="21"/>
  <c r="KDE28" i="21"/>
  <c r="KDD28" i="21"/>
  <c r="KDC28" i="21"/>
  <c r="KDB28" i="21"/>
  <c r="KDA28" i="21"/>
  <c r="KCZ28" i="21"/>
  <c r="KCY28" i="21"/>
  <c r="KCX28" i="21"/>
  <c r="KCW28" i="21"/>
  <c r="KCV28" i="21"/>
  <c r="KCU28" i="21"/>
  <c r="KCT28" i="21"/>
  <c r="KCS28" i="21"/>
  <c r="KCR28" i="21"/>
  <c r="KCQ28" i="21"/>
  <c r="KCP28" i="21"/>
  <c r="KCO28" i="21"/>
  <c r="KCN28" i="21"/>
  <c r="KCM28" i="21"/>
  <c r="KCL28" i="21"/>
  <c r="KCK28" i="21"/>
  <c r="KCJ28" i="21"/>
  <c r="KCI28" i="21"/>
  <c r="KCH28" i="21"/>
  <c r="KCG28" i="21"/>
  <c r="KCF28" i="21"/>
  <c r="KCE28" i="21"/>
  <c r="KCD28" i="21"/>
  <c r="KCC28" i="21"/>
  <c r="KCB28" i="21"/>
  <c r="KCA28" i="21"/>
  <c r="KBZ28" i="21"/>
  <c r="KBY28" i="21"/>
  <c r="KBX28" i="21"/>
  <c r="KBW28" i="21"/>
  <c r="KBV28" i="21"/>
  <c r="KBU28" i="21"/>
  <c r="KBT28" i="21"/>
  <c r="KBS28" i="21"/>
  <c r="KBR28" i="21"/>
  <c r="KBQ28" i="21"/>
  <c r="KBP28" i="21"/>
  <c r="KBO28" i="21"/>
  <c r="KBN28" i="21"/>
  <c r="KBM28" i="21"/>
  <c r="KBL28" i="21"/>
  <c r="KBK28" i="21"/>
  <c r="KBJ28" i="21"/>
  <c r="KBI28" i="21"/>
  <c r="KBH28" i="21"/>
  <c r="KBG28" i="21"/>
  <c r="KBF28" i="21"/>
  <c r="KBE28" i="21"/>
  <c r="KBD28" i="21"/>
  <c r="KBC28" i="21"/>
  <c r="KBB28" i="21"/>
  <c r="KBA28" i="21"/>
  <c r="KAZ28" i="21"/>
  <c r="KAY28" i="21"/>
  <c r="KAX28" i="21"/>
  <c r="KAW28" i="21"/>
  <c r="KAV28" i="21"/>
  <c r="KAU28" i="21"/>
  <c r="KAT28" i="21"/>
  <c r="KAS28" i="21"/>
  <c r="KAR28" i="21"/>
  <c r="KAQ28" i="21"/>
  <c r="KAP28" i="21"/>
  <c r="KAO28" i="21"/>
  <c r="KAN28" i="21"/>
  <c r="KAM28" i="21"/>
  <c r="KAL28" i="21"/>
  <c r="KAK28" i="21"/>
  <c r="KAJ28" i="21"/>
  <c r="KAI28" i="21"/>
  <c r="KAH28" i="21"/>
  <c r="KAG28" i="21"/>
  <c r="KAF28" i="21"/>
  <c r="KAE28" i="21"/>
  <c r="KAD28" i="21"/>
  <c r="KAC28" i="21"/>
  <c r="KAB28" i="21"/>
  <c r="KAA28" i="21"/>
  <c r="JZZ28" i="21"/>
  <c r="JZY28" i="21"/>
  <c r="JZX28" i="21"/>
  <c r="JZW28" i="21"/>
  <c r="JZV28" i="21"/>
  <c r="JZU28" i="21"/>
  <c r="JZT28" i="21"/>
  <c r="JZS28" i="21"/>
  <c r="JZR28" i="21"/>
  <c r="JZQ28" i="21"/>
  <c r="JZP28" i="21"/>
  <c r="JZO28" i="21"/>
  <c r="JZN28" i="21"/>
  <c r="JZM28" i="21"/>
  <c r="JZL28" i="21"/>
  <c r="JZK28" i="21"/>
  <c r="JZJ28" i="21"/>
  <c r="JZI28" i="21"/>
  <c r="JZH28" i="21"/>
  <c r="JZG28" i="21"/>
  <c r="JZF28" i="21"/>
  <c r="JZE28" i="21"/>
  <c r="JZD28" i="21"/>
  <c r="JZC28" i="21"/>
  <c r="JZB28" i="21"/>
  <c r="JZA28" i="21"/>
  <c r="JYZ28" i="21"/>
  <c r="JYY28" i="21"/>
  <c r="JYX28" i="21"/>
  <c r="JYW28" i="21"/>
  <c r="JYV28" i="21"/>
  <c r="JYU28" i="21"/>
  <c r="JYT28" i="21"/>
  <c r="JYS28" i="21"/>
  <c r="JYR28" i="21"/>
  <c r="JYQ28" i="21"/>
  <c r="JYP28" i="21"/>
  <c r="JYO28" i="21"/>
  <c r="JYN28" i="21"/>
  <c r="JYM28" i="21"/>
  <c r="JYL28" i="21"/>
  <c r="JYK28" i="21"/>
  <c r="JYJ28" i="21"/>
  <c r="JYI28" i="21"/>
  <c r="JYH28" i="21"/>
  <c r="JYG28" i="21"/>
  <c r="JYF28" i="21"/>
  <c r="JYE28" i="21"/>
  <c r="JYD28" i="21"/>
  <c r="JYC28" i="21"/>
  <c r="JYB28" i="21"/>
  <c r="JYA28" i="21"/>
  <c r="JXZ28" i="21"/>
  <c r="JXY28" i="21"/>
  <c r="JXX28" i="21"/>
  <c r="JXW28" i="21"/>
  <c r="JXV28" i="21"/>
  <c r="JXU28" i="21"/>
  <c r="JXT28" i="21"/>
  <c r="JXS28" i="21"/>
  <c r="JXR28" i="21"/>
  <c r="JXQ28" i="21"/>
  <c r="JXP28" i="21"/>
  <c r="JXO28" i="21"/>
  <c r="JXN28" i="21"/>
  <c r="JXM28" i="21"/>
  <c r="JXL28" i="21"/>
  <c r="JXK28" i="21"/>
  <c r="JXJ28" i="21"/>
  <c r="JXI28" i="21"/>
  <c r="JXH28" i="21"/>
  <c r="JXG28" i="21"/>
  <c r="JXF28" i="21"/>
  <c r="JXE28" i="21"/>
  <c r="JXD28" i="21"/>
  <c r="JXC28" i="21"/>
  <c r="JXB28" i="21"/>
  <c r="JXA28" i="21"/>
  <c r="JWZ28" i="21"/>
  <c r="JWY28" i="21"/>
  <c r="JWX28" i="21"/>
  <c r="JWW28" i="21"/>
  <c r="JWV28" i="21"/>
  <c r="JWU28" i="21"/>
  <c r="JWT28" i="21"/>
  <c r="JWS28" i="21"/>
  <c r="JWR28" i="21"/>
  <c r="JWQ28" i="21"/>
  <c r="JWP28" i="21"/>
  <c r="JWO28" i="21"/>
  <c r="JWN28" i="21"/>
  <c r="JWM28" i="21"/>
  <c r="JWL28" i="21"/>
  <c r="JWK28" i="21"/>
  <c r="JWJ28" i="21"/>
  <c r="JWI28" i="21"/>
  <c r="JWH28" i="21"/>
  <c r="JWG28" i="21"/>
  <c r="JWF28" i="21"/>
  <c r="JWE28" i="21"/>
  <c r="JWD28" i="21"/>
  <c r="JWC28" i="21"/>
  <c r="JWB28" i="21"/>
  <c r="JWA28" i="21"/>
  <c r="JVZ28" i="21"/>
  <c r="JVY28" i="21"/>
  <c r="JVX28" i="21"/>
  <c r="JVW28" i="21"/>
  <c r="JVV28" i="21"/>
  <c r="JVU28" i="21"/>
  <c r="JVT28" i="21"/>
  <c r="JVS28" i="21"/>
  <c r="JVR28" i="21"/>
  <c r="JVQ28" i="21"/>
  <c r="JVP28" i="21"/>
  <c r="JVO28" i="21"/>
  <c r="JVN28" i="21"/>
  <c r="JVM28" i="21"/>
  <c r="JVL28" i="21"/>
  <c r="JVK28" i="21"/>
  <c r="JVJ28" i="21"/>
  <c r="JVI28" i="21"/>
  <c r="JVH28" i="21"/>
  <c r="JVG28" i="21"/>
  <c r="JVF28" i="21"/>
  <c r="JVE28" i="21"/>
  <c r="JVD28" i="21"/>
  <c r="JVC28" i="21"/>
  <c r="JVB28" i="21"/>
  <c r="JVA28" i="21"/>
  <c r="JUZ28" i="21"/>
  <c r="JUY28" i="21"/>
  <c r="JUX28" i="21"/>
  <c r="JUW28" i="21"/>
  <c r="JUV28" i="21"/>
  <c r="JUU28" i="21"/>
  <c r="JUT28" i="21"/>
  <c r="JUS28" i="21"/>
  <c r="JUR28" i="21"/>
  <c r="JUQ28" i="21"/>
  <c r="JUP28" i="21"/>
  <c r="JUO28" i="21"/>
  <c r="JUN28" i="21"/>
  <c r="JUM28" i="21"/>
  <c r="JUL28" i="21"/>
  <c r="JUK28" i="21"/>
  <c r="JUJ28" i="21"/>
  <c r="JUI28" i="21"/>
  <c r="JUH28" i="21"/>
  <c r="JUG28" i="21"/>
  <c r="JUF28" i="21"/>
  <c r="JUE28" i="21"/>
  <c r="JUD28" i="21"/>
  <c r="JUC28" i="21"/>
  <c r="JUB28" i="21"/>
  <c r="JUA28" i="21"/>
  <c r="JTZ28" i="21"/>
  <c r="JTY28" i="21"/>
  <c r="JTX28" i="21"/>
  <c r="JTW28" i="21"/>
  <c r="JTV28" i="21"/>
  <c r="JTU28" i="21"/>
  <c r="JTT28" i="21"/>
  <c r="JTS28" i="21"/>
  <c r="JTR28" i="21"/>
  <c r="JTQ28" i="21"/>
  <c r="JTP28" i="21"/>
  <c r="JTO28" i="21"/>
  <c r="JTN28" i="21"/>
  <c r="JTM28" i="21"/>
  <c r="JTL28" i="21"/>
  <c r="JTK28" i="21"/>
  <c r="JTJ28" i="21"/>
  <c r="JTI28" i="21"/>
  <c r="JTH28" i="21"/>
  <c r="JTG28" i="21"/>
  <c r="JTF28" i="21"/>
  <c r="JTE28" i="21"/>
  <c r="JTD28" i="21"/>
  <c r="JTC28" i="21"/>
  <c r="JTB28" i="21"/>
  <c r="JTA28" i="21"/>
  <c r="JSZ28" i="21"/>
  <c r="JSY28" i="21"/>
  <c r="JSX28" i="21"/>
  <c r="JSW28" i="21"/>
  <c r="JSV28" i="21"/>
  <c r="JSU28" i="21"/>
  <c r="JST28" i="21"/>
  <c r="JSS28" i="21"/>
  <c r="JSR28" i="21"/>
  <c r="JSQ28" i="21"/>
  <c r="JSP28" i="21"/>
  <c r="JSO28" i="21"/>
  <c r="JSN28" i="21"/>
  <c r="JSM28" i="21"/>
  <c r="JSL28" i="21"/>
  <c r="JSK28" i="21"/>
  <c r="JSJ28" i="21"/>
  <c r="JSI28" i="21"/>
  <c r="JSH28" i="21"/>
  <c r="JSG28" i="21"/>
  <c r="JSF28" i="21"/>
  <c r="JSE28" i="21"/>
  <c r="JSD28" i="21"/>
  <c r="JSC28" i="21"/>
  <c r="JSB28" i="21"/>
  <c r="JSA28" i="21"/>
  <c r="JRZ28" i="21"/>
  <c r="JRY28" i="21"/>
  <c r="JRX28" i="21"/>
  <c r="JRW28" i="21"/>
  <c r="JRV28" i="21"/>
  <c r="JRU28" i="21"/>
  <c r="JRT28" i="21"/>
  <c r="JRS28" i="21"/>
  <c r="JRR28" i="21"/>
  <c r="JRQ28" i="21"/>
  <c r="JRP28" i="21"/>
  <c r="JRO28" i="21"/>
  <c r="JRN28" i="21"/>
  <c r="JRM28" i="21"/>
  <c r="JRL28" i="21"/>
  <c r="JRK28" i="21"/>
  <c r="JRJ28" i="21"/>
  <c r="JRI28" i="21"/>
  <c r="JRH28" i="21"/>
  <c r="JRG28" i="21"/>
  <c r="JRF28" i="21"/>
  <c r="JRE28" i="21"/>
  <c r="JRD28" i="21"/>
  <c r="JRC28" i="21"/>
  <c r="JRB28" i="21"/>
  <c r="JRA28" i="21"/>
  <c r="JQZ28" i="21"/>
  <c r="JQY28" i="21"/>
  <c r="JQX28" i="21"/>
  <c r="JQW28" i="21"/>
  <c r="JQV28" i="21"/>
  <c r="JQU28" i="21"/>
  <c r="JQT28" i="21"/>
  <c r="JQS28" i="21"/>
  <c r="JQR28" i="21"/>
  <c r="JQQ28" i="21"/>
  <c r="JQP28" i="21"/>
  <c r="JQO28" i="21"/>
  <c r="JQN28" i="21"/>
  <c r="JQM28" i="21"/>
  <c r="JQL28" i="21"/>
  <c r="JQK28" i="21"/>
  <c r="JQJ28" i="21"/>
  <c r="JQI28" i="21"/>
  <c r="JQH28" i="21"/>
  <c r="JQG28" i="21"/>
  <c r="JQF28" i="21"/>
  <c r="JQE28" i="21"/>
  <c r="JQD28" i="21"/>
  <c r="JQC28" i="21"/>
  <c r="JQB28" i="21"/>
  <c r="JQA28" i="21"/>
  <c r="JPZ28" i="21"/>
  <c r="JPY28" i="21"/>
  <c r="JPX28" i="21"/>
  <c r="JPW28" i="21"/>
  <c r="JPV28" i="21"/>
  <c r="JPU28" i="21"/>
  <c r="JPT28" i="21"/>
  <c r="JPS28" i="21"/>
  <c r="JPR28" i="21"/>
  <c r="JPQ28" i="21"/>
  <c r="JPP28" i="21"/>
  <c r="JPO28" i="21"/>
  <c r="JPN28" i="21"/>
  <c r="JPM28" i="21"/>
  <c r="JPL28" i="21"/>
  <c r="JPK28" i="21"/>
  <c r="JPJ28" i="21"/>
  <c r="JPI28" i="21"/>
  <c r="JPH28" i="21"/>
  <c r="JPG28" i="21"/>
  <c r="JPF28" i="21"/>
  <c r="JPE28" i="21"/>
  <c r="JPD28" i="21"/>
  <c r="JPC28" i="21"/>
  <c r="JPB28" i="21"/>
  <c r="JPA28" i="21"/>
  <c r="JOZ28" i="21"/>
  <c r="JOY28" i="21"/>
  <c r="JOX28" i="21"/>
  <c r="JOW28" i="21"/>
  <c r="JOV28" i="21"/>
  <c r="JOU28" i="21"/>
  <c r="JOT28" i="21"/>
  <c r="JOS28" i="21"/>
  <c r="JOR28" i="21"/>
  <c r="JOQ28" i="21"/>
  <c r="JOP28" i="21"/>
  <c r="JOO28" i="21"/>
  <c r="JON28" i="21"/>
  <c r="JOM28" i="21"/>
  <c r="JOL28" i="21"/>
  <c r="JOK28" i="21"/>
  <c r="JOJ28" i="21"/>
  <c r="JOI28" i="21"/>
  <c r="JOH28" i="21"/>
  <c r="JOG28" i="21"/>
  <c r="JOF28" i="21"/>
  <c r="JOE28" i="21"/>
  <c r="JOD28" i="21"/>
  <c r="JOC28" i="21"/>
  <c r="JOB28" i="21"/>
  <c r="JOA28" i="21"/>
  <c r="JNZ28" i="21"/>
  <c r="JNY28" i="21"/>
  <c r="JNX28" i="21"/>
  <c r="JNW28" i="21"/>
  <c r="JNV28" i="21"/>
  <c r="JNU28" i="21"/>
  <c r="JNT28" i="21"/>
  <c r="JNS28" i="21"/>
  <c r="JNR28" i="21"/>
  <c r="JNQ28" i="21"/>
  <c r="JNP28" i="21"/>
  <c r="JNO28" i="21"/>
  <c r="JNN28" i="21"/>
  <c r="JNM28" i="21"/>
  <c r="JNL28" i="21"/>
  <c r="JNK28" i="21"/>
  <c r="JNJ28" i="21"/>
  <c r="JNI28" i="21"/>
  <c r="JNH28" i="21"/>
  <c r="JNG28" i="21"/>
  <c r="JNF28" i="21"/>
  <c r="JNE28" i="21"/>
  <c r="JND28" i="21"/>
  <c r="JNC28" i="21"/>
  <c r="JNB28" i="21"/>
  <c r="JNA28" i="21"/>
  <c r="JMZ28" i="21"/>
  <c r="JMY28" i="21"/>
  <c r="JMX28" i="21"/>
  <c r="JMW28" i="21"/>
  <c r="JMV28" i="21"/>
  <c r="JMU28" i="21"/>
  <c r="JMT28" i="21"/>
  <c r="JMS28" i="21"/>
  <c r="JMR28" i="21"/>
  <c r="JMQ28" i="21"/>
  <c r="JMP28" i="21"/>
  <c r="JMO28" i="21"/>
  <c r="JMN28" i="21"/>
  <c r="JMM28" i="21"/>
  <c r="JML28" i="21"/>
  <c r="JMK28" i="21"/>
  <c r="JMJ28" i="21"/>
  <c r="JMI28" i="21"/>
  <c r="JMH28" i="21"/>
  <c r="JMG28" i="21"/>
  <c r="JMF28" i="21"/>
  <c r="JME28" i="21"/>
  <c r="JMD28" i="21"/>
  <c r="JMC28" i="21"/>
  <c r="JMB28" i="21"/>
  <c r="JMA28" i="21"/>
  <c r="JLZ28" i="21"/>
  <c r="JLY28" i="21"/>
  <c r="JLX28" i="21"/>
  <c r="JLW28" i="21"/>
  <c r="JLV28" i="21"/>
  <c r="JLU28" i="21"/>
  <c r="JLT28" i="21"/>
  <c r="JLS28" i="21"/>
  <c r="JLR28" i="21"/>
  <c r="JLQ28" i="21"/>
  <c r="JLP28" i="21"/>
  <c r="JLO28" i="21"/>
  <c r="JLN28" i="21"/>
  <c r="JLM28" i="21"/>
  <c r="JLL28" i="21"/>
  <c r="JLK28" i="21"/>
  <c r="JLJ28" i="21"/>
  <c r="JLI28" i="21"/>
  <c r="JLH28" i="21"/>
  <c r="JLG28" i="21"/>
  <c r="JLF28" i="21"/>
  <c r="JLE28" i="21"/>
  <c r="JLD28" i="21"/>
  <c r="JLC28" i="21"/>
  <c r="JLB28" i="21"/>
  <c r="JLA28" i="21"/>
  <c r="JKZ28" i="21"/>
  <c r="JKY28" i="21"/>
  <c r="JKX28" i="21"/>
  <c r="JKW28" i="21"/>
  <c r="JKV28" i="21"/>
  <c r="JKU28" i="21"/>
  <c r="JKT28" i="21"/>
  <c r="JKS28" i="21"/>
  <c r="JKR28" i="21"/>
  <c r="JKQ28" i="21"/>
  <c r="JKP28" i="21"/>
  <c r="JKO28" i="21"/>
  <c r="JKN28" i="21"/>
  <c r="JKM28" i="21"/>
  <c r="JKL28" i="21"/>
  <c r="JKK28" i="21"/>
  <c r="JKJ28" i="21"/>
  <c r="JKI28" i="21"/>
  <c r="JKH28" i="21"/>
  <c r="JKG28" i="21"/>
  <c r="JKF28" i="21"/>
  <c r="JKE28" i="21"/>
  <c r="JKD28" i="21"/>
  <c r="JKC28" i="21"/>
  <c r="JKB28" i="21"/>
  <c r="JKA28" i="21"/>
  <c r="JJZ28" i="21"/>
  <c r="JJY28" i="21"/>
  <c r="JJX28" i="21"/>
  <c r="JJW28" i="21"/>
  <c r="JJV28" i="21"/>
  <c r="JJU28" i="21"/>
  <c r="JJT28" i="21"/>
  <c r="JJS28" i="21"/>
  <c r="JJR28" i="21"/>
  <c r="JJQ28" i="21"/>
  <c r="JJP28" i="21"/>
  <c r="JJO28" i="21"/>
  <c r="JJN28" i="21"/>
  <c r="JJM28" i="21"/>
  <c r="JJL28" i="21"/>
  <c r="JJK28" i="21"/>
  <c r="JJJ28" i="21"/>
  <c r="JJI28" i="21"/>
  <c r="JJH28" i="21"/>
  <c r="JJG28" i="21"/>
  <c r="JJF28" i="21"/>
  <c r="JJE28" i="21"/>
  <c r="JJD28" i="21"/>
  <c r="JJC28" i="21"/>
  <c r="JJB28" i="21"/>
  <c r="JJA28" i="21"/>
  <c r="JIZ28" i="21"/>
  <c r="JIY28" i="21"/>
  <c r="JIX28" i="21"/>
  <c r="JIW28" i="21"/>
  <c r="JIV28" i="21"/>
  <c r="JIU28" i="21"/>
  <c r="JIT28" i="21"/>
  <c r="JIS28" i="21"/>
  <c r="JIR28" i="21"/>
  <c r="JIQ28" i="21"/>
  <c r="JIP28" i="21"/>
  <c r="JIO28" i="21"/>
  <c r="JIN28" i="21"/>
  <c r="JIM28" i="21"/>
  <c r="JIL28" i="21"/>
  <c r="JIK28" i="21"/>
  <c r="JIJ28" i="21"/>
  <c r="JII28" i="21"/>
  <c r="JIH28" i="21"/>
  <c r="JIG28" i="21"/>
  <c r="JIF28" i="21"/>
  <c r="JIE28" i="21"/>
  <c r="JID28" i="21"/>
  <c r="JIC28" i="21"/>
  <c r="JIB28" i="21"/>
  <c r="JIA28" i="21"/>
  <c r="JHZ28" i="21"/>
  <c r="JHY28" i="21"/>
  <c r="JHX28" i="21"/>
  <c r="JHW28" i="21"/>
  <c r="JHV28" i="21"/>
  <c r="JHU28" i="21"/>
  <c r="JHT28" i="21"/>
  <c r="JHS28" i="21"/>
  <c r="JHR28" i="21"/>
  <c r="JHQ28" i="21"/>
  <c r="JHP28" i="21"/>
  <c r="JHO28" i="21"/>
  <c r="JHN28" i="21"/>
  <c r="JHM28" i="21"/>
  <c r="JHL28" i="21"/>
  <c r="JHK28" i="21"/>
  <c r="JHJ28" i="21"/>
  <c r="JHI28" i="21"/>
  <c r="JHH28" i="21"/>
  <c r="JHG28" i="21"/>
  <c r="JHF28" i="21"/>
  <c r="JHE28" i="21"/>
  <c r="JHD28" i="21"/>
  <c r="JHC28" i="21"/>
  <c r="JHB28" i="21"/>
  <c r="JHA28" i="21"/>
  <c r="JGZ28" i="21"/>
  <c r="JGY28" i="21"/>
  <c r="JGX28" i="21"/>
  <c r="JGW28" i="21"/>
  <c r="JGV28" i="21"/>
  <c r="JGU28" i="21"/>
  <c r="JGT28" i="21"/>
  <c r="JGS28" i="21"/>
  <c r="JGR28" i="21"/>
  <c r="JGQ28" i="21"/>
  <c r="JGP28" i="21"/>
  <c r="JGO28" i="21"/>
  <c r="JGN28" i="21"/>
  <c r="JGM28" i="21"/>
  <c r="JGL28" i="21"/>
  <c r="JGK28" i="21"/>
  <c r="JGJ28" i="21"/>
  <c r="JGI28" i="21"/>
  <c r="JGH28" i="21"/>
  <c r="JGG28" i="21"/>
  <c r="JGF28" i="21"/>
  <c r="JGE28" i="21"/>
  <c r="JGD28" i="21"/>
  <c r="JGC28" i="21"/>
  <c r="JGB28" i="21"/>
  <c r="JGA28" i="21"/>
  <c r="JFZ28" i="21"/>
  <c r="JFY28" i="21"/>
  <c r="JFX28" i="21"/>
  <c r="JFW28" i="21"/>
  <c r="JFV28" i="21"/>
  <c r="JFU28" i="21"/>
  <c r="JFT28" i="21"/>
  <c r="JFS28" i="21"/>
  <c r="JFR28" i="21"/>
  <c r="JFQ28" i="21"/>
  <c r="JFP28" i="21"/>
  <c r="JFO28" i="21"/>
  <c r="JFN28" i="21"/>
  <c r="JFM28" i="21"/>
  <c r="JFL28" i="21"/>
  <c r="JFK28" i="21"/>
  <c r="JFJ28" i="21"/>
  <c r="JFI28" i="21"/>
  <c r="JFH28" i="21"/>
  <c r="JFG28" i="21"/>
  <c r="JFF28" i="21"/>
  <c r="JFE28" i="21"/>
  <c r="JFD28" i="21"/>
  <c r="JFC28" i="21"/>
  <c r="JFB28" i="21"/>
  <c r="JFA28" i="21"/>
  <c r="JEZ28" i="21"/>
  <c r="JEY28" i="21"/>
  <c r="JEX28" i="21"/>
  <c r="JEW28" i="21"/>
  <c r="JEV28" i="21"/>
  <c r="JEU28" i="21"/>
  <c r="JET28" i="21"/>
  <c r="JES28" i="21"/>
  <c r="JER28" i="21"/>
  <c r="JEQ28" i="21"/>
  <c r="JEP28" i="21"/>
  <c r="JEO28" i="21"/>
  <c r="JEN28" i="21"/>
  <c r="JEM28" i="21"/>
  <c r="JEL28" i="21"/>
  <c r="JEK28" i="21"/>
  <c r="JEJ28" i="21"/>
  <c r="JEI28" i="21"/>
  <c r="JEH28" i="21"/>
  <c r="JEG28" i="21"/>
  <c r="JEF28" i="21"/>
  <c r="JEE28" i="21"/>
  <c r="JED28" i="21"/>
  <c r="JEC28" i="21"/>
  <c r="JEB28" i="21"/>
  <c r="JEA28" i="21"/>
  <c r="JDZ28" i="21"/>
  <c r="JDY28" i="21"/>
  <c r="JDX28" i="21"/>
  <c r="JDW28" i="21"/>
  <c r="JDV28" i="21"/>
  <c r="JDU28" i="21"/>
  <c r="JDT28" i="21"/>
  <c r="JDS28" i="21"/>
  <c r="JDR28" i="21"/>
  <c r="JDQ28" i="21"/>
  <c r="JDP28" i="21"/>
  <c r="JDO28" i="21"/>
  <c r="JDN28" i="21"/>
  <c r="JDM28" i="21"/>
  <c r="JDL28" i="21"/>
  <c r="JDK28" i="21"/>
  <c r="JDJ28" i="21"/>
  <c r="JDI28" i="21"/>
  <c r="JDH28" i="21"/>
  <c r="JDG28" i="21"/>
  <c r="JDF28" i="21"/>
  <c r="JDE28" i="21"/>
  <c r="JDD28" i="21"/>
  <c r="JDC28" i="21"/>
  <c r="JDB28" i="21"/>
  <c r="JDA28" i="21"/>
  <c r="JCZ28" i="21"/>
  <c r="JCY28" i="21"/>
  <c r="JCX28" i="21"/>
  <c r="JCW28" i="21"/>
  <c r="JCV28" i="21"/>
  <c r="JCU28" i="21"/>
  <c r="JCT28" i="21"/>
  <c r="JCS28" i="21"/>
  <c r="JCR28" i="21"/>
  <c r="JCQ28" i="21"/>
  <c r="JCP28" i="21"/>
  <c r="JCO28" i="21"/>
  <c r="JCN28" i="21"/>
  <c r="JCM28" i="21"/>
  <c r="JCL28" i="21"/>
  <c r="JCK28" i="21"/>
  <c r="JCJ28" i="21"/>
  <c r="JCI28" i="21"/>
  <c r="JCH28" i="21"/>
  <c r="JCG28" i="21"/>
  <c r="JCF28" i="21"/>
  <c r="JCE28" i="21"/>
  <c r="JCD28" i="21"/>
  <c r="JCC28" i="21"/>
  <c r="JCB28" i="21"/>
  <c r="JCA28" i="21"/>
  <c r="JBZ28" i="21"/>
  <c r="JBY28" i="21"/>
  <c r="JBX28" i="21"/>
  <c r="JBW28" i="21"/>
  <c r="JBV28" i="21"/>
  <c r="JBU28" i="21"/>
  <c r="JBT28" i="21"/>
  <c r="JBS28" i="21"/>
  <c r="JBR28" i="21"/>
  <c r="JBQ28" i="21"/>
  <c r="JBP28" i="21"/>
  <c r="JBO28" i="21"/>
  <c r="JBN28" i="21"/>
  <c r="JBM28" i="21"/>
  <c r="JBL28" i="21"/>
  <c r="JBK28" i="21"/>
  <c r="JBJ28" i="21"/>
  <c r="JBI28" i="21"/>
  <c r="JBH28" i="21"/>
  <c r="JBG28" i="21"/>
  <c r="JBF28" i="21"/>
  <c r="JBE28" i="21"/>
  <c r="JBD28" i="21"/>
  <c r="JBC28" i="21"/>
  <c r="JBB28" i="21"/>
  <c r="JBA28" i="21"/>
  <c r="JAZ28" i="21"/>
  <c r="JAY28" i="21"/>
  <c r="JAX28" i="21"/>
  <c r="JAW28" i="21"/>
  <c r="JAV28" i="21"/>
  <c r="JAU28" i="21"/>
  <c r="JAT28" i="21"/>
  <c r="JAS28" i="21"/>
  <c r="JAR28" i="21"/>
  <c r="JAQ28" i="21"/>
  <c r="JAP28" i="21"/>
  <c r="JAO28" i="21"/>
  <c r="JAN28" i="21"/>
  <c r="JAM28" i="21"/>
  <c r="JAL28" i="21"/>
  <c r="JAK28" i="21"/>
  <c r="JAJ28" i="21"/>
  <c r="JAI28" i="21"/>
  <c r="JAH28" i="21"/>
  <c r="JAG28" i="21"/>
  <c r="JAF28" i="21"/>
  <c r="JAE28" i="21"/>
  <c r="JAD28" i="21"/>
  <c r="JAC28" i="21"/>
  <c r="JAB28" i="21"/>
  <c r="JAA28" i="21"/>
  <c r="IZZ28" i="21"/>
  <c r="IZY28" i="21"/>
  <c r="IZX28" i="21"/>
  <c r="IZW28" i="21"/>
  <c r="IZV28" i="21"/>
  <c r="IZU28" i="21"/>
  <c r="IZT28" i="21"/>
  <c r="IZS28" i="21"/>
  <c r="IZR28" i="21"/>
  <c r="IZQ28" i="21"/>
  <c r="IZP28" i="21"/>
  <c r="IZO28" i="21"/>
  <c r="IZN28" i="21"/>
  <c r="IZM28" i="21"/>
  <c r="IZL28" i="21"/>
  <c r="IZK28" i="21"/>
  <c r="IZJ28" i="21"/>
  <c r="IZI28" i="21"/>
  <c r="IZH28" i="21"/>
  <c r="IZG28" i="21"/>
  <c r="IZF28" i="21"/>
  <c r="IZE28" i="21"/>
  <c r="IZD28" i="21"/>
  <c r="IZC28" i="21"/>
  <c r="IZB28" i="21"/>
  <c r="IZA28" i="21"/>
  <c r="IYZ28" i="21"/>
  <c r="IYY28" i="21"/>
  <c r="IYX28" i="21"/>
  <c r="IYW28" i="21"/>
  <c r="IYV28" i="21"/>
  <c r="IYU28" i="21"/>
  <c r="IYT28" i="21"/>
  <c r="IYS28" i="21"/>
  <c r="IYR28" i="21"/>
  <c r="IYQ28" i="21"/>
  <c r="IYP28" i="21"/>
  <c r="IYO28" i="21"/>
  <c r="IYN28" i="21"/>
  <c r="IYM28" i="21"/>
  <c r="IYL28" i="21"/>
  <c r="IYK28" i="21"/>
  <c r="IYJ28" i="21"/>
  <c r="IYI28" i="21"/>
  <c r="IYH28" i="21"/>
  <c r="IYG28" i="21"/>
  <c r="IYF28" i="21"/>
  <c r="IYE28" i="21"/>
  <c r="IYD28" i="21"/>
  <c r="IYC28" i="21"/>
  <c r="IYB28" i="21"/>
  <c r="IYA28" i="21"/>
  <c r="IXZ28" i="21"/>
  <c r="IXY28" i="21"/>
  <c r="IXX28" i="21"/>
  <c r="IXW28" i="21"/>
  <c r="IXV28" i="21"/>
  <c r="IXU28" i="21"/>
  <c r="IXT28" i="21"/>
  <c r="IXS28" i="21"/>
  <c r="IXR28" i="21"/>
  <c r="IXQ28" i="21"/>
  <c r="IXP28" i="21"/>
  <c r="IXO28" i="21"/>
  <c r="IXN28" i="21"/>
  <c r="IXM28" i="21"/>
  <c r="IXL28" i="21"/>
  <c r="IXK28" i="21"/>
  <c r="IXJ28" i="21"/>
  <c r="IXI28" i="21"/>
  <c r="IXH28" i="21"/>
  <c r="IXG28" i="21"/>
  <c r="IXF28" i="21"/>
  <c r="IXE28" i="21"/>
  <c r="IXD28" i="21"/>
  <c r="IXC28" i="21"/>
  <c r="IXB28" i="21"/>
  <c r="IXA28" i="21"/>
  <c r="IWZ28" i="21"/>
  <c r="IWY28" i="21"/>
  <c r="IWX28" i="21"/>
  <c r="IWW28" i="21"/>
  <c r="IWV28" i="21"/>
  <c r="IWU28" i="21"/>
  <c r="IWT28" i="21"/>
  <c r="IWS28" i="21"/>
  <c r="IWR28" i="21"/>
  <c r="IWQ28" i="21"/>
  <c r="IWP28" i="21"/>
  <c r="IWO28" i="21"/>
  <c r="IWN28" i="21"/>
  <c r="IWM28" i="21"/>
  <c r="IWL28" i="21"/>
  <c r="IWK28" i="21"/>
  <c r="IWJ28" i="21"/>
  <c r="IWI28" i="21"/>
  <c r="IWH28" i="21"/>
  <c r="IWG28" i="21"/>
  <c r="IWF28" i="21"/>
  <c r="IWE28" i="21"/>
  <c r="IWD28" i="21"/>
  <c r="IWC28" i="21"/>
  <c r="IWB28" i="21"/>
  <c r="IWA28" i="21"/>
  <c r="IVZ28" i="21"/>
  <c r="IVY28" i="21"/>
  <c r="IVX28" i="21"/>
  <c r="IVW28" i="21"/>
  <c r="IVV28" i="21"/>
  <c r="IVU28" i="21"/>
  <c r="IVT28" i="21"/>
  <c r="IVS28" i="21"/>
  <c r="IVR28" i="21"/>
  <c r="IVQ28" i="21"/>
  <c r="IVP28" i="21"/>
  <c r="IVO28" i="21"/>
  <c r="IVN28" i="21"/>
  <c r="IVM28" i="21"/>
  <c r="IVL28" i="21"/>
  <c r="IVK28" i="21"/>
  <c r="IVJ28" i="21"/>
  <c r="IVI28" i="21"/>
  <c r="IVH28" i="21"/>
  <c r="IVG28" i="21"/>
  <c r="IVF28" i="21"/>
  <c r="IVE28" i="21"/>
  <c r="IVD28" i="21"/>
  <c r="IVC28" i="21"/>
  <c r="IVB28" i="21"/>
  <c r="IVA28" i="21"/>
  <c r="IUZ28" i="21"/>
  <c r="IUY28" i="21"/>
  <c r="IUX28" i="21"/>
  <c r="IUW28" i="21"/>
  <c r="IUV28" i="21"/>
  <c r="IUU28" i="21"/>
  <c r="IUT28" i="21"/>
  <c r="IUS28" i="21"/>
  <c r="IUR28" i="21"/>
  <c r="IUQ28" i="21"/>
  <c r="IUP28" i="21"/>
  <c r="IUO28" i="21"/>
  <c r="IUN28" i="21"/>
  <c r="IUM28" i="21"/>
  <c r="IUL28" i="21"/>
  <c r="IUK28" i="21"/>
  <c r="IUJ28" i="21"/>
  <c r="IUI28" i="21"/>
  <c r="IUH28" i="21"/>
  <c r="IUG28" i="21"/>
  <c r="IUF28" i="21"/>
  <c r="IUE28" i="21"/>
  <c r="IUD28" i="21"/>
  <c r="IUC28" i="21"/>
  <c r="IUB28" i="21"/>
  <c r="IUA28" i="21"/>
  <c r="ITZ28" i="21"/>
  <c r="ITY28" i="21"/>
  <c r="ITX28" i="21"/>
  <c r="ITW28" i="21"/>
  <c r="ITV28" i="21"/>
  <c r="ITU28" i="21"/>
  <c r="ITT28" i="21"/>
  <c r="ITS28" i="21"/>
  <c r="ITR28" i="21"/>
  <c r="ITQ28" i="21"/>
  <c r="ITP28" i="21"/>
  <c r="ITO28" i="21"/>
  <c r="ITN28" i="21"/>
  <c r="ITM28" i="21"/>
  <c r="ITL28" i="21"/>
  <c r="ITK28" i="21"/>
  <c r="ITJ28" i="21"/>
  <c r="ITI28" i="21"/>
  <c r="ITH28" i="21"/>
  <c r="ITG28" i="21"/>
  <c r="ITF28" i="21"/>
  <c r="ITE28" i="21"/>
  <c r="ITD28" i="21"/>
  <c r="ITC28" i="21"/>
  <c r="ITB28" i="21"/>
  <c r="ITA28" i="21"/>
  <c r="ISZ28" i="21"/>
  <c r="ISY28" i="21"/>
  <c r="ISX28" i="21"/>
  <c r="ISW28" i="21"/>
  <c r="ISV28" i="21"/>
  <c r="ISU28" i="21"/>
  <c r="IST28" i="21"/>
  <c r="ISS28" i="21"/>
  <c r="ISR28" i="21"/>
  <c r="ISQ28" i="21"/>
  <c r="ISP28" i="21"/>
  <c r="ISO28" i="21"/>
  <c r="ISN28" i="21"/>
  <c r="ISM28" i="21"/>
  <c r="ISL28" i="21"/>
  <c r="ISK28" i="21"/>
  <c r="ISJ28" i="21"/>
  <c r="ISI28" i="21"/>
  <c r="ISH28" i="21"/>
  <c r="ISG28" i="21"/>
  <c r="ISF28" i="21"/>
  <c r="ISE28" i="21"/>
  <c r="ISD28" i="21"/>
  <c r="ISC28" i="21"/>
  <c r="ISB28" i="21"/>
  <c r="ISA28" i="21"/>
  <c r="IRZ28" i="21"/>
  <c r="IRY28" i="21"/>
  <c r="IRX28" i="21"/>
  <c r="IRW28" i="21"/>
  <c r="IRV28" i="21"/>
  <c r="IRU28" i="21"/>
  <c r="IRT28" i="21"/>
  <c r="IRS28" i="21"/>
  <c r="IRR28" i="21"/>
  <c r="IRQ28" i="21"/>
  <c r="IRP28" i="21"/>
  <c r="IRO28" i="21"/>
  <c r="IRN28" i="21"/>
  <c r="IRM28" i="21"/>
  <c r="IRL28" i="21"/>
  <c r="IRK28" i="21"/>
  <c r="IRJ28" i="21"/>
  <c r="IRI28" i="21"/>
  <c r="IRH28" i="21"/>
  <c r="IRG28" i="21"/>
  <c r="IRF28" i="21"/>
  <c r="IRE28" i="21"/>
  <c r="IRD28" i="21"/>
  <c r="IRC28" i="21"/>
  <c r="IRB28" i="21"/>
  <c r="IRA28" i="21"/>
  <c r="IQZ28" i="21"/>
  <c r="IQY28" i="21"/>
  <c r="IQX28" i="21"/>
  <c r="IQW28" i="21"/>
  <c r="IQV28" i="21"/>
  <c r="IQU28" i="21"/>
  <c r="IQT28" i="21"/>
  <c r="IQS28" i="21"/>
  <c r="IQR28" i="21"/>
  <c r="IQQ28" i="21"/>
  <c r="IQP28" i="21"/>
  <c r="IQO28" i="21"/>
  <c r="IQN28" i="21"/>
  <c r="IQM28" i="21"/>
  <c r="IQL28" i="21"/>
  <c r="IQK28" i="21"/>
  <c r="IQJ28" i="21"/>
  <c r="IQI28" i="21"/>
  <c r="IQH28" i="21"/>
  <c r="IQG28" i="21"/>
  <c r="IQF28" i="21"/>
  <c r="IQE28" i="21"/>
  <c r="IQD28" i="21"/>
  <c r="IQC28" i="21"/>
  <c r="IQB28" i="21"/>
  <c r="IQA28" i="21"/>
  <c r="IPZ28" i="21"/>
  <c r="IPY28" i="21"/>
  <c r="IPX28" i="21"/>
  <c r="IPW28" i="21"/>
  <c r="IPV28" i="21"/>
  <c r="IPU28" i="21"/>
  <c r="IPT28" i="21"/>
  <c r="IPS28" i="21"/>
  <c r="IPR28" i="21"/>
  <c r="IPQ28" i="21"/>
  <c r="IPP28" i="21"/>
  <c r="IPO28" i="21"/>
  <c r="IPN28" i="21"/>
  <c r="IPM28" i="21"/>
  <c r="IPL28" i="21"/>
  <c r="IPK28" i="21"/>
  <c r="IPJ28" i="21"/>
  <c r="IPI28" i="21"/>
  <c r="IPH28" i="21"/>
  <c r="IPG28" i="21"/>
  <c r="IPF28" i="21"/>
  <c r="IPE28" i="21"/>
  <c r="IPD28" i="21"/>
  <c r="IPC28" i="21"/>
  <c r="IPB28" i="21"/>
  <c r="IPA28" i="21"/>
  <c r="IOZ28" i="21"/>
  <c r="IOY28" i="21"/>
  <c r="IOX28" i="21"/>
  <c r="IOW28" i="21"/>
  <c r="IOV28" i="21"/>
  <c r="IOU28" i="21"/>
  <c r="IOT28" i="21"/>
  <c r="IOS28" i="21"/>
  <c r="IOR28" i="21"/>
  <c r="IOQ28" i="21"/>
  <c r="IOP28" i="21"/>
  <c r="IOO28" i="21"/>
  <c r="ION28" i="21"/>
  <c r="IOM28" i="21"/>
  <c r="IOL28" i="21"/>
  <c r="IOK28" i="21"/>
  <c r="IOJ28" i="21"/>
  <c r="IOI28" i="21"/>
  <c r="IOH28" i="21"/>
  <c r="IOG28" i="21"/>
  <c r="IOF28" i="21"/>
  <c r="IOE28" i="21"/>
  <c r="IOD28" i="21"/>
  <c r="IOC28" i="21"/>
  <c r="IOB28" i="21"/>
  <c r="IOA28" i="21"/>
  <c r="INZ28" i="21"/>
  <c r="INY28" i="21"/>
  <c r="INX28" i="21"/>
  <c r="INW28" i="21"/>
  <c r="INV28" i="21"/>
  <c r="INU28" i="21"/>
  <c r="INT28" i="21"/>
  <c r="INS28" i="21"/>
  <c r="INR28" i="21"/>
  <c r="INQ28" i="21"/>
  <c r="INP28" i="21"/>
  <c r="INO28" i="21"/>
  <c r="INN28" i="21"/>
  <c r="INM28" i="21"/>
  <c r="INL28" i="21"/>
  <c r="INK28" i="21"/>
  <c r="INJ28" i="21"/>
  <c r="INI28" i="21"/>
  <c r="INH28" i="21"/>
  <c r="ING28" i="21"/>
  <c r="INF28" i="21"/>
  <c r="INE28" i="21"/>
  <c r="IND28" i="21"/>
  <c r="INC28" i="21"/>
  <c r="INB28" i="21"/>
  <c r="INA28" i="21"/>
  <c r="IMZ28" i="21"/>
  <c r="IMY28" i="21"/>
  <c r="IMX28" i="21"/>
  <c r="IMW28" i="21"/>
  <c r="IMV28" i="21"/>
  <c r="IMU28" i="21"/>
  <c r="IMT28" i="21"/>
  <c r="IMS28" i="21"/>
  <c r="IMR28" i="21"/>
  <c r="IMQ28" i="21"/>
  <c r="IMP28" i="21"/>
  <c r="IMO28" i="21"/>
  <c r="IMN28" i="21"/>
  <c r="IMM28" i="21"/>
  <c r="IML28" i="21"/>
  <c r="IMK28" i="21"/>
  <c r="IMJ28" i="21"/>
  <c r="IMI28" i="21"/>
  <c r="IMH28" i="21"/>
  <c r="IMG28" i="21"/>
  <c r="IMF28" i="21"/>
  <c r="IME28" i="21"/>
  <c r="IMD28" i="21"/>
  <c r="IMC28" i="21"/>
  <c r="IMB28" i="21"/>
  <c r="IMA28" i="21"/>
  <c r="ILZ28" i="21"/>
  <c r="ILY28" i="21"/>
  <c r="ILX28" i="21"/>
  <c r="ILW28" i="21"/>
  <c r="ILV28" i="21"/>
  <c r="ILU28" i="21"/>
  <c r="ILT28" i="21"/>
  <c r="ILS28" i="21"/>
  <c r="ILR28" i="21"/>
  <c r="ILQ28" i="21"/>
  <c r="ILP28" i="21"/>
  <c r="ILO28" i="21"/>
  <c r="ILN28" i="21"/>
  <c r="ILM28" i="21"/>
  <c r="ILL28" i="21"/>
  <c r="ILK28" i="21"/>
  <c r="ILJ28" i="21"/>
  <c r="ILI28" i="21"/>
  <c r="ILH28" i="21"/>
  <c r="ILG28" i="21"/>
  <c r="ILF28" i="21"/>
  <c r="ILE28" i="21"/>
  <c r="ILD28" i="21"/>
  <c r="ILC28" i="21"/>
  <c r="ILB28" i="21"/>
  <c r="ILA28" i="21"/>
  <c r="IKZ28" i="21"/>
  <c r="IKY28" i="21"/>
  <c r="IKX28" i="21"/>
  <c r="IKW28" i="21"/>
  <c r="IKV28" i="21"/>
  <c r="IKU28" i="21"/>
  <c r="IKT28" i="21"/>
  <c r="IKS28" i="21"/>
  <c r="IKR28" i="21"/>
  <c r="IKQ28" i="21"/>
  <c r="IKP28" i="21"/>
  <c r="IKO28" i="21"/>
  <c r="IKN28" i="21"/>
  <c r="IKM28" i="21"/>
  <c r="IKL28" i="21"/>
  <c r="IKK28" i="21"/>
  <c r="IKJ28" i="21"/>
  <c r="IKI28" i="21"/>
  <c r="IKH28" i="21"/>
  <c r="IKG28" i="21"/>
  <c r="IKF28" i="21"/>
  <c r="IKE28" i="21"/>
  <c r="IKD28" i="21"/>
  <c r="IKC28" i="21"/>
  <c r="IKB28" i="21"/>
  <c r="IKA28" i="21"/>
  <c r="IJZ28" i="21"/>
  <c r="IJY28" i="21"/>
  <c r="IJX28" i="21"/>
  <c r="IJW28" i="21"/>
  <c r="IJV28" i="21"/>
  <c r="IJU28" i="21"/>
  <c r="IJT28" i="21"/>
  <c r="IJS28" i="21"/>
  <c r="IJR28" i="21"/>
  <c r="IJQ28" i="21"/>
  <c r="IJP28" i="21"/>
  <c r="IJO28" i="21"/>
  <c r="IJN28" i="21"/>
  <c r="IJM28" i="21"/>
  <c r="IJL28" i="21"/>
  <c r="IJK28" i="21"/>
  <c r="IJJ28" i="21"/>
  <c r="IJI28" i="21"/>
  <c r="IJH28" i="21"/>
  <c r="IJG28" i="21"/>
  <c r="IJF28" i="21"/>
  <c r="IJE28" i="21"/>
  <c r="IJD28" i="21"/>
  <c r="IJC28" i="21"/>
  <c r="IJB28" i="21"/>
  <c r="IJA28" i="21"/>
  <c r="IIZ28" i="21"/>
  <c r="IIY28" i="21"/>
  <c r="IIX28" i="21"/>
  <c r="IIW28" i="21"/>
  <c r="IIV28" i="21"/>
  <c r="IIU28" i="21"/>
  <c r="IIT28" i="21"/>
  <c r="IIS28" i="21"/>
  <c r="IIR28" i="21"/>
  <c r="IIQ28" i="21"/>
  <c r="IIP28" i="21"/>
  <c r="IIO28" i="21"/>
  <c r="IIN28" i="21"/>
  <c r="IIM28" i="21"/>
  <c r="IIL28" i="21"/>
  <c r="IIK28" i="21"/>
  <c r="IIJ28" i="21"/>
  <c r="III28" i="21"/>
  <c r="IIH28" i="21"/>
  <c r="IIG28" i="21"/>
  <c r="IIF28" i="21"/>
  <c r="IIE28" i="21"/>
  <c r="IID28" i="21"/>
  <c r="IIC28" i="21"/>
  <c r="IIB28" i="21"/>
  <c r="IIA28" i="21"/>
  <c r="IHZ28" i="21"/>
  <c r="IHY28" i="21"/>
  <c r="IHX28" i="21"/>
  <c r="IHW28" i="21"/>
  <c r="IHV28" i="21"/>
  <c r="IHU28" i="21"/>
  <c r="IHT28" i="21"/>
  <c r="IHS28" i="21"/>
  <c r="IHR28" i="21"/>
  <c r="IHQ28" i="21"/>
  <c r="IHP28" i="21"/>
  <c r="IHO28" i="21"/>
  <c r="IHN28" i="21"/>
  <c r="IHM28" i="21"/>
  <c r="IHL28" i="21"/>
  <c r="IHK28" i="21"/>
  <c r="IHJ28" i="21"/>
  <c r="IHI28" i="21"/>
  <c r="IHH28" i="21"/>
  <c r="IHG28" i="21"/>
  <c r="IHF28" i="21"/>
  <c r="IHE28" i="21"/>
  <c r="IHD28" i="21"/>
  <c r="IHC28" i="21"/>
  <c r="IHB28" i="21"/>
  <c r="IHA28" i="21"/>
  <c r="IGZ28" i="21"/>
  <c r="IGY28" i="21"/>
  <c r="IGX28" i="21"/>
  <c r="IGW28" i="21"/>
  <c r="IGV28" i="21"/>
  <c r="IGU28" i="21"/>
  <c r="IGT28" i="21"/>
  <c r="IGS28" i="21"/>
  <c r="IGR28" i="21"/>
  <c r="IGQ28" i="21"/>
  <c r="IGP28" i="21"/>
  <c r="IGO28" i="21"/>
  <c r="IGN28" i="21"/>
  <c r="IGM28" i="21"/>
  <c r="IGL28" i="21"/>
  <c r="IGK28" i="21"/>
  <c r="IGJ28" i="21"/>
  <c r="IGI28" i="21"/>
  <c r="IGH28" i="21"/>
  <c r="IGG28" i="21"/>
  <c r="IGF28" i="21"/>
  <c r="IGE28" i="21"/>
  <c r="IGD28" i="21"/>
  <c r="IGC28" i="21"/>
  <c r="IGB28" i="21"/>
  <c r="IGA28" i="21"/>
  <c r="IFZ28" i="21"/>
  <c r="IFY28" i="21"/>
  <c r="IFX28" i="21"/>
  <c r="IFW28" i="21"/>
  <c r="IFV28" i="21"/>
  <c r="IFU28" i="21"/>
  <c r="IFT28" i="21"/>
  <c r="IFS28" i="21"/>
  <c r="IFR28" i="21"/>
  <c r="IFQ28" i="21"/>
  <c r="IFP28" i="21"/>
  <c r="IFO28" i="21"/>
  <c r="IFN28" i="21"/>
  <c r="IFM28" i="21"/>
  <c r="IFL28" i="21"/>
  <c r="IFK28" i="21"/>
  <c r="IFJ28" i="21"/>
  <c r="IFI28" i="21"/>
  <c r="IFH28" i="21"/>
  <c r="IFG28" i="21"/>
  <c r="IFF28" i="21"/>
  <c r="IFE28" i="21"/>
  <c r="IFD28" i="21"/>
  <c r="IFC28" i="21"/>
  <c r="IFB28" i="21"/>
  <c r="IFA28" i="21"/>
  <c r="IEZ28" i="21"/>
  <c r="IEY28" i="21"/>
  <c r="IEX28" i="21"/>
  <c r="IEW28" i="21"/>
  <c r="IEV28" i="21"/>
  <c r="IEU28" i="21"/>
  <c r="IET28" i="21"/>
  <c r="IES28" i="21"/>
  <c r="IER28" i="21"/>
  <c r="IEQ28" i="21"/>
  <c r="IEP28" i="21"/>
  <c r="IEO28" i="21"/>
  <c r="IEN28" i="21"/>
  <c r="IEM28" i="21"/>
  <c r="IEL28" i="21"/>
  <c r="IEK28" i="21"/>
  <c r="IEJ28" i="21"/>
  <c r="IEI28" i="21"/>
  <c r="IEH28" i="21"/>
  <c r="IEG28" i="21"/>
  <c r="IEF28" i="21"/>
  <c r="IEE28" i="21"/>
  <c r="IED28" i="21"/>
  <c r="IEC28" i="21"/>
  <c r="IEB28" i="21"/>
  <c r="IEA28" i="21"/>
  <c r="IDZ28" i="21"/>
  <c r="IDY28" i="21"/>
  <c r="IDX28" i="21"/>
  <c r="IDW28" i="21"/>
  <c r="IDV28" i="21"/>
  <c r="IDU28" i="21"/>
  <c r="IDT28" i="21"/>
  <c r="IDS28" i="21"/>
  <c r="IDR28" i="21"/>
  <c r="IDQ28" i="21"/>
  <c r="IDP28" i="21"/>
  <c r="IDO28" i="21"/>
  <c r="IDN28" i="21"/>
  <c r="IDM28" i="21"/>
  <c r="IDL28" i="21"/>
  <c r="IDK28" i="21"/>
  <c r="IDJ28" i="21"/>
  <c r="IDI28" i="21"/>
  <c r="IDH28" i="21"/>
  <c r="IDG28" i="21"/>
  <c r="IDF28" i="21"/>
  <c r="IDE28" i="21"/>
  <c r="IDD28" i="21"/>
  <c r="IDC28" i="21"/>
  <c r="IDB28" i="21"/>
  <c r="IDA28" i="21"/>
  <c r="ICZ28" i="21"/>
  <c r="ICY28" i="21"/>
  <c r="ICX28" i="21"/>
  <c r="ICW28" i="21"/>
  <c r="ICV28" i="21"/>
  <c r="ICU28" i="21"/>
  <c r="ICT28" i="21"/>
  <c r="ICS28" i="21"/>
  <c r="ICR28" i="21"/>
  <c r="ICQ28" i="21"/>
  <c r="ICP28" i="21"/>
  <c r="ICO28" i="21"/>
  <c r="ICN28" i="21"/>
  <c r="ICM28" i="21"/>
  <c r="ICL28" i="21"/>
  <c r="ICK28" i="21"/>
  <c r="ICJ28" i="21"/>
  <c r="ICI28" i="21"/>
  <c r="ICH28" i="21"/>
  <c r="ICG28" i="21"/>
  <c r="ICF28" i="21"/>
  <c r="ICE28" i="21"/>
  <c r="ICD28" i="21"/>
  <c r="ICC28" i="21"/>
  <c r="ICB28" i="21"/>
  <c r="ICA28" i="21"/>
  <c r="IBZ28" i="21"/>
  <c r="IBY28" i="21"/>
  <c r="IBX28" i="21"/>
  <c r="IBW28" i="21"/>
  <c r="IBV28" i="21"/>
  <c r="IBU28" i="21"/>
  <c r="IBT28" i="21"/>
  <c r="IBS28" i="21"/>
  <c r="IBR28" i="21"/>
  <c r="IBQ28" i="21"/>
  <c r="IBP28" i="21"/>
  <c r="IBO28" i="21"/>
  <c r="IBN28" i="21"/>
  <c r="IBM28" i="21"/>
  <c r="IBL28" i="21"/>
  <c r="IBK28" i="21"/>
  <c r="IBJ28" i="21"/>
  <c r="IBI28" i="21"/>
  <c r="IBH28" i="21"/>
  <c r="IBG28" i="21"/>
  <c r="IBF28" i="21"/>
  <c r="IBE28" i="21"/>
  <c r="IBD28" i="21"/>
  <c r="IBC28" i="21"/>
  <c r="IBB28" i="21"/>
  <c r="IBA28" i="21"/>
  <c r="IAZ28" i="21"/>
  <c r="IAY28" i="21"/>
  <c r="IAX28" i="21"/>
  <c r="IAW28" i="21"/>
  <c r="IAV28" i="21"/>
  <c r="IAU28" i="21"/>
  <c r="IAT28" i="21"/>
  <c r="IAS28" i="21"/>
  <c r="IAR28" i="21"/>
  <c r="IAQ28" i="21"/>
  <c r="IAP28" i="21"/>
  <c r="IAO28" i="21"/>
  <c r="IAN28" i="21"/>
  <c r="IAM28" i="21"/>
  <c r="IAL28" i="21"/>
  <c r="IAK28" i="21"/>
  <c r="IAJ28" i="21"/>
  <c r="IAI28" i="21"/>
  <c r="IAH28" i="21"/>
  <c r="IAG28" i="21"/>
  <c r="IAF28" i="21"/>
  <c r="IAE28" i="21"/>
  <c r="IAD28" i="21"/>
  <c r="IAC28" i="21"/>
  <c r="IAB28" i="21"/>
  <c r="IAA28" i="21"/>
  <c r="HZZ28" i="21"/>
  <c r="HZY28" i="21"/>
  <c r="HZX28" i="21"/>
  <c r="HZW28" i="21"/>
  <c r="HZV28" i="21"/>
  <c r="HZU28" i="21"/>
  <c r="HZT28" i="21"/>
  <c r="HZS28" i="21"/>
  <c r="HZR28" i="21"/>
  <c r="HZQ28" i="21"/>
  <c r="HZP28" i="21"/>
  <c r="HZO28" i="21"/>
  <c r="HZN28" i="21"/>
  <c r="HZM28" i="21"/>
  <c r="HZL28" i="21"/>
  <c r="HZK28" i="21"/>
  <c r="HZJ28" i="21"/>
  <c r="HZI28" i="21"/>
  <c r="HZH28" i="21"/>
  <c r="HZG28" i="21"/>
  <c r="HZF28" i="21"/>
  <c r="HZE28" i="21"/>
  <c r="HZD28" i="21"/>
  <c r="HZC28" i="21"/>
  <c r="HZB28" i="21"/>
  <c r="HZA28" i="21"/>
  <c r="HYZ28" i="21"/>
  <c r="HYY28" i="21"/>
  <c r="HYX28" i="21"/>
  <c r="HYW28" i="21"/>
  <c r="HYV28" i="21"/>
  <c r="HYU28" i="21"/>
  <c r="HYT28" i="21"/>
  <c r="HYS28" i="21"/>
  <c r="HYR28" i="21"/>
  <c r="HYQ28" i="21"/>
  <c r="HYP28" i="21"/>
  <c r="HYO28" i="21"/>
  <c r="HYN28" i="21"/>
  <c r="HYM28" i="21"/>
  <c r="HYL28" i="21"/>
  <c r="HYK28" i="21"/>
  <c r="HYJ28" i="21"/>
  <c r="HYI28" i="21"/>
  <c r="HYH28" i="21"/>
  <c r="HYG28" i="21"/>
  <c r="HYF28" i="21"/>
  <c r="HYE28" i="21"/>
  <c r="HYD28" i="21"/>
  <c r="HYC28" i="21"/>
  <c r="HYB28" i="21"/>
  <c r="HYA28" i="21"/>
  <c r="HXZ28" i="21"/>
  <c r="HXY28" i="21"/>
  <c r="HXX28" i="21"/>
  <c r="HXW28" i="21"/>
  <c r="HXV28" i="21"/>
  <c r="HXU28" i="21"/>
  <c r="HXT28" i="21"/>
  <c r="HXS28" i="21"/>
  <c r="HXR28" i="21"/>
  <c r="HXQ28" i="21"/>
  <c r="HXP28" i="21"/>
  <c r="HXO28" i="21"/>
  <c r="HXN28" i="21"/>
  <c r="HXM28" i="21"/>
  <c r="HXL28" i="21"/>
  <c r="HXK28" i="21"/>
  <c r="HXJ28" i="21"/>
  <c r="HXI28" i="21"/>
  <c r="HXH28" i="21"/>
  <c r="HXG28" i="21"/>
  <c r="HXF28" i="21"/>
  <c r="HXE28" i="21"/>
  <c r="HXD28" i="21"/>
  <c r="HXC28" i="21"/>
  <c r="HXB28" i="21"/>
  <c r="HXA28" i="21"/>
  <c r="HWZ28" i="21"/>
  <c r="HWY28" i="21"/>
  <c r="HWX28" i="21"/>
  <c r="HWW28" i="21"/>
  <c r="HWV28" i="21"/>
  <c r="HWU28" i="21"/>
  <c r="HWT28" i="21"/>
  <c r="HWS28" i="21"/>
  <c r="HWR28" i="21"/>
  <c r="HWQ28" i="21"/>
  <c r="HWP28" i="21"/>
  <c r="HWO28" i="21"/>
  <c r="HWN28" i="21"/>
  <c r="HWM28" i="21"/>
  <c r="HWL28" i="21"/>
  <c r="HWK28" i="21"/>
  <c r="HWJ28" i="21"/>
  <c r="HWI28" i="21"/>
  <c r="HWH28" i="21"/>
  <c r="HWG28" i="21"/>
  <c r="HWF28" i="21"/>
  <c r="HWE28" i="21"/>
  <c r="HWD28" i="21"/>
  <c r="HWC28" i="21"/>
  <c r="HWB28" i="21"/>
  <c r="HWA28" i="21"/>
  <c r="HVZ28" i="21"/>
  <c r="HVY28" i="21"/>
  <c r="HVX28" i="21"/>
  <c r="HVW28" i="21"/>
  <c r="HVV28" i="21"/>
  <c r="HVU28" i="21"/>
  <c r="HVT28" i="21"/>
  <c r="HVS28" i="21"/>
  <c r="HVR28" i="21"/>
  <c r="HVQ28" i="21"/>
  <c r="HVP28" i="21"/>
  <c r="HVO28" i="21"/>
  <c r="HVN28" i="21"/>
  <c r="HVM28" i="21"/>
  <c r="HVL28" i="21"/>
  <c r="HVK28" i="21"/>
  <c r="HVJ28" i="21"/>
  <c r="HVI28" i="21"/>
  <c r="HVH28" i="21"/>
  <c r="HVG28" i="21"/>
  <c r="HVF28" i="21"/>
  <c r="HVE28" i="21"/>
  <c r="HVD28" i="21"/>
  <c r="HVC28" i="21"/>
  <c r="HVB28" i="21"/>
  <c r="HVA28" i="21"/>
  <c r="HUZ28" i="21"/>
  <c r="HUY28" i="21"/>
  <c r="HUX28" i="21"/>
  <c r="HUW28" i="21"/>
  <c r="HUV28" i="21"/>
  <c r="HUU28" i="21"/>
  <c r="HUT28" i="21"/>
  <c r="HUS28" i="21"/>
  <c r="HUR28" i="21"/>
  <c r="HUQ28" i="21"/>
  <c r="HUP28" i="21"/>
  <c r="HUO28" i="21"/>
  <c r="HUN28" i="21"/>
  <c r="HUM28" i="21"/>
  <c r="HUL28" i="21"/>
  <c r="HUK28" i="21"/>
  <c r="HUJ28" i="21"/>
  <c r="HUI28" i="21"/>
  <c r="HUH28" i="21"/>
  <c r="HUG28" i="21"/>
  <c r="HUF28" i="21"/>
  <c r="HUE28" i="21"/>
  <c r="HUD28" i="21"/>
  <c r="HUC28" i="21"/>
  <c r="HUB28" i="21"/>
  <c r="HUA28" i="21"/>
  <c r="HTZ28" i="21"/>
  <c r="HTY28" i="21"/>
  <c r="HTX28" i="21"/>
  <c r="HTW28" i="21"/>
  <c r="HTV28" i="21"/>
  <c r="HTU28" i="21"/>
  <c r="HTT28" i="21"/>
  <c r="HTS28" i="21"/>
  <c r="HTR28" i="21"/>
  <c r="HTQ28" i="21"/>
  <c r="HTP28" i="21"/>
  <c r="HTO28" i="21"/>
  <c r="HTN28" i="21"/>
  <c r="HTM28" i="21"/>
  <c r="HTL28" i="21"/>
  <c r="HTK28" i="21"/>
  <c r="HTJ28" i="21"/>
  <c r="HTI28" i="21"/>
  <c r="HTH28" i="21"/>
  <c r="HTG28" i="21"/>
  <c r="HTF28" i="21"/>
  <c r="HTE28" i="21"/>
  <c r="HTD28" i="21"/>
  <c r="HTC28" i="21"/>
  <c r="HTB28" i="21"/>
  <c r="HTA28" i="21"/>
  <c r="HSZ28" i="21"/>
  <c r="HSY28" i="21"/>
  <c r="HSX28" i="21"/>
  <c r="HSW28" i="21"/>
  <c r="HSV28" i="21"/>
  <c r="HSU28" i="21"/>
  <c r="HST28" i="21"/>
  <c r="HSS28" i="21"/>
  <c r="HSR28" i="21"/>
  <c r="HSQ28" i="21"/>
  <c r="HSP28" i="21"/>
  <c r="HSO28" i="21"/>
  <c r="HSN28" i="21"/>
  <c r="HSM28" i="21"/>
  <c r="HSL28" i="21"/>
  <c r="HSK28" i="21"/>
  <c r="HSJ28" i="21"/>
  <c r="HSI28" i="21"/>
  <c r="HSH28" i="21"/>
  <c r="HSG28" i="21"/>
  <c r="HSF28" i="21"/>
  <c r="HSE28" i="21"/>
  <c r="HSD28" i="21"/>
  <c r="HSC28" i="21"/>
  <c r="HSB28" i="21"/>
  <c r="HSA28" i="21"/>
  <c r="HRZ28" i="21"/>
  <c r="HRY28" i="21"/>
  <c r="HRX28" i="21"/>
  <c r="HRW28" i="21"/>
  <c r="HRV28" i="21"/>
  <c r="HRU28" i="21"/>
  <c r="HRT28" i="21"/>
  <c r="HRS28" i="21"/>
  <c r="HRR28" i="21"/>
  <c r="HRQ28" i="21"/>
  <c r="HRP28" i="21"/>
  <c r="HRO28" i="21"/>
  <c r="HRN28" i="21"/>
  <c r="HRM28" i="21"/>
  <c r="HRL28" i="21"/>
  <c r="HRK28" i="21"/>
  <c r="HRJ28" i="21"/>
  <c r="HRI28" i="21"/>
  <c r="HRH28" i="21"/>
  <c r="HRG28" i="21"/>
  <c r="HRF28" i="21"/>
  <c r="HRE28" i="21"/>
  <c r="HRD28" i="21"/>
  <c r="HRC28" i="21"/>
  <c r="HRB28" i="21"/>
  <c r="HRA28" i="21"/>
  <c r="HQZ28" i="21"/>
  <c r="HQY28" i="21"/>
  <c r="HQX28" i="21"/>
  <c r="HQW28" i="21"/>
  <c r="HQV28" i="21"/>
  <c r="HQU28" i="21"/>
  <c r="HQT28" i="21"/>
  <c r="HQS28" i="21"/>
  <c r="HQR28" i="21"/>
  <c r="HQQ28" i="21"/>
  <c r="HQP28" i="21"/>
  <c r="HQO28" i="21"/>
  <c r="HQN28" i="21"/>
  <c r="HQM28" i="21"/>
  <c r="HQL28" i="21"/>
  <c r="HQK28" i="21"/>
  <c r="HQJ28" i="21"/>
  <c r="HQI28" i="21"/>
  <c r="HQH28" i="21"/>
  <c r="HQG28" i="21"/>
  <c r="HQF28" i="21"/>
  <c r="HQE28" i="21"/>
  <c r="HQD28" i="21"/>
  <c r="HQC28" i="21"/>
  <c r="HQB28" i="21"/>
  <c r="HQA28" i="21"/>
  <c r="HPZ28" i="21"/>
  <c r="HPY28" i="21"/>
  <c r="HPX28" i="21"/>
  <c r="HPW28" i="21"/>
  <c r="HPV28" i="21"/>
  <c r="HPU28" i="21"/>
  <c r="HPT28" i="21"/>
  <c r="HPS28" i="21"/>
  <c r="HPR28" i="21"/>
  <c r="HPQ28" i="21"/>
  <c r="HPP28" i="21"/>
  <c r="HPO28" i="21"/>
  <c r="HPN28" i="21"/>
  <c r="HPM28" i="21"/>
  <c r="HPL28" i="21"/>
  <c r="HPK28" i="21"/>
  <c r="HPJ28" i="21"/>
  <c r="HPI28" i="21"/>
  <c r="HPH28" i="21"/>
  <c r="HPG28" i="21"/>
  <c r="HPF28" i="21"/>
  <c r="HPE28" i="21"/>
  <c r="HPD28" i="21"/>
  <c r="HPC28" i="21"/>
  <c r="HPB28" i="21"/>
  <c r="HPA28" i="21"/>
  <c r="HOZ28" i="21"/>
  <c r="HOY28" i="21"/>
  <c r="HOX28" i="21"/>
  <c r="HOW28" i="21"/>
  <c r="HOV28" i="21"/>
  <c r="HOU28" i="21"/>
  <c r="HOT28" i="21"/>
  <c r="HOS28" i="21"/>
  <c r="HOR28" i="21"/>
  <c r="HOQ28" i="21"/>
  <c r="HOP28" i="21"/>
  <c r="HOO28" i="21"/>
  <c r="HON28" i="21"/>
  <c r="HOM28" i="21"/>
  <c r="HOL28" i="21"/>
  <c r="HOK28" i="21"/>
  <c r="HOJ28" i="21"/>
  <c r="HOI28" i="21"/>
  <c r="HOH28" i="21"/>
  <c r="HOG28" i="21"/>
  <c r="HOF28" i="21"/>
  <c r="HOE28" i="21"/>
  <c r="HOD28" i="21"/>
  <c r="HOC28" i="21"/>
  <c r="HOB28" i="21"/>
  <c r="HOA28" i="21"/>
  <c r="HNZ28" i="21"/>
  <c r="HNY28" i="21"/>
  <c r="HNX28" i="21"/>
  <c r="HNW28" i="21"/>
  <c r="HNV28" i="21"/>
  <c r="HNU28" i="21"/>
  <c r="HNT28" i="21"/>
  <c r="HNS28" i="21"/>
  <c r="HNR28" i="21"/>
  <c r="HNQ28" i="21"/>
  <c r="HNP28" i="21"/>
  <c r="HNO28" i="21"/>
  <c r="HNN28" i="21"/>
  <c r="HNM28" i="21"/>
  <c r="HNL28" i="21"/>
  <c r="HNK28" i="21"/>
  <c r="HNJ28" i="21"/>
  <c r="HNI28" i="21"/>
  <c r="HNH28" i="21"/>
  <c r="HNG28" i="21"/>
  <c r="HNF28" i="21"/>
  <c r="HNE28" i="21"/>
  <c r="HND28" i="21"/>
  <c r="HNC28" i="21"/>
  <c r="HNB28" i="21"/>
  <c r="HNA28" i="21"/>
  <c r="HMZ28" i="21"/>
  <c r="HMY28" i="21"/>
  <c r="HMX28" i="21"/>
  <c r="HMW28" i="21"/>
  <c r="HMV28" i="21"/>
  <c r="HMU28" i="21"/>
  <c r="HMT28" i="21"/>
  <c r="HMS28" i="21"/>
  <c r="HMR28" i="21"/>
  <c r="HMQ28" i="21"/>
  <c r="HMP28" i="21"/>
  <c r="HMO28" i="21"/>
  <c r="HMN28" i="21"/>
  <c r="HMM28" i="21"/>
  <c r="HML28" i="21"/>
  <c r="HMK28" i="21"/>
  <c r="HMJ28" i="21"/>
  <c r="HMI28" i="21"/>
  <c r="HMH28" i="21"/>
  <c r="HMG28" i="21"/>
  <c r="HMF28" i="21"/>
  <c r="HME28" i="21"/>
  <c r="HMD28" i="21"/>
  <c r="HMC28" i="21"/>
  <c r="HMB28" i="21"/>
  <c r="HMA28" i="21"/>
  <c r="HLZ28" i="21"/>
  <c r="HLY28" i="21"/>
  <c r="HLX28" i="21"/>
  <c r="HLW28" i="21"/>
  <c r="HLV28" i="21"/>
  <c r="HLU28" i="21"/>
  <c r="HLT28" i="21"/>
  <c r="HLS28" i="21"/>
  <c r="HLR28" i="21"/>
  <c r="HLQ28" i="21"/>
  <c r="HLP28" i="21"/>
  <c r="HLO28" i="21"/>
  <c r="HLN28" i="21"/>
  <c r="HLM28" i="21"/>
  <c r="HLL28" i="21"/>
  <c r="HLK28" i="21"/>
  <c r="HLJ28" i="21"/>
  <c r="HLI28" i="21"/>
  <c r="HLH28" i="21"/>
  <c r="HLG28" i="21"/>
  <c r="HLF28" i="21"/>
  <c r="HLE28" i="21"/>
  <c r="HLD28" i="21"/>
  <c r="HLC28" i="21"/>
  <c r="HLB28" i="21"/>
  <c r="HLA28" i="21"/>
  <c r="HKZ28" i="21"/>
  <c r="HKY28" i="21"/>
  <c r="HKX28" i="21"/>
  <c r="HKW28" i="21"/>
  <c r="HKV28" i="21"/>
  <c r="HKU28" i="21"/>
  <c r="HKT28" i="21"/>
  <c r="HKS28" i="21"/>
  <c r="HKR28" i="21"/>
  <c r="HKQ28" i="21"/>
  <c r="HKP28" i="21"/>
  <c r="HKO28" i="21"/>
  <c r="HKN28" i="21"/>
  <c r="HKM28" i="21"/>
  <c r="HKL28" i="21"/>
  <c r="HKK28" i="21"/>
  <c r="HKJ28" i="21"/>
  <c r="HKI28" i="21"/>
  <c r="HKH28" i="21"/>
  <c r="HKG28" i="21"/>
  <c r="HKF28" i="21"/>
  <c r="HKE28" i="21"/>
  <c r="HKD28" i="21"/>
  <c r="HKC28" i="21"/>
  <c r="HKB28" i="21"/>
  <c r="HKA28" i="21"/>
  <c r="HJZ28" i="21"/>
  <c r="HJY28" i="21"/>
  <c r="HJX28" i="21"/>
  <c r="HJW28" i="21"/>
  <c r="HJV28" i="21"/>
  <c r="HJU28" i="21"/>
  <c r="HJT28" i="21"/>
  <c r="HJS28" i="21"/>
  <c r="HJR28" i="21"/>
  <c r="HJQ28" i="21"/>
  <c r="HJP28" i="21"/>
  <c r="HJO28" i="21"/>
  <c r="HJN28" i="21"/>
  <c r="HJM28" i="21"/>
  <c r="HJL28" i="21"/>
  <c r="HJK28" i="21"/>
  <c r="HJJ28" i="21"/>
  <c r="HJI28" i="21"/>
  <c r="HJH28" i="21"/>
  <c r="HJG28" i="21"/>
  <c r="HJF28" i="21"/>
  <c r="HJE28" i="21"/>
  <c r="HJD28" i="21"/>
  <c r="HJC28" i="21"/>
  <c r="HJB28" i="21"/>
  <c r="HJA28" i="21"/>
  <c r="HIZ28" i="21"/>
  <c r="HIY28" i="21"/>
  <c r="HIX28" i="21"/>
  <c r="HIW28" i="21"/>
  <c r="HIV28" i="21"/>
  <c r="HIU28" i="21"/>
  <c r="HIT28" i="21"/>
  <c r="HIS28" i="21"/>
  <c r="HIR28" i="21"/>
  <c r="HIQ28" i="21"/>
  <c r="HIP28" i="21"/>
  <c r="HIO28" i="21"/>
  <c r="HIN28" i="21"/>
  <c r="HIM28" i="21"/>
  <c r="HIL28" i="21"/>
  <c r="HIK28" i="21"/>
  <c r="HIJ28" i="21"/>
  <c r="HII28" i="21"/>
  <c r="HIH28" i="21"/>
  <c r="HIG28" i="21"/>
  <c r="HIF28" i="21"/>
  <c r="HIE28" i="21"/>
  <c r="HID28" i="21"/>
  <c r="HIC28" i="21"/>
  <c r="HIB28" i="21"/>
  <c r="HIA28" i="21"/>
  <c r="HHZ28" i="21"/>
  <c r="HHY28" i="21"/>
  <c r="HHX28" i="21"/>
  <c r="HHW28" i="21"/>
  <c r="HHV28" i="21"/>
  <c r="HHU28" i="21"/>
  <c r="HHT28" i="21"/>
  <c r="HHS28" i="21"/>
  <c r="HHR28" i="21"/>
  <c r="HHQ28" i="21"/>
  <c r="HHP28" i="21"/>
  <c r="HHO28" i="21"/>
  <c r="HHN28" i="21"/>
  <c r="HHM28" i="21"/>
  <c r="HHL28" i="21"/>
  <c r="HHK28" i="21"/>
  <c r="HHJ28" i="21"/>
  <c r="HHI28" i="21"/>
  <c r="HHH28" i="21"/>
  <c r="HHG28" i="21"/>
  <c r="HHF28" i="21"/>
  <c r="HHE28" i="21"/>
  <c r="HHD28" i="21"/>
  <c r="HHC28" i="21"/>
  <c r="HHB28" i="21"/>
  <c r="HHA28" i="21"/>
  <c r="HGZ28" i="21"/>
  <c r="HGY28" i="21"/>
  <c r="HGX28" i="21"/>
  <c r="HGW28" i="21"/>
  <c r="HGV28" i="21"/>
  <c r="HGU28" i="21"/>
  <c r="HGT28" i="21"/>
  <c r="HGS28" i="21"/>
  <c r="HGR28" i="21"/>
  <c r="HGQ28" i="21"/>
  <c r="HGP28" i="21"/>
  <c r="HGO28" i="21"/>
  <c r="HGN28" i="21"/>
  <c r="HGM28" i="21"/>
  <c r="HGL28" i="21"/>
  <c r="HGK28" i="21"/>
  <c r="HGJ28" i="21"/>
  <c r="HGI28" i="21"/>
  <c r="HGH28" i="21"/>
  <c r="HGG28" i="21"/>
  <c r="HGF28" i="21"/>
  <c r="HGE28" i="21"/>
  <c r="HGD28" i="21"/>
  <c r="HGC28" i="21"/>
  <c r="HGB28" i="21"/>
  <c r="HGA28" i="21"/>
  <c r="HFZ28" i="21"/>
  <c r="HFY28" i="21"/>
  <c r="HFX28" i="21"/>
  <c r="HFW28" i="21"/>
  <c r="HFV28" i="21"/>
  <c r="HFU28" i="21"/>
  <c r="HFT28" i="21"/>
  <c r="HFS28" i="21"/>
  <c r="HFR28" i="21"/>
  <c r="HFQ28" i="21"/>
  <c r="HFP28" i="21"/>
  <c r="HFO28" i="21"/>
  <c r="HFN28" i="21"/>
  <c r="HFM28" i="21"/>
  <c r="HFL28" i="21"/>
  <c r="HFK28" i="21"/>
  <c r="HFJ28" i="21"/>
  <c r="HFI28" i="21"/>
  <c r="HFH28" i="21"/>
  <c r="HFG28" i="21"/>
  <c r="HFF28" i="21"/>
  <c r="HFE28" i="21"/>
  <c r="HFD28" i="21"/>
  <c r="HFC28" i="21"/>
  <c r="HFB28" i="21"/>
  <c r="HFA28" i="21"/>
  <c r="HEZ28" i="21"/>
  <c r="HEY28" i="21"/>
  <c r="HEX28" i="21"/>
  <c r="HEW28" i="21"/>
  <c r="HEV28" i="21"/>
  <c r="HEU28" i="21"/>
  <c r="HET28" i="21"/>
  <c r="HES28" i="21"/>
  <c r="HER28" i="21"/>
  <c r="HEQ28" i="21"/>
  <c r="HEP28" i="21"/>
  <c r="HEO28" i="21"/>
  <c r="HEN28" i="21"/>
  <c r="HEM28" i="21"/>
  <c r="HEL28" i="21"/>
  <c r="HEK28" i="21"/>
  <c r="HEJ28" i="21"/>
  <c r="HEI28" i="21"/>
  <c r="HEH28" i="21"/>
  <c r="HEG28" i="21"/>
  <c r="HEF28" i="21"/>
  <c r="HEE28" i="21"/>
  <c r="HED28" i="21"/>
  <c r="HEC28" i="21"/>
  <c r="HEB28" i="21"/>
  <c r="HEA28" i="21"/>
  <c r="HDZ28" i="21"/>
  <c r="HDY28" i="21"/>
  <c r="HDX28" i="21"/>
  <c r="HDW28" i="21"/>
  <c r="HDV28" i="21"/>
  <c r="HDU28" i="21"/>
  <c r="HDT28" i="21"/>
  <c r="HDS28" i="21"/>
  <c r="HDR28" i="21"/>
  <c r="HDQ28" i="21"/>
  <c r="HDP28" i="21"/>
  <c r="HDO28" i="21"/>
  <c r="HDN28" i="21"/>
  <c r="HDM28" i="21"/>
  <c r="HDL28" i="21"/>
  <c r="HDK28" i="21"/>
  <c r="HDJ28" i="21"/>
  <c r="HDI28" i="21"/>
  <c r="HDH28" i="21"/>
  <c r="HDG28" i="21"/>
  <c r="HDF28" i="21"/>
  <c r="HDE28" i="21"/>
  <c r="HDD28" i="21"/>
  <c r="HDC28" i="21"/>
  <c r="HDB28" i="21"/>
  <c r="HDA28" i="21"/>
  <c r="HCZ28" i="21"/>
  <c r="HCY28" i="21"/>
  <c r="HCX28" i="21"/>
  <c r="HCW28" i="21"/>
  <c r="HCV28" i="21"/>
  <c r="HCU28" i="21"/>
  <c r="HCT28" i="21"/>
  <c r="HCS28" i="21"/>
  <c r="HCR28" i="21"/>
  <c r="HCQ28" i="21"/>
  <c r="HCP28" i="21"/>
  <c r="HCO28" i="21"/>
  <c r="HCN28" i="21"/>
  <c r="HCM28" i="21"/>
  <c r="HCL28" i="21"/>
  <c r="HCK28" i="21"/>
  <c r="HCJ28" i="21"/>
  <c r="HCI28" i="21"/>
  <c r="HCH28" i="21"/>
  <c r="HCG28" i="21"/>
  <c r="HCF28" i="21"/>
  <c r="HCE28" i="21"/>
  <c r="HCD28" i="21"/>
  <c r="HCC28" i="21"/>
  <c r="HCB28" i="21"/>
  <c r="HCA28" i="21"/>
  <c r="HBZ28" i="21"/>
  <c r="HBY28" i="21"/>
  <c r="HBX28" i="21"/>
  <c r="HBW28" i="21"/>
  <c r="HBV28" i="21"/>
  <c r="HBU28" i="21"/>
  <c r="HBT28" i="21"/>
  <c r="HBS28" i="21"/>
  <c r="HBR28" i="21"/>
  <c r="HBQ28" i="21"/>
  <c r="HBP28" i="21"/>
  <c r="HBO28" i="21"/>
  <c r="HBN28" i="21"/>
  <c r="HBM28" i="21"/>
  <c r="HBL28" i="21"/>
  <c r="HBK28" i="21"/>
  <c r="HBJ28" i="21"/>
  <c r="HBI28" i="21"/>
  <c r="HBH28" i="21"/>
  <c r="HBG28" i="21"/>
  <c r="HBF28" i="21"/>
  <c r="HBE28" i="21"/>
  <c r="HBD28" i="21"/>
  <c r="HBC28" i="21"/>
  <c r="HBB28" i="21"/>
  <c r="HBA28" i="21"/>
  <c r="HAZ28" i="21"/>
  <c r="HAY28" i="21"/>
  <c r="HAX28" i="21"/>
  <c r="HAW28" i="21"/>
  <c r="HAV28" i="21"/>
  <c r="HAU28" i="21"/>
  <c r="HAT28" i="21"/>
  <c r="HAS28" i="21"/>
  <c r="HAR28" i="21"/>
  <c r="HAQ28" i="21"/>
  <c r="HAP28" i="21"/>
  <c r="HAO28" i="21"/>
  <c r="HAN28" i="21"/>
  <c r="HAM28" i="21"/>
  <c r="HAL28" i="21"/>
  <c r="HAK28" i="21"/>
  <c r="HAJ28" i="21"/>
  <c r="HAI28" i="21"/>
  <c r="HAH28" i="21"/>
  <c r="HAG28" i="21"/>
  <c r="HAF28" i="21"/>
  <c r="HAE28" i="21"/>
  <c r="HAD28" i="21"/>
  <c r="HAC28" i="21"/>
  <c r="HAB28" i="21"/>
  <c r="HAA28" i="21"/>
  <c r="GZZ28" i="21"/>
  <c r="GZY28" i="21"/>
  <c r="GZX28" i="21"/>
  <c r="GZW28" i="21"/>
  <c r="GZV28" i="21"/>
  <c r="GZU28" i="21"/>
  <c r="GZT28" i="21"/>
  <c r="GZS28" i="21"/>
  <c r="GZR28" i="21"/>
  <c r="GZQ28" i="21"/>
  <c r="GZP28" i="21"/>
  <c r="GZO28" i="21"/>
  <c r="GZN28" i="21"/>
  <c r="GZM28" i="21"/>
  <c r="GZL28" i="21"/>
  <c r="GZK28" i="21"/>
  <c r="GZJ28" i="21"/>
  <c r="GZI28" i="21"/>
  <c r="GZH28" i="21"/>
  <c r="GZG28" i="21"/>
  <c r="GZF28" i="21"/>
  <c r="GZE28" i="21"/>
  <c r="GZD28" i="21"/>
  <c r="GZC28" i="21"/>
  <c r="GZB28" i="21"/>
  <c r="GZA28" i="21"/>
  <c r="GYZ28" i="21"/>
  <c r="GYY28" i="21"/>
  <c r="GYX28" i="21"/>
  <c r="GYW28" i="21"/>
  <c r="GYV28" i="21"/>
  <c r="GYU28" i="21"/>
  <c r="GYT28" i="21"/>
  <c r="GYS28" i="21"/>
  <c r="GYR28" i="21"/>
  <c r="GYQ28" i="21"/>
  <c r="GYP28" i="21"/>
  <c r="GYO28" i="21"/>
  <c r="GYN28" i="21"/>
  <c r="GYM28" i="21"/>
  <c r="GYL28" i="21"/>
  <c r="GYK28" i="21"/>
  <c r="GYJ28" i="21"/>
  <c r="GYI28" i="21"/>
  <c r="GYH28" i="21"/>
  <c r="GYG28" i="21"/>
  <c r="GYF28" i="21"/>
  <c r="GYE28" i="21"/>
  <c r="GYD28" i="21"/>
  <c r="GYC28" i="21"/>
  <c r="GYB28" i="21"/>
  <c r="GYA28" i="21"/>
  <c r="GXZ28" i="21"/>
  <c r="GXY28" i="21"/>
  <c r="GXX28" i="21"/>
  <c r="GXW28" i="21"/>
  <c r="GXV28" i="21"/>
  <c r="GXU28" i="21"/>
  <c r="GXT28" i="21"/>
  <c r="GXS28" i="21"/>
  <c r="GXR28" i="21"/>
  <c r="GXQ28" i="21"/>
  <c r="GXP28" i="21"/>
  <c r="GXO28" i="21"/>
  <c r="GXN28" i="21"/>
  <c r="GXM28" i="21"/>
  <c r="GXL28" i="21"/>
  <c r="GXK28" i="21"/>
  <c r="GXJ28" i="21"/>
  <c r="GXI28" i="21"/>
  <c r="GXH28" i="21"/>
  <c r="GXG28" i="21"/>
  <c r="GXF28" i="21"/>
  <c r="GXE28" i="21"/>
  <c r="GXD28" i="21"/>
  <c r="GXC28" i="21"/>
  <c r="GXB28" i="21"/>
  <c r="GXA28" i="21"/>
  <c r="GWZ28" i="21"/>
  <c r="GWY28" i="21"/>
  <c r="GWX28" i="21"/>
  <c r="GWW28" i="21"/>
  <c r="GWV28" i="21"/>
  <c r="GWU28" i="21"/>
  <c r="GWT28" i="21"/>
  <c r="GWS28" i="21"/>
  <c r="GWR28" i="21"/>
  <c r="GWQ28" i="21"/>
  <c r="GWP28" i="21"/>
  <c r="GWO28" i="21"/>
  <c r="GWN28" i="21"/>
  <c r="GWM28" i="21"/>
  <c r="GWL28" i="21"/>
  <c r="GWK28" i="21"/>
  <c r="GWJ28" i="21"/>
  <c r="GWI28" i="21"/>
  <c r="GWH28" i="21"/>
  <c r="GWG28" i="21"/>
  <c r="GWF28" i="21"/>
  <c r="GWE28" i="21"/>
  <c r="GWD28" i="21"/>
  <c r="GWC28" i="21"/>
  <c r="GWB28" i="21"/>
  <c r="GWA28" i="21"/>
  <c r="GVZ28" i="21"/>
  <c r="GVY28" i="21"/>
  <c r="GVX28" i="21"/>
  <c r="GVW28" i="21"/>
  <c r="GVV28" i="21"/>
  <c r="GVU28" i="21"/>
  <c r="GVT28" i="21"/>
  <c r="GVS28" i="21"/>
  <c r="GVR28" i="21"/>
  <c r="GVQ28" i="21"/>
  <c r="GVP28" i="21"/>
  <c r="GVO28" i="21"/>
  <c r="GVN28" i="21"/>
  <c r="GVM28" i="21"/>
  <c r="GVL28" i="21"/>
  <c r="GVK28" i="21"/>
  <c r="GVJ28" i="21"/>
  <c r="GVI28" i="21"/>
  <c r="GVH28" i="21"/>
  <c r="GVG28" i="21"/>
  <c r="GVF28" i="21"/>
  <c r="GVE28" i="21"/>
  <c r="GVD28" i="21"/>
  <c r="GVC28" i="21"/>
  <c r="GVB28" i="21"/>
  <c r="GVA28" i="21"/>
  <c r="GUZ28" i="21"/>
  <c r="GUY28" i="21"/>
  <c r="GUX28" i="21"/>
  <c r="GUW28" i="21"/>
  <c r="GUV28" i="21"/>
  <c r="GUU28" i="21"/>
  <c r="GUT28" i="21"/>
  <c r="GUS28" i="21"/>
  <c r="GUR28" i="21"/>
  <c r="GUQ28" i="21"/>
  <c r="GUP28" i="21"/>
  <c r="GUO28" i="21"/>
  <c r="GUN28" i="21"/>
  <c r="GUM28" i="21"/>
  <c r="GUL28" i="21"/>
  <c r="GUK28" i="21"/>
  <c r="GUJ28" i="21"/>
  <c r="GUI28" i="21"/>
  <c r="GUH28" i="21"/>
  <c r="GUG28" i="21"/>
  <c r="GUF28" i="21"/>
  <c r="GUE28" i="21"/>
  <c r="GUD28" i="21"/>
  <c r="GUC28" i="21"/>
  <c r="GUB28" i="21"/>
  <c r="GUA28" i="21"/>
  <c r="GTZ28" i="21"/>
  <c r="GTY28" i="21"/>
  <c r="GTX28" i="21"/>
  <c r="GTW28" i="21"/>
  <c r="GTV28" i="21"/>
  <c r="GTU28" i="21"/>
  <c r="GTT28" i="21"/>
  <c r="GTS28" i="21"/>
  <c r="GTR28" i="21"/>
  <c r="GTQ28" i="21"/>
  <c r="GTP28" i="21"/>
  <c r="GTO28" i="21"/>
  <c r="GTN28" i="21"/>
  <c r="GTM28" i="21"/>
  <c r="GTL28" i="21"/>
  <c r="GTK28" i="21"/>
  <c r="GTJ28" i="21"/>
  <c r="GTI28" i="21"/>
  <c r="GTH28" i="21"/>
  <c r="GTG28" i="21"/>
  <c r="GTF28" i="21"/>
  <c r="GTE28" i="21"/>
  <c r="GTD28" i="21"/>
  <c r="GTC28" i="21"/>
  <c r="GTB28" i="21"/>
  <c r="GTA28" i="21"/>
  <c r="GSZ28" i="21"/>
  <c r="GSY28" i="21"/>
  <c r="GSX28" i="21"/>
  <c r="GSW28" i="21"/>
  <c r="GSV28" i="21"/>
  <c r="GSU28" i="21"/>
  <c r="GST28" i="21"/>
  <c r="GSS28" i="21"/>
  <c r="GSR28" i="21"/>
  <c r="GSQ28" i="21"/>
  <c r="GSP28" i="21"/>
  <c r="GSO28" i="21"/>
  <c r="GSN28" i="21"/>
  <c r="GSM28" i="21"/>
  <c r="GSL28" i="21"/>
  <c r="GSK28" i="21"/>
  <c r="GSJ28" i="21"/>
  <c r="GSI28" i="21"/>
  <c r="GSH28" i="21"/>
  <c r="GSG28" i="21"/>
  <c r="GSF28" i="21"/>
  <c r="GSE28" i="21"/>
  <c r="GSD28" i="21"/>
  <c r="GSC28" i="21"/>
  <c r="GSB28" i="21"/>
  <c r="GSA28" i="21"/>
  <c r="GRZ28" i="21"/>
  <c r="GRY28" i="21"/>
  <c r="GRX28" i="21"/>
  <c r="GRW28" i="21"/>
  <c r="GRV28" i="21"/>
  <c r="GRU28" i="21"/>
  <c r="GRT28" i="21"/>
  <c r="GRS28" i="21"/>
  <c r="GRR28" i="21"/>
  <c r="GRQ28" i="21"/>
  <c r="GRP28" i="21"/>
  <c r="GRO28" i="21"/>
  <c r="GRN28" i="21"/>
  <c r="GRM28" i="21"/>
  <c r="GRL28" i="21"/>
  <c r="GRK28" i="21"/>
  <c r="GRJ28" i="21"/>
  <c r="GRI28" i="21"/>
  <c r="GRH28" i="21"/>
  <c r="GRG28" i="21"/>
  <c r="GRF28" i="21"/>
  <c r="GRE28" i="21"/>
  <c r="GRD28" i="21"/>
  <c r="GRC28" i="21"/>
  <c r="GRB28" i="21"/>
  <c r="GRA28" i="21"/>
  <c r="GQZ28" i="21"/>
  <c r="GQY28" i="21"/>
  <c r="GQX28" i="21"/>
  <c r="GQW28" i="21"/>
  <c r="GQV28" i="21"/>
  <c r="GQU28" i="21"/>
  <c r="GQT28" i="21"/>
  <c r="GQS28" i="21"/>
  <c r="GQR28" i="21"/>
  <c r="GQQ28" i="21"/>
  <c r="GQP28" i="21"/>
  <c r="GQO28" i="21"/>
  <c r="GQN28" i="21"/>
  <c r="GQM28" i="21"/>
  <c r="GQL28" i="21"/>
  <c r="GQK28" i="21"/>
  <c r="GQJ28" i="21"/>
  <c r="GQI28" i="21"/>
  <c r="GQH28" i="21"/>
  <c r="GQG28" i="21"/>
  <c r="GQF28" i="21"/>
  <c r="GQE28" i="21"/>
  <c r="GQD28" i="21"/>
  <c r="GQC28" i="21"/>
  <c r="GQB28" i="21"/>
  <c r="GQA28" i="21"/>
  <c r="GPZ28" i="21"/>
  <c r="GPY28" i="21"/>
  <c r="GPX28" i="21"/>
  <c r="GPW28" i="21"/>
  <c r="GPV28" i="21"/>
  <c r="GPU28" i="21"/>
  <c r="GPT28" i="21"/>
  <c r="GPS28" i="21"/>
  <c r="GPR28" i="21"/>
  <c r="GPQ28" i="21"/>
  <c r="GPP28" i="21"/>
  <c r="GPO28" i="21"/>
  <c r="GPN28" i="21"/>
  <c r="GPM28" i="21"/>
  <c r="GPL28" i="21"/>
  <c r="GPK28" i="21"/>
  <c r="GPJ28" i="21"/>
  <c r="GPI28" i="21"/>
  <c r="GPH28" i="21"/>
  <c r="GPG28" i="21"/>
  <c r="GPF28" i="21"/>
  <c r="GPE28" i="21"/>
  <c r="GPD28" i="21"/>
  <c r="GPC28" i="21"/>
  <c r="GPB28" i="21"/>
  <c r="GPA28" i="21"/>
  <c r="GOZ28" i="21"/>
  <c r="GOY28" i="21"/>
  <c r="GOX28" i="21"/>
  <c r="GOW28" i="21"/>
  <c r="GOV28" i="21"/>
  <c r="GOU28" i="21"/>
  <c r="GOT28" i="21"/>
  <c r="GOS28" i="21"/>
  <c r="GOR28" i="21"/>
  <c r="GOQ28" i="21"/>
  <c r="GOP28" i="21"/>
  <c r="GOO28" i="21"/>
  <c r="GON28" i="21"/>
  <c r="GOM28" i="21"/>
  <c r="GOL28" i="21"/>
  <c r="GOK28" i="21"/>
  <c r="GOJ28" i="21"/>
  <c r="GOI28" i="21"/>
  <c r="GOH28" i="21"/>
  <c r="GOG28" i="21"/>
  <c r="GOF28" i="21"/>
  <c r="GOE28" i="21"/>
  <c r="GOD28" i="21"/>
  <c r="GOC28" i="21"/>
  <c r="GOB28" i="21"/>
  <c r="GOA28" i="21"/>
  <c r="GNZ28" i="21"/>
  <c r="GNY28" i="21"/>
  <c r="GNX28" i="21"/>
  <c r="GNW28" i="21"/>
  <c r="GNV28" i="21"/>
  <c r="GNU28" i="21"/>
  <c r="GNT28" i="21"/>
  <c r="GNS28" i="21"/>
  <c r="GNR28" i="21"/>
  <c r="GNQ28" i="21"/>
  <c r="GNP28" i="21"/>
  <c r="GNO28" i="21"/>
  <c r="GNN28" i="21"/>
  <c r="GNM28" i="21"/>
  <c r="GNL28" i="21"/>
  <c r="GNK28" i="21"/>
  <c r="GNJ28" i="21"/>
  <c r="GNI28" i="21"/>
  <c r="GNH28" i="21"/>
  <c r="GNG28" i="21"/>
  <c r="GNF28" i="21"/>
  <c r="GNE28" i="21"/>
  <c r="GND28" i="21"/>
  <c r="GNC28" i="21"/>
  <c r="GNB28" i="21"/>
  <c r="GNA28" i="21"/>
  <c r="GMZ28" i="21"/>
  <c r="GMY28" i="21"/>
  <c r="GMX28" i="21"/>
  <c r="GMW28" i="21"/>
  <c r="GMV28" i="21"/>
  <c r="GMU28" i="21"/>
  <c r="GMT28" i="21"/>
  <c r="GMS28" i="21"/>
  <c r="GMR28" i="21"/>
  <c r="GMQ28" i="21"/>
  <c r="GMP28" i="21"/>
  <c r="GMO28" i="21"/>
  <c r="GMN28" i="21"/>
  <c r="GMM28" i="21"/>
  <c r="GML28" i="21"/>
  <c r="GMK28" i="21"/>
  <c r="GMJ28" i="21"/>
  <c r="GMI28" i="21"/>
  <c r="GMH28" i="21"/>
  <c r="GMG28" i="21"/>
  <c r="GMF28" i="21"/>
  <c r="GME28" i="21"/>
  <c r="GMD28" i="21"/>
  <c r="GMC28" i="21"/>
  <c r="GMB28" i="21"/>
  <c r="GMA28" i="21"/>
  <c r="GLZ28" i="21"/>
  <c r="GLY28" i="21"/>
  <c r="GLX28" i="21"/>
  <c r="GLW28" i="21"/>
  <c r="GLV28" i="21"/>
  <c r="GLU28" i="21"/>
  <c r="GLT28" i="21"/>
  <c r="GLS28" i="21"/>
  <c r="GLR28" i="21"/>
  <c r="GLQ28" i="21"/>
  <c r="GLP28" i="21"/>
  <c r="GLO28" i="21"/>
  <c r="GLN28" i="21"/>
  <c r="GLM28" i="21"/>
  <c r="GLL28" i="21"/>
  <c r="GLK28" i="21"/>
  <c r="GLJ28" i="21"/>
  <c r="GLI28" i="21"/>
  <c r="GLH28" i="21"/>
  <c r="GLG28" i="21"/>
  <c r="GLF28" i="21"/>
  <c r="GLE28" i="21"/>
  <c r="GLD28" i="21"/>
  <c r="GLC28" i="21"/>
  <c r="GLB28" i="21"/>
  <c r="GLA28" i="21"/>
  <c r="GKZ28" i="21"/>
  <c r="GKY28" i="21"/>
  <c r="GKX28" i="21"/>
  <c r="GKW28" i="21"/>
  <c r="GKV28" i="21"/>
  <c r="GKU28" i="21"/>
  <c r="GKT28" i="21"/>
  <c r="GKS28" i="21"/>
  <c r="GKR28" i="21"/>
  <c r="GKQ28" i="21"/>
  <c r="GKP28" i="21"/>
  <c r="GKO28" i="21"/>
  <c r="GKN28" i="21"/>
  <c r="GKM28" i="21"/>
  <c r="GKL28" i="21"/>
  <c r="GKK28" i="21"/>
  <c r="GKJ28" i="21"/>
  <c r="GKI28" i="21"/>
  <c r="GKH28" i="21"/>
  <c r="GKG28" i="21"/>
  <c r="GKF28" i="21"/>
  <c r="GKE28" i="21"/>
  <c r="GKD28" i="21"/>
  <c r="GKC28" i="21"/>
  <c r="GKB28" i="21"/>
  <c r="GKA28" i="21"/>
  <c r="GJZ28" i="21"/>
  <c r="GJY28" i="21"/>
  <c r="GJX28" i="21"/>
  <c r="GJW28" i="21"/>
  <c r="GJV28" i="21"/>
  <c r="GJU28" i="21"/>
  <c r="GJT28" i="21"/>
  <c r="GJS28" i="21"/>
  <c r="GJR28" i="21"/>
  <c r="GJQ28" i="21"/>
  <c r="GJP28" i="21"/>
  <c r="GJO28" i="21"/>
  <c r="GJN28" i="21"/>
  <c r="GJM28" i="21"/>
  <c r="GJL28" i="21"/>
  <c r="GJK28" i="21"/>
  <c r="GJJ28" i="21"/>
  <c r="GJI28" i="21"/>
  <c r="GJH28" i="21"/>
  <c r="GJG28" i="21"/>
  <c r="GJF28" i="21"/>
  <c r="GJE28" i="21"/>
  <c r="GJD28" i="21"/>
  <c r="GJC28" i="21"/>
  <c r="GJB28" i="21"/>
  <c r="GJA28" i="21"/>
  <c r="GIZ28" i="21"/>
  <c r="GIY28" i="21"/>
  <c r="GIX28" i="21"/>
  <c r="GIW28" i="21"/>
  <c r="GIV28" i="21"/>
  <c r="GIU28" i="21"/>
  <c r="GIT28" i="21"/>
  <c r="GIS28" i="21"/>
  <c r="GIR28" i="21"/>
  <c r="GIQ28" i="21"/>
  <c r="GIP28" i="21"/>
  <c r="GIO28" i="21"/>
  <c r="GIN28" i="21"/>
  <c r="GIM28" i="21"/>
  <c r="GIL28" i="21"/>
  <c r="GIK28" i="21"/>
  <c r="GIJ28" i="21"/>
  <c r="GII28" i="21"/>
  <c r="GIH28" i="21"/>
  <c r="GIG28" i="21"/>
  <c r="GIF28" i="21"/>
  <c r="GIE28" i="21"/>
  <c r="GID28" i="21"/>
  <c r="GIC28" i="21"/>
  <c r="GIB28" i="21"/>
  <c r="GIA28" i="21"/>
  <c r="GHZ28" i="21"/>
  <c r="GHY28" i="21"/>
  <c r="GHX28" i="21"/>
  <c r="GHW28" i="21"/>
  <c r="GHV28" i="21"/>
  <c r="GHU28" i="21"/>
  <c r="GHT28" i="21"/>
  <c r="GHS28" i="21"/>
  <c r="GHR28" i="21"/>
  <c r="GHQ28" i="21"/>
  <c r="GHP28" i="21"/>
  <c r="GHO28" i="21"/>
  <c r="GHN28" i="21"/>
  <c r="GHM28" i="21"/>
  <c r="GHL28" i="21"/>
  <c r="GHK28" i="21"/>
  <c r="GHJ28" i="21"/>
  <c r="GHI28" i="21"/>
  <c r="GHH28" i="21"/>
  <c r="GHG28" i="21"/>
  <c r="GHF28" i="21"/>
  <c r="GHE28" i="21"/>
  <c r="GHD28" i="21"/>
  <c r="GHC28" i="21"/>
  <c r="GHB28" i="21"/>
  <c r="GHA28" i="21"/>
  <c r="GGZ28" i="21"/>
  <c r="GGY28" i="21"/>
  <c r="GGX28" i="21"/>
  <c r="GGW28" i="21"/>
  <c r="GGV28" i="21"/>
  <c r="GGU28" i="21"/>
  <c r="GGT28" i="21"/>
  <c r="GGS28" i="21"/>
  <c r="GGR28" i="21"/>
  <c r="GGQ28" i="21"/>
  <c r="GGP28" i="21"/>
  <c r="GGO28" i="21"/>
  <c r="GGN28" i="21"/>
  <c r="GGM28" i="21"/>
  <c r="GGL28" i="21"/>
  <c r="GGK28" i="21"/>
  <c r="GGJ28" i="21"/>
  <c r="GGI28" i="21"/>
  <c r="GGH28" i="21"/>
  <c r="GGG28" i="21"/>
  <c r="GGF28" i="21"/>
  <c r="GGE28" i="21"/>
  <c r="GGD28" i="21"/>
  <c r="GGC28" i="21"/>
  <c r="GGB28" i="21"/>
  <c r="GGA28" i="21"/>
  <c r="GFZ28" i="21"/>
  <c r="GFY28" i="21"/>
  <c r="GFX28" i="21"/>
  <c r="GFW28" i="21"/>
  <c r="GFV28" i="21"/>
  <c r="GFU28" i="21"/>
  <c r="GFT28" i="21"/>
  <c r="GFS28" i="21"/>
  <c r="GFR28" i="21"/>
  <c r="GFQ28" i="21"/>
  <c r="GFP28" i="21"/>
  <c r="GFO28" i="21"/>
  <c r="GFN28" i="21"/>
  <c r="GFM28" i="21"/>
  <c r="GFL28" i="21"/>
  <c r="GFK28" i="21"/>
  <c r="GFJ28" i="21"/>
  <c r="GFI28" i="21"/>
  <c r="GFH28" i="21"/>
  <c r="GFG28" i="21"/>
  <c r="GFF28" i="21"/>
  <c r="GFE28" i="21"/>
  <c r="GFD28" i="21"/>
  <c r="GFC28" i="21"/>
  <c r="GFB28" i="21"/>
  <c r="GFA28" i="21"/>
  <c r="GEZ28" i="21"/>
  <c r="GEY28" i="21"/>
  <c r="GEX28" i="21"/>
  <c r="GEW28" i="21"/>
  <c r="GEV28" i="21"/>
  <c r="GEU28" i="21"/>
  <c r="GET28" i="21"/>
  <c r="GES28" i="21"/>
  <c r="GER28" i="21"/>
  <c r="GEQ28" i="21"/>
  <c r="GEP28" i="21"/>
  <c r="GEO28" i="21"/>
  <c r="GEN28" i="21"/>
  <c r="GEM28" i="21"/>
  <c r="GEL28" i="21"/>
  <c r="GEK28" i="21"/>
  <c r="GEJ28" i="21"/>
  <c r="GEI28" i="21"/>
  <c r="GEH28" i="21"/>
  <c r="GEG28" i="21"/>
  <c r="GEF28" i="21"/>
  <c r="GEE28" i="21"/>
  <c r="GED28" i="21"/>
  <c r="GEC28" i="21"/>
  <c r="GEB28" i="21"/>
  <c r="GEA28" i="21"/>
  <c r="GDZ28" i="21"/>
  <c r="GDY28" i="21"/>
  <c r="GDX28" i="21"/>
  <c r="GDW28" i="21"/>
  <c r="GDV28" i="21"/>
  <c r="GDU28" i="21"/>
  <c r="GDT28" i="21"/>
  <c r="GDS28" i="21"/>
  <c r="GDR28" i="21"/>
  <c r="GDQ28" i="21"/>
  <c r="GDP28" i="21"/>
  <c r="GDO28" i="21"/>
  <c r="GDN28" i="21"/>
  <c r="GDM28" i="21"/>
  <c r="GDL28" i="21"/>
  <c r="GDK28" i="21"/>
  <c r="GDJ28" i="21"/>
  <c r="GDI28" i="21"/>
  <c r="GDH28" i="21"/>
  <c r="GDG28" i="21"/>
  <c r="GDF28" i="21"/>
  <c r="GDE28" i="21"/>
  <c r="GDD28" i="21"/>
  <c r="GDC28" i="21"/>
  <c r="GDB28" i="21"/>
  <c r="GDA28" i="21"/>
  <c r="GCZ28" i="21"/>
  <c r="GCY28" i="21"/>
  <c r="GCX28" i="21"/>
  <c r="GCW28" i="21"/>
  <c r="GCV28" i="21"/>
  <c r="GCU28" i="21"/>
  <c r="GCT28" i="21"/>
  <c r="GCS28" i="21"/>
  <c r="GCR28" i="21"/>
  <c r="GCQ28" i="21"/>
  <c r="GCP28" i="21"/>
  <c r="GCO28" i="21"/>
  <c r="GCN28" i="21"/>
  <c r="GCM28" i="21"/>
  <c r="GCL28" i="21"/>
  <c r="GCK28" i="21"/>
  <c r="GCJ28" i="21"/>
  <c r="GCI28" i="21"/>
  <c r="GCH28" i="21"/>
  <c r="GCG28" i="21"/>
  <c r="GCF28" i="21"/>
  <c r="GCE28" i="21"/>
  <c r="GCD28" i="21"/>
  <c r="GCC28" i="21"/>
  <c r="GCB28" i="21"/>
  <c r="GCA28" i="21"/>
  <c r="GBZ28" i="21"/>
  <c r="GBY28" i="21"/>
  <c r="GBX28" i="21"/>
  <c r="GBW28" i="21"/>
  <c r="GBV28" i="21"/>
  <c r="GBU28" i="21"/>
  <c r="GBT28" i="21"/>
  <c r="GBS28" i="21"/>
  <c r="GBR28" i="21"/>
  <c r="GBQ28" i="21"/>
  <c r="GBP28" i="21"/>
  <c r="GBO28" i="21"/>
  <c r="GBN28" i="21"/>
  <c r="GBM28" i="21"/>
  <c r="GBL28" i="21"/>
  <c r="GBK28" i="21"/>
  <c r="GBJ28" i="21"/>
  <c r="GBI28" i="21"/>
  <c r="GBH28" i="21"/>
  <c r="GBG28" i="21"/>
  <c r="GBF28" i="21"/>
  <c r="GBE28" i="21"/>
  <c r="GBD28" i="21"/>
  <c r="GBC28" i="21"/>
  <c r="GBB28" i="21"/>
  <c r="GBA28" i="21"/>
  <c r="GAZ28" i="21"/>
  <c r="GAY28" i="21"/>
  <c r="GAX28" i="21"/>
  <c r="GAW28" i="21"/>
  <c r="GAV28" i="21"/>
  <c r="GAU28" i="21"/>
  <c r="GAT28" i="21"/>
  <c r="GAS28" i="21"/>
  <c r="GAR28" i="21"/>
  <c r="GAQ28" i="21"/>
  <c r="GAP28" i="21"/>
  <c r="GAO28" i="21"/>
  <c r="GAN28" i="21"/>
  <c r="GAM28" i="21"/>
  <c r="GAL28" i="21"/>
  <c r="GAK28" i="21"/>
  <c r="GAJ28" i="21"/>
  <c r="GAI28" i="21"/>
  <c r="GAH28" i="21"/>
  <c r="GAG28" i="21"/>
  <c r="GAF28" i="21"/>
  <c r="GAE28" i="21"/>
  <c r="GAD28" i="21"/>
  <c r="GAC28" i="21"/>
  <c r="GAB28" i="21"/>
  <c r="GAA28" i="21"/>
  <c r="FZZ28" i="21"/>
  <c r="FZY28" i="21"/>
  <c r="FZX28" i="21"/>
  <c r="FZW28" i="21"/>
  <c r="FZV28" i="21"/>
  <c r="FZU28" i="21"/>
  <c r="FZT28" i="21"/>
  <c r="FZS28" i="21"/>
  <c r="FZR28" i="21"/>
  <c r="FZQ28" i="21"/>
  <c r="FZP28" i="21"/>
  <c r="FZO28" i="21"/>
  <c r="FZN28" i="21"/>
  <c r="FZM28" i="21"/>
  <c r="FZL28" i="21"/>
  <c r="FZK28" i="21"/>
  <c r="FZJ28" i="21"/>
  <c r="FZI28" i="21"/>
  <c r="FZH28" i="21"/>
  <c r="FZG28" i="21"/>
  <c r="FZF28" i="21"/>
  <c r="FZE28" i="21"/>
  <c r="FZD28" i="21"/>
  <c r="FZC28" i="21"/>
  <c r="FZB28" i="21"/>
  <c r="FZA28" i="21"/>
  <c r="FYZ28" i="21"/>
  <c r="FYY28" i="21"/>
  <c r="FYX28" i="21"/>
  <c r="FYW28" i="21"/>
  <c r="FYV28" i="21"/>
  <c r="FYU28" i="21"/>
  <c r="FYT28" i="21"/>
  <c r="FYS28" i="21"/>
  <c r="FYR28" i="21"/>
  <c r="FYQ28" i="21"/>
  <c r="FYP28" i="21"/>
  <c r="FYO28" i="21"/>
  <c r="FYN28" i="21"/>
  <c r="FYM28" i="21"/>
  <c r="FYL28" i="21"/>
  <c r="FYK28" i="21"/>
  <c r="FYJ28" i="21"/>
  <c r="FYI28" i="21"/>
  <c r="FYH28" i="21"/>
  <c r="FYG28" i="21"/>
  <c r="FYF28" i="21"/>
  <c r="FYE28" i="21"/>
  <c r="FYD28" i="21"/>
  <c r="FYC28" i="21"/>
  <c r="FYB28" i="21"/>
  <c r="FYA28" i="21"/>
  <c r="FXZ28" i="21"/>
  <c r="FXY28" i="21"/>
  <c r="FXX28" i="21"/>
  <c r="FXW28" i="21"/>
  <c r="FXV28" i="21"/>
  <c r="FXU28" i="21"/>
  <c r="FXT28" i="21"/>
  <c r="FXS28" i="21"/>
  <c r="FXR28" i="21"/>
  <c r="FXQ28" i="21"/>
  <c r="FXP28" i="21"/>
  <c r="FXO28" i="21"/>
  <c r="FXN28" i="21"/>
  <c r="FXM28" i="21"/>
  <c r="FXL28" i="21"/>
  <c r="FXK28" i="21"/>
  <c r="FXJ28" i="21"/>
  <c r="FXI28" i="21"/>
  <c r="FXH28" i="21"/>
  <c r="FXG28" i="21"/>
  <c r="FXF28" i="21"/>
  <c r="FXE28" i="21"/>
  <c r="FXD28" i="21"/>
  <c r="FXC28" i="21"/>
  <c r="FXB28" i="21"/>
  <c r="FXA28" i="21"/>
  <c r="FWZ28" i="21"/>
  <c r="FWY28" i="21"/>
  <c r="FWX28" i="21"/>
  <c r="FWW28" i="21"/>
  <c r="FWV28" i="21"/>
  <c r="FWU28" i="21"/>
  <c r="FWT28" i="21"/>
  <c r="FWS28" i="21"/>
  <c r="FWR28" i="21"/>
  <c r="FWQ28" i="21"/>
  <c r="FWP28" i="21"/>
  <c r="FWO28" i="21"/>
  <c r="FWN28" i="21"/>
  <c r="FWM28" i="21"/>
  <c r="FWL28" i="21"/>
  <c r="FWK28" i="21"/>
  <c r="FWJ28" i="21"/>
  <c r="FWI28" i="21"/>
  <c r="FWH28" i="21"/>
  <c r="FWG28" i="21"/>
  <c r="FWF28" i="21"/>
  <c r="FWE28" i="21"/>
  <c r="FWD28" i="21"/>
  <c r="FWC28" i="21"/>
  <c r="FWB28" i="21"/>
  <c r="FWA28" i="21"/>
  <c r="FVZ28" i="21"/>
  <c r="FVY28" i="21"/>
  <c r="FVX28" i="21"/>
  <c r="FVW28" i="21"/>
  <c r="FVV28" i="21"/>
  <c r="FVU28" i="21"/>
  <c r="FVT28" i="21"/>
  <c r="FVS28" i="21"/>
  <c r="FVR28" i="21"/>
  <c r="FVQ28" i="21"/>
  <c r="FVP28" i="21"/>
  <c r="FVO28" i="21"/>
  <c r="FVN28" i="21"/>
  <c r="FVM28" i="21"/>
  <c r="FVL28" i="21"/>
  <c r="FVK28" i="21"/>
  <c r="FVJ28" i="21"/>
  <c r="FVI28" i="21"/>
  <c r="FVH28" i="21"/>
  <c r="FVG28" i="21"/>
  <c r="FVF28" i="21"/>
  <c r="FVE28" i="21"/>
  <c r="FVD28" i="21"/>
  <c r="FVC28" i="21"/>
  <c r="FVB28" i="21"/>
  <c r="FVA28" i="21"/>
  <c r="FUZ28" i="21"/>
  <c r="FUY28" i="21"/>
  <c r="FUX28" i="21"/>
  <c r="FUW28" i="21"/>
  <c r="FUV28" i="21"/>
  <c r="FUU28" i="21"/>
  <c r="FUT28" i="21"/>
  <c r="FUS28" i="21"/>
  <c r="FUR28" i="21"/>
  <c r="FUQ28" i="21"/>
  <c r="FUP28" i="21"/>
  <c r="FUO28" i="21"/>
  <c r="FUN28" i="21"/>
  <c r="FUM28" i="21"/>
  <c r="FUL28" i="21"/>
  <c r="FUK28" i="21"/>
  <c r="FUJ28" i="21"/>
  <c r="FUI28" i="21"/>
  <c r="FUH28" i="21"/>
  <c r="FUG28" i="21"/>
  <c r="FUF28" i="21"/>
  <c r="FUE28" i="21"/>
  <c r="FUD28" i="21"/>
  <c r="FUC28" i="21"/>
  <c r="FUB28" i="21"/>
  <c r="FUA28" i="21"/>
  <c r="FTZ28" i="21"/>
  <c r="FTY28" i="21"/>
  <c r="FTX28" i="21"/>
  <c r="FTW28" i="21"/>
  <c r="FTV28" i="21"/>
  <c r="FTU28" i="21"/>
  <c r="FTT28" i="21"/>
  <c r="FTS28" i="21"/>
  <c r="FTR28" i="21"/>
  <c r="FTQ28" i="21"/>
  <c r="FTP28" i="21"/>
  <c r="FTO28" i="21"/>
  <c r="FTN28" i="21"/>
  <c r="FTM28" i="21"/>
  <c r="FTL28" i="21"/>
  <c r="FTK28" i="21"/>
  <c r="FTJ28" i="21"/>
  <c r="FTI28" i="21"/>
  <c r="FTH28" i="21"/>
  <c r="FTG28" i="21"/>
  <c r="FTF28" i="21"/>
  <c r="FTE28" i="21"/>
  <c r="FTD28" i="21"/>
  <c r="FTC28" i="21"/>
  <c r="FTB28" i="21"/>
  <c r="FTA28" i="21"/>
  <c r="FSZ28" i="21"/>
  <c r="FSY28" i="21"/>
  <c r="FSX28" i="21"/>
  <c r="FSW28" i="21"/>
  <c r="FSV28" i="21"/>
  <c r="FSU28" i="21"/>
  <c r="FST28" i="21"/>
  <c r="FSS28" i="21"/>
  <c r="FSR28" i="21"/>
  <c r="FSQ28" i="21"/>
  <c r="FSP28" i="21"/>
  <c r="FSO28" i="21"/>
  <c r="FSN28" i="21"/>
  <c r="FSM28" i="21"/>
  <c r="FSL28" i="21"/>
  <c r="FSK28" i="21"/>
  <c r="FSJ28" i="21"/>
  <c r="FSI28" i="21"/>
  <c r="FSH28" i="21"/>
  <c r="FSG28" i="21"/>
  <c r="FSF28" i="21"/>
  <c r="FSE28" i="21"/>
  <c r="FSD28" i="21"/>
  <c r="FSC28" i="21"/>
  <c r="FSB28" i="21"/>
  <c r="FSA28" i="21"/>
  <c r="FRZ28" i="21"/>
  <c r="FRY28" i="21"/>
  <c r="FRX28" i="21"/>
  <c r="FRW28" i="21"/>
  <c r="FRV28" i="21"/>
  <c r="FRU28" i="21"/>
  <c r="FRT28" i="21"/>
  <c r="FRS28" i="21"/>
  <c r="FRR28" i="21"/>
  <c r="FRQ28" i="21"/>
  <c r="FRP28" i="21"/>
  <c r="FRO28" i="21"/>
  <c r="FRN28" i="21"/>
  <c r="FRM28" i="21"/>
  <c r="FRL28" i="21"/>
  <c r="FRK28" i="21"/>
  <c r="FRJ28" i="21"/>
  <c r="FRI28" i="21"/>
  <c r="FRH28" i="21"/>
  <c r="FRG28" i="21"/>
  <c r="FRF28" i="21"/>
  <c r="FRE28" i="21"/>
  <c r="FRD28" i="21"/>
  <c r="FRC28" i="21"/>
  <c r="FRB28" i="21"/>
  <c r="FRA28" i="21"/>
  <c r="FQZ28" i="21"/>
  <c r="FQY28" i="21"/>
  <c r="FQX28" i="21"/>
  <c r="FQW28" i="21"/>
  <c r="FQV28" i="21"/>
  <c r="FQU28" i="21"/>
  <c r="FQT28" i="21"/>
  <c r="FQS28" i="21"/>
  <c r="FQR28" i="21"/>
  <c r="FQQ28" i="21"/>
  <c r="FQP28" i="21"/>
  <c r="FQO28" i="21"/>
  <c r="FQN28" i="21"/>
  <c r="FQM28" i="21"/>
  <c r="FQL28" i="21"/>
  <c r="FQK28" i="21"/>
  <c r="FQJ28" i="21"/>
  <c r="FQI28" i="21"/>
  <c r="FQH28" i="21"/>
  <c r="FQG28" i="21"/>
  <c r="FQF28" i="21"/>
  <c r="FQE28" i="21"/>
  <c r="FQD28" i="21"/>
  <c r="FQC28" i="21"/>
  <c r="FQB28" i="21"/>
  <c r="FQA28" i="21"/>
  <c r="FPZ28" i="21"/>
  <c r="FPY28" i="21"/>
  <c r="FPX28" i="21"/>
  <c r="FPW28" i="21"/>
  <c r="FPV28" i="21"/>
  <c r="FPU28" i="21"/>
  <c r="FPT28" i="21"/>
  <c r="FPS28" i="21"/>
  <c r="FPR28" i="21"/>
  <c r="FPQ28" i="21"/>
  <c r="FPP28" i="21"/>
  <c r="FPO28" i="21"/>
  <c r="FPN28" i="21"/>
  <c r="FPM28" i="21"/>
  <c r="FPL28" i="21"/>
  <c r="FPK28" i="21"/>
  <c r="FPJ28" i="21"/>
  <c r="FPI28" i="21"/>
  <c r="FPH28" i="21"/>
  <c r="FPG28" i="21"/>
  <c r="FPF28" i="21"/>
  <c r="FPE28" i="21"/>
  <c r="FPD28" i="21"/>
  <c r="FPC28" i="21"/>
  <c r="FPB28" i="21"/>
  <c r="FPA28" i="21"/>
  <c r="FOZ28" i="21"/>
  <c r="FOY28" i="21"/>
  <c r="FOX28" i="21"/>
  <c r="FOW28" i="21"/>
  <c r="FOV28" i="21"/>
  <c r="FOU28" i="21"/>
  <c r="FOT28" i="21"/>
  <c r="FOS28" i="21"/>
  <c r="FOR28" i="21"/>
  <c r="FOQ28" i="21"/>
  <c r="FOP28" i="21"/>
  <c r="FOO28" i="21"/>
  <c r="FON28" i="21"/>
  <c r="FOM28" i="21"/>
  <c r="FOL28" i="21"/>
  <c r="FOK28" i="21"/>
  <c r="FOJ28" i="21"/>
  <c r="FOI28" i="21"/>
  <c r="FOH28" i="21"/>
  <c r="FOG28" i="21"/>
  <c r="FOF28" i="21"/>
  <c r="FOE28" i="21"/>
  <c r="FOD28" i="21"/>
  <c r="FOC28" i="21"/>
  <c r="FOB28" i="21"/>
  <c r="FOA28" i="21"/>
  <c r="FNZ28" i="21"/>
  <c r="FNY28" i="21"/>
  <c r="FNX28" i="21"/>
  <c r="FNW28" i="21"/>
  <c r="FNV28" i="21"/>
  <c r="FNU28" i="21"/>
  <c r="FNT28" i="21"/>
  <c r="FNS28" i="21"/>
  <c r="FNR28" i="21"/>
  <c r="FNQ28" i="21"/>
  <c r="FNP28" i="21"/>
  <c r="FNO28" i="21"/>
  <c r="FNN28" i="21"/>
  <c r="FNM28" i="21"/>
  <c r="FNL28" i="21"/>
  <c r="FNK28" i="21"/>
  <c r="FNJ28" i="21"/>
  <c r="FNI28" i="21"/>
  <c r="FNH28" i="21"/>
  <c r="FNG28" i="21"/>
  <c r="FNF28" i="21"/>
  <c r="FNE28" i="21"/>
  <c r="FND28" i="21"/>
  <c r="FNC28" i="21"/>
  <c r="FNB28" i="21"/>
  <c r="FNA28" i="21"/>
  <c r="FMZ28" i="21"/>
  <c r="FMY28" i="21"/>
  <c r="FMX28" i="21"/>
  <c r="FMW28" i="21"/>
  <c r="FMV28" i="21"/>
  <c r="FMU28" i="21"/>
  <c r="FMT28" i="21"/>
  <c r="FMS28" i="21"/>
  <c r="FMR28" i="21"/>
  <c r="FMQ28" i="21"/>
  <c r="FMP28" i="21"/>
  <c r="FMO28" i="21"/>
  <c r="FMN28" i="21"/>
  <c r="FMM28" i="21"/>
  <c r="FML28" i="21"/>
  <c r="FMK28" i="21"/>
  <c r="FMJ28" i="21"/>
  <c r="FMI28" i="21"/>
  <c r="FMH28" i="21"/>
  <c r="FMG28" i="21"/>
  <c r="FMF28" i="21"/>
  <c r="FME28" i="21"/>
  <c r="FMD28" i="21"/>
  <c r="FMC28" i="21"/>
  <c r="FMB28" i="21"/>
  <c r="FMA28" i="21"/>
  <c r="FLZ28" i="21"/>
  <c r="FLY28" i="21"/>
  <c r="FLX28" i="21"/>
  <c r="FLW28" i="21"/>
  <c r="FLV28" i="21"/>
  <c r="FLU28" i="21"/>
  <c r="FLT28" i="21"/>
  <c r="FLS28" i="21"/>
  <c r="FLR28" i="21"/>
  <c r="FLQ28" i="21"/>
  <c r="FLP28" i="21"/>
  <c r="FLO28" i="21"/>
  <c r="FLN28" i="21"/>
  <c r="FLM28" i="21"/>
  <c r="FLL28" i="21"/>
  <c r="FLK28" i="21"/>
  <c r="FLJ28" i="21"/>
  <c r="FLI28" i="21"/>
  <c r="FLH28" i="21"/>
  <c r="FLG28" i="21"/>
  <c r="FLF28" i="21"/>
  <c r="FLE28" i="21"/>
  <c r="FLD28" i="21"/>
  <c r="FLC28" i="21"/>
  <c r="FLB28" i="21"/>
  <c r="FLA28" i="21"/>
  <c r="FKZ28" i="21"/>
  <c r="FKY28" i="21"/>
  <c r="FKX28" i="21"/>
  <c r="FKW28" i="21"/>
  <c r="FKV28" i="21"/>
  <c r="FKU28" i="21"/>
  <c r="FKT28" i="21"/>
  <c r="FKS28" i="21"/>
  <c r="FKR28" i="21"/>
  <c r="FKQ28" i="21"/>
  <c r="FKP28" i="21"/>
  <c r="FKO28" i="21"/>
  <c r="FKN28" i="21"/>
  <c r="FKM28" i="21"/>
  <c r="FKL28" i="21"/>
  <c r="FKK28" i="21"/>
  <c r="FKJ28" i="21"/>
  <c r="FKI28" i="21"/>
  <c r="FKH28" i="21"/>
  <c r="FKG28" i="21"/>
  <c r="FKF28" i="21"/>
  <c r="FKE28" i="21"/>
  <c r="FKD28" i="21"/>
  <c r="FKC28" i="21"/>
  <c r="FKB28" i="21"/>
  <c r="FKA28" i="21"/>
  <c r="FJZ28" i="21"/>
  <c r="FJY28" i="21"/>
  <c r="FJX28" i="21"/>
  <c r="FJW28" i="21"/>
  <c r="FJV28" i="21"/>
  <c r="FJU28" i="21"/>
  <c r="FJT28" i="21"/>
  <c r="FJS28" i="21"/>
  <c r="FJR28" i="21"/>
  <c r="FJQ28" i="21"/>
  <c r="FJP28" i="21"/>
  <c r="FJO28" i="21"/>
  <c r="FJN28" i="21"/>
  <c r="FJM28" i="21"/>
  <c r="FJL28" i="21"/>
  <c r="FJK28" i="21"/>
  <c r="FJJ28" i="21"/>
  <c r="FJI28" i="21"/>
  <c r="FJH28" i="21"/>
  <c r="FJG28" i="21"/>
  <c r="FJF28" i="21"/>
  <c r="FJE28" i="21"/>
  <c r="FJD28" i="21"/>
  <c r="FJC28" i="21"/>
  <c r="FJB28" i="21"/>
  <c r="FJA28" i="21"/>
  <c r="FIZ28" i="21"/>
  <c r="FIY28" i="21"/>
  <c r="FIX28" i="21"/>
  <c r="FIW28" i="21"/>
  <c r="FIV28" i="21"/>
  <c r="FIU28" i="21"/>
  <c r="FIT28" i="21"/>
  <c r="FIS28" i="21"/>
  <c r="FIR28" i="21"/>
  <c r="FIQ28" i="21"/>
  <c r="FIP28" i="21"/>
  <c r="FIO28" i="21"/>
  <c r="FIN28" i="21"/>
  <c r="FIM28" i="21"/>
  <c r="FIL28" i="21"/>
  <c r="FIK28" i="21"/>
  <c r="FIJ28" i="21"/>
  <c r="FII28" i="21"/>
  <c r="FIH28" i="21"/>
  <c r="FIG28" i="21"/>
  <c r="FIF28" i="21"/>
  <c r="FIE28" i="21"/>
  <c r="FID28" i="21"/>
  <c r="FIC28" i="21"/>
  <c r="FIB28" i="21"/>
  <c r="FIA28" i="21"/>
  <c r="FHZ28" i="21"/>
  <c r="FHY28" i="21"/>
  <c r="FHX28" i="21"/>
  <c r="FHW28" i="21"/>
  <c r="FHV28" i="21"/>
  <c r="FHU28" i="21"/>
  <c r="FHT28" i="21"/>
  <c r="FHS28" i="21"/>
  <c r="FHR28" i="21"/>
  <c r="FHQ28" i="21"/>
  <c r="FHP28" i="21"/>
  <c r="FHO28" i="21"/>
  <c r="FHN28" i="21"/>
  <c r="FHM28" i="21"/>
  <c r="FHL28" i="21"/>
  <c r="FHK28" i="21"/>
  <c r="FHJ28" i="21"/>
  <c r="FHI28" i="21"/>
  <c r="FHH28" i="21"/>
  <c r="FHG28" i="21"/>
  <c r="FHF28" i="21"/>
  <c r="FHE28" i="21"/>
  <c r="FHD28" i="21"/>
  <c r="FHC28" i="21"/>
  <c r="FHB28" i="21"/>
  <c r="FHA28" i="21"/>
  <c r="FGZ28" i="21"/>
  <c r="FGY28" i="21"/>
  <c r="FGX28" i="21"/>
  <c r="FGW28" i="21"/>
  <c r="FGV28" i="21"/>
  <c r="FGU28" i="21"/>
  <c r="FGT28" i="21"/>
  <c r="FGS28" i="21"/>
  <c r="FGR28" i="21"/>
  <c r="FGQ28" i="21"/>
  <c r="FGP28" i="21"/>
  <c r="FGO28" i="21"/>
  <c r="FGN28" i="21"/>
  <c r="FGM28" i="21"/>
  <c r="FGL28" i="21"/>
  <c r="FGK28" i="21"/>
  <c r="FGJ28" i="21"/>
  <c r="FGI28" i="21"/>
  <c r="FGH28" i="21"/>
  <c r="FGG28" i="21"/>
  <c r="FGF28" i="21"/>
  <c r="FGE28" i="21"/>
  <c r="FGD28" i="21"/>
  <c r="FGC28" i="21"/>
  <c r="FGB28" i="21"/>
  <c r="FGA28" i="21"/>
  <c r="FFZ28" i="21"/>
  <c r="FFY28" i="21"/>
  <c r="FFX28" i="21"/>
  <c r="FFW28" i="21"/>
  <c r="FFV28" i="21"/>
  <c r="FFU28" i="21"/>
  <c r="FFT28" i="21"/>
  <c r="FFS28" i="21"/>
  <c r="FFR28" i="21"/>
  <c r="FFQ28" i="21"/>
  <c r="FFP28" i="21"/>
  <c r="FFO28" i="21"/>
  <c r="FFN28" i="21"/>
  <c r="FFM28" i="21"/>
  <c r="FFL28" i="21"/>
  <c r="FFK28" i="21"/>
  <c r="FFJ28" i="21"/>
  <c r="FFI28" i="21"/>
  <c r="FFH28" i="21"/>
  <c r="FFG28" i="21"/>
  <c r="FFF28" i="21"/>
  <c r="FFE28" i="21"/>
  <c r="FFD28" i="21"/>
  <c r="FFC28" i="21"/>
  <c r="FFB28" i="21"/>
  <c r="FFA28" i="21"/>
  <c r="FEZ28" i="21"/>
  <c r="FEY28" i="21"/>
  <c r="FEX28" i="21"/>
  <c r="FEW28" i="21"/>
  <c r="FEV28" i="21"/>
  <c r="FEU28" i="21"/>
  <c r="FET28" i="21"/>
  <c r="FES28" i="21"/>
  <c r="FER28" i="21"/>
  <c r="FEQ28" i="21"/>
  <c r="FEP28" i="21"/>
  <c r="FEO28" i="21"/>
  <c r="FEN28" i="21"/>
  <c r="FEM28" i="21"/>
  <c r="FEL28" i="21"/>
  <c r="FEK28" i="21"/>
  <c r="FEJ28" i="21"/>
  <c r="FEI28" i="21"/>
  <c r="FEH28" i="21"/>
  <c r="FEG28" i="21"/>
  <c r="FEF28" i="21"/>
  <c r="FEE28" i="21"/>
  <c r="FED28" i="21"/>
  <c r="FEC28" i="21"/>
  <c r="FEB28" i="21"/>
  <c r="FEA28" i="21"/>
  <c r="FDZ28" i="21"/>
  <c r="FDY28" i="21"/>
  <c r="FDX28" i="21"/>
  <c r="FDW28" i="21"/>
  <c r="FDV28" i="21"/>
  <c r="FDU28" i="21"/>
  <c r="FDT28" i="21"/>
  <c r="FDS28" i="21"/>
  <c r="FDR28" i="21"/>
  <c r="FDQ28" i="21"/>
  <c r="FDP28" i="21"/>
  <c r="FDO28" i="21"/>
  <c r="FDN28" i="21"/>
  <c r="FDM28" i="21"/>
  <c r="FDL28" i="21"/>
  <c r="FDK28" i="21"/>
  <c r="FDJ28" i="21"/>
  <c r="FDI28" i="21"/>
  <c r="FDH28" i="21"/>
  <c r="FDG28" i="21"/>
  <c r="FDF28" i="21"/>
  <c r="FDE28" i="21"/>
  <c r="FDD28" i="21"/>
  <c r="FDC28" i="21"/>
  <c r="FDB28" i="21"/>
  <c r="FDA28" i="21"/>
  <c r="FCZ28" i="21"/>
  <c r="FCY28" i="21"/>
  <c r="FCX28" i="21"/>
  <c r="FCW28" i="21"/>
  <c r="FCV28" i="21"/>
  <c r="FCU28" i="21"/>
  <c r="FCT28" i="21"/>
  <c r="FCS28" i="21"/>
  <c r="FCR28" i="21"/>
  <c r="FCQ28" i="21"/>
  <c r="FCP28" i="21"/>
  <c r="FCO28" i="21"/>
  <c r="FCN28" i="21"/>
  <c r="FCM28" i="21"/>
  <c r="FCL28" i="21"/>
  <c r="FCK28" i="21"/>
  <c r="FCJ28" i="21"/>
  <c r="FCI28" i="21"/>
  <c r="FCH28" i="21"/>
  <c r="FCG28" i="21"/>
  <c r="FCF28" i="21"/>
  <c r="FCE28" i="21"/>
  <c r="FCD28" i="21"/>
  <c r="FCC28" i="21"/>
  <c r="FCB28" i="21"/>
  <c r="FCA28" i="21"/>
  <c r="FBZ28" i="21"/>
  <c r="FBY28" i="21"/>
  <c r="FBX28" i="21"/>
  <c r="FBW28" i="21"/>
  <c r="FBV28" i="21"/>
  <c r="FBU28" i="21"/>
  <c r="FBT28" i="21"/>
  <c r="FBS28" i="21"/>
  <c r="FBR28" i="21"/>
  <c r="FBQ28" i="21"/>
  <c r="FBP28" i="21"/>
  <c r="FBO28" i="21"/>
  <c r="FBN28" i="21"/>
  <c r="FBM28" i="21"/>
  <c r="FBL28" i="21"/>
  <c r="FBK28" i="21"/>
  <c r="FBJ28" i="21"/>
  <c r="FBI28" i="21"/>
  <c r="FBH28" i="21"/>
  <c r="FBG28" i="21"/>
  <c r="FBF28" i="21"/>
  <c r="FBE28" i="21"/>
  <c r="FBD28" i="21"/>
  <c r="FBC28" i="21"/>
  <c r="FBB28" i="21"/>
  <c r="FBA28" i="21"/>
  <c r="FAZ28" i="21"/>
  <c r="FAY28" i="21"/>
  <c r="FAX28" i="21"/>
  <c r="FAW28" i="21"/>
  <c r="FAV28" i="21"/>
  <c r="FAU28" i="21"/>
  <c r="FAT28" i="21"/>
  <c r="FAS28" i="21"/>
  <c r="FAR28" i="21"/>
  <c r="FAQ28" i="21"/>
  <c r="FAP28" i="21"/>
  <c r="FAO28" i="21"/>
  <c r="FAN28" i="21"/>
  <c r="FAM28" i="21"/>
  <c r="FAL28" i="21"/>
  <c r="FAK28" i="21"/>
  <c r="FAJ28" i="21"/>
  <c r="FAI28" i="21"/>
  <c r="FAH28" i="21"/>
  <c r="FAG28" i="21"/>
  <c r="FAF28" i="21"/>
  <c r="FAE28" i="21"/>
  <c r="FAD28" i="21"/>
  <c r="FAC28" i="21"/>
  <c r="FAB28" i="21"/>
  <c r="FAA28" i="21"/>
  <c r="EZZ28" i="21"/>
  <c r="EZY28" i="21"/>
  <c r="EZX28" i="21"/>
  <c r="EZW28" i="21"/>
  <c r="EZV28" i="21"/>
  <c r="EZU28" i="21"/>
  <c r="EZT28" i="21"/>
  <c r="EZS28" i="21"/>
  <c r="EZR28" i="21"/>
  <c r="EZQ28" i="21"/>
  <c r="EZP28" i="21"/>
  <c r="EZO28" i="21"/>
  <c r="EZN28" i="21"/>
  <c r="EZM28" i="21"/>
  <c r="EZL28" i="21"/>
  <c r="EZK28" i="21"/>
  <c r="EZJ28" i="21"/>
  <c r="EZI28" i="21"/>
  <c r="EZH28" i="21"/>
  <c r="EZG28" i="21"/>
  <c r="EZF28" i="21"/>
  <c r="EZE28" i="21"/>
  <c r="EZD28" i="21"/>
  <c r="EZC28" i="21"/>
  <c r="EZB28" i="21"/>
  <c r="EZA28" i="21"/>
  <c r="EYZ28" i="21"/>
  <c r="EYY28" i="21"/>
  <c r="EYX28" i="21"/>
  <c r="EYW28" i="21"/>
  <c r="EYV28" i="21"/>
  <c r="EYU28" i="21"/>
  <c r="EYT28" i="21"/>
  <c r="EYS28" i="21"/>
  <c r="EYR28" i="21"/>
  <c r="EYQ28" i="21"/>
  <c r="EYP28" i="21"/>
  <c r="EYO28" i="21"/>
  <c r="EYN28" i="21"/>
  <c r="EYM28" i="21"/>
  <c r="EYL28" i="21"/>
  <c r="EYK28" i="21"/>
  <c r="EYJ28" i="21"/>
  <c r="EYI28" i="21"/>
  <c r="EYH28" i="21"/>
  <c r="EYG28" i="21"/>
  <c r="EYF28" i="21"/>
  <c r="EYE28" i="21"/>
  <c r="EYD28" i="21"/>
  <c r="EYC28" i="21"/>
  <c r="EYB28" i="21"/>
  <c r="EYA28" i="21"/>
  <c r="EXZ28" i="21"/>
  <c r="EXY28" i="21"/>
  <c r="EXX28" i="21"/>
  <c r="EXW28" i="21"/>
  <c r="EXV28" i="21"/>
  <c r="EXU28" i="21"/>
  <c r="EXT28" i="21"/>
  <c r="EXS28" i="21"/>
  <c r="EXR28" i="21"/>
  <c r="EXQ28" i="21"/>
  <c r="EXP28" i="21"/>
  <c r="EXO28" i="21"/>
  <c r="EXN28" i="21"/>
  <c r="EXM28" i="21"/>
  <c r="EXL28" i="21"/>
  <c r="EXK28" i="21"/>
  <c r="EXJ28" i="21"/>
  <c r="EXI28" i="21"/>
  <c r="EXH28" i="21"/>
  <c r="EXG28" i="21"/>
  <c r="EXF28" i="21"/>
  <c r="EXE28" i="21"/>
  <c r="EXD28" i="21"/>
  <c r="EXC28" i="21"/>
  <c r="EXB28" i="21"/>
  <c r="EXA28" i="21"/>
  <c r="EWZ28" i="21"/>
  <c r="EWY28" i="21"/>
  <c r="EWX28" i="21"/>
  <c r="EWW28" i="21"/>
  <c r="EWV28" i="21"/>
  <c r="EWU28" i="21"/>
  <c r="EWT28" i="21"/>
  <c r="EWS28" i="21"/>
  <c r="EWR28" i="21"/>
  <c r="EWQ28" i="21"/>
  <c r="EWP28" i="21"/>
  <c r="EWO28" i="21"/>
  <c r="EWN28" i="21"/>
  <c r="EWM28" i="21"/>
  <c r="EWL28" i="21"/>
  <c r="EWK28" i="21"/>
  <c r="EWJ28" i="21"/>
  <c r="EWI28" i="21"/>
  <c r="EWH28" i="21"/>
  <c r="EWG28" i="21"/>
  <c r="EWF28" i="21"/>
  <c r="EWE28" i="21"/>
  <c r="EWD28" i="21"/>
  <c r="EWC28" i="21"/>
  <c r="EWB28" i="21"/>
  <c r="EWA28" i="21"/>
  <c r="EVZ28" i="21"/>
  <c r="EVY28" i="21"/>
  <c r="EVX28" i="21"/>
  <c r="EVW28" i="21"/>
  <c r="EVV28" i="21"/>
  <c r="EVU28" i="21"/>
  <c r="EVT28" i="21"/>
  <c r="EVS28" i="21"/>
  <c r="EVR28" i="21"/>
  <c r="EVQ28" i="21"/>
  <c r="EVP28" i="21"/>
  <c r="EVO28" i="21"/>
  <c r="EVN28" i="21"/>
  <c r="EVM28" i="21"/>
  <c r="EVL28" i="21"/>
  <c r="EVK28" i="21"/>
  <c r="EVJ28" i="21"/>
  <c r="EVI28" i="21"/>
  <c r="EVH28" i="21"/>
  <c r="EVG28" i="21"/>
  <c r="EVF28" i="21"/>
  <c r="EVE28" i="21"/>
  <c r="EVD28" i="21"/>
  <c r="EVC28" i="21"/>
  <c r="EVB28" i="21"/>
  <c r="EVA28" i="21"/>
  <c r="EUZ28" i="21"/>
  <c r="EUY28" i="21"/>
  <c r="EUX28" i="21"/>
  <c r="EUW28" i="21"/>
  <c r="EUV28" i="21"/>
  <c r="EUU28" i="21"/>
  <c r="EUT28" i="21"/>
  <c r="EUS28" i="21"/>
  <c r="EUR28" i="21"/>
  <c r="EUQ28" i="21"/>
  <c r="EUP28" i="21"/>
  <c r="EUO28" i="21"/>
  <c r="EUN28" i="21"/>
  <c r="EUM28" i="21"/>
  <c r="EUL28" i="21"/>
  <c r="EUK28" i="21"/>
  <c r="EUJ28" i="21"/>
  <c r="EUI28" i="21"/>
  <c r="EUH28" i="21"/>
  <c r="EUG28" i="21"/>
  <c r="EUF28" i="21"/>
  <c r="EUE28" i="21"/>
  <c r="EUD28" i="21"/>
  <c r="EUC28" i="21"/>
  <c r="EUB28" i="21"/>
  <c r="EUA28" i="21"/>
  <c r="ETZ28" i="21"/>
  <c r="ETY28" i="21"/>
  <c r="ETX28" i="21"/>
  <c r="ETW28" i="21"/>
  <c r="ETV28" i="21"/>
  <c r="ETU28" i="21"/>
  <c r="ETT28" i="21"/>
  <c r="ETS28" i="21"/>
  <c r="ETR28" i="21"/>
  <c r="ETQ28" i="21"/>
  <c r="ETP28" i="21"/>
  <c r="ETO28" i="21"/>
  <c r="ETN28" i="21"/>
  <c r="ETM28" i="21"/>
  <c r="ETL28" i="21"/>
  <c r="ETK28" i="21"/>
  <c r="ETJ28" i="21"/>
  <c r="ETI28" i="21"/>
  <c r="ETH28" i="21"/>
  <c r="ETG28" i="21"/>
  <c r="ETF28" i="21"/>
  <c r="ETE28" i="21"/>
  <c r="ETD28" i="21"/>
  <c r="ETC28" i="21"/>
  <c r="ETB28" i="21"/>
  <c r="ETA28" i="21"/>
  <c r="ESZ28" i="21"/>
  <c r="ESY28" i="21"/>
  <c r="ESX28" i="21"/>
  <c r="ESW28" i="21"/>
  <c r="ESV28" i="21"/>
  <c r="ESU28" i="21"/>
  <c r="EST28" i="21"/>
  <c r="ESS28" i="21"/>
  <c r="ESR28" i="21"/>
  <c r="ESQ28" i="21"/>
  <c r="ESP28" i="21"/>
  <c r="ESO28" i="21"/>
  <c r="ESN28" i="21"/>
  <c r="ESM28" i="21"/>
  <c r="ESL28" i="21"/>
  <c r="ESK28" i="21"/>
  <c r="ESJ28" i="21"/>
  <c r="ESI28" i="21"/>
  <c r="ESH28" i="21"/>
  <c r="ESG28" i="21"/>
  <c r="ESF28" i="21"/>
  <c r="ESE28" i="21"/>
  <c r="ESD28" i="21"/>
  <c r="ESC28" i="21"/>
  <c r="ESB28" i="21"/>
  <c r="ESA28" i="21"/>
  <c r="ERZ28" i="21"/>
  <c r="ERY28" i="21"/>
  <c r="ERX28" i="21"/>
  <c r="ERW28" i="21"/>
  <c r="ERV28" i="21"/>
  <c r="ERU28" i="21"/>
  <c r="ERT28" i="21"/>
  <c r="ERS28" i="21"/>
  <c r="ERR28" i="21"/>
  <c r="ERQ28" i="21"/>
  <c r="ERP28" i="21"/>
  <c r="ERO28" i="21"/>
  <c r="ERN28" i="21"/>
  <c r="ERM28" i="21"/>
  <c r="ERL28" i="21"/>
  <c r="ERK28" i="21"/>
  <c r="ERJ28" i="21"/>
  <c r="ERI28" i="21"/>
  <c r="ERH28" i="21"/>
  <c r="ERG28" i="21"/>
  <c r="ERF28" i="21"/>
  <c r="ERE28" i="21"/>
  <c r="ERD28" i="21"/>
  <c r="ERC28" i="21"/>
  <c r="ERB28" i="21"/>
  <c r="ERA28" i="21"/>
  <c r="EQZ28" i="21"/>
  <c r="EQY28" i="21"/>
  <c r="EQX28" i="21"/>
  <c r="EQW28" i="21"/>
  <c r="EQV28" i="21"/>
  <c r="EQU28" i="21"/>
  <c r="EQT28" i="21"/>
  <c r="EQS28" i="21"/>
  <c r="EQR28" i="21"/>
  <c r="EQQ28" i="21"/>
  <c r="EQP28" i="21"/>
  <c r="EQO28" i="21"/>
  <c r="EQN28" i="21"/>
  <c r="EQM28" i="21"/>
  <c r="EQL28" i="21"/>
  <c r="EQK28" i="21"/>
  <c r="EQJ28" i="21"/>
  <c r="EQI28" i="21"/>
  <c r="EQH28" i="21"/>
  <c r="EQG28" i="21"/>
  <c r="EQF28" i="21"/>
  <c r="EQE28" i="21"/>
  <c r="EQD28" i="21"/>
  <c r="EQC28" i="21"/>
  <c r="EQB28" i="21"/>
  <c r="EQA28" i="21"/>
  <c r="EPZ28" i="21"/>
  <c r="EPY28" i="21"/>
  <c r="EPX28" i="21"/>
  <c r="EPW28" i="21"/>
  <c r="EPV28" i="21"/>
  <c r="EPU28" i="21"/>
  <c r="EPT28" i="21"/>
  <c r="EPS28" i="21"/>
  <c r="EPR28" i="21"/>
  <c r="EPQ28" i="21"/>
  <c r="EPP28" i="21"/>
  <c r="EPO28" i="21"/>
  <c r="EPN28" i="21"/>
  <c r="EPM28" i="21"/>
  <c r="EPL28" i="21"/>
  <c r="EPK28" i="21"/>
  <c r="EPJ28" i="21"/>
  <c r="EPI28" i="21"/>
  <c r="EPH28" i="21"/>
  <c r="EPG28" i="21"/>
  <c r="EPF28" i="21"/>
  <c r="EPE28" i="21"/>
  <c r="EPD28" i="21"/>
  <c r="EPC28" i="21"/>
  <c r="EPB28" i="21"/>
  <c r="EPA28" i="21"/>
  <c r="EOZ28" i="21"/>
  <c r="EOY28" i="21"/>
  <c r="EOX28" i="21"/>
  <c r="EOW28" i="21"/>
  <c r="EOV28" i="21"/>
  <c r="EOU28" i="21"/>
  <c r="EOT28" i="21"/>
  <c r="EOS28" i="21"/>
  <c r="EOR28" i="21"/>
  <c r="EOQ28" i="21"/>
  <c r="EOP28" i="21"/>
  <c r="EOO28" i="21"/>
  <c r="EON28" i="21"/>
  <c r="EOM28" i="21"/>
  <c r="EOL28" i="21"/>
  <c r="EOK28" i="21"/>
  <c r="EOJ28" i="21"/>
  <c r="EOI28" i="21"/>
  <c r="EOH28" i="21"/>
  <c r="EOG28" i="21"/>
  <c r="EOF28" i="21"/>
  <c r="EOE28" i="21"/>
  <c r="EOD28" i="21"/>
  <c r="EOC28" i="21"/>
  <c r="EOB28" i="21"/>
  <c r="EOA28" i="21"/>
  <c r="ENZ28" i="21"/>
  <c r="ENY28" i="21"/>
  <c r="ENX28" i="21"/>
  <c r="ENW28" i="21"/>
  <c r="ENV28" i="21"/>
  <c r="ENU28" i="21"/>
  <c r="ENT28" i="21"/>
  <c r="ENS28" i="21"/>
  <c r="ENR28" i="21"/>
  <c r="ENQ28" i="21"/>
  <c r="ENP28" i="21"/>
  <c r="ENO28" i="21"/>
  <c r="ENN28" i="21"/>
  <c r="ENM28" i="21"/>
  <c r="ENL28" i="21"/>
  <c r="ENK28" i="21"/>
  <c r="ENJ28" i="21"/>
  <c r="ENI28" i="21"/>
  <c r="ENH28" i="21"/>
  <c r="ENG28" i="21"/>
  <c r="ENF28" i="21"/>
  <c r="ENE28" i="21"/>
  <c r="END28" i="21"/>
  <c r="ENC28" i="21"/>
  <c r="ENB28" i="21"/>
  <c r="ENA28" i="21"/>
  <c r="EMZ28" i="21"/>
  <c r="EMY28" i="21"/>
  <c r="EMX28" i="21"/>
  <c r="EMW28" i="21"/>
  <c r="EMV28" i="21"/>
  <c r="EMU28" i="21"/>
  <c r="EMT28" i="21"/>
  <c r="EMS28" i="21"/>
  <c r="EMR28" i="21"/>
  <c r="EMQ28" i="21"/>
  <c r="EMP28" i="21"/>
  <c r="EMO28" i="21"/>
  <c r="EMN28" i="21"/>
  <c r="EMM28" i="21"/>
  <c r="EML28" i="21"/>
  <c r="EMK28" i="21"/>
  <c r="EMJ28" i="21"/>
  <c r="EMI28" i="21"/>
  <c r="EMH28" i="21"/>
  <c r="EMG28" i="21"/>
  <c r="EMF28" i="21"/>
  <c r="EME28" i="21"/>
  <c r="EMD28" i="21"/>
  <c r="EMC28" i="21"/>
  <c r="EMB28" i="21"/>
  <c r="EMA28" i="21"/>
  <c r="ELZ28" i="21"/>
  <c r="ELY28" i="21"/>
  <c r="ELX28" i="21"/>
  <c r="ELW28" i="21"/>
  <c r="ELV28" i="21"/>
  <c r="ELU28" i="21"/>
  <c r="ELT28" i="21"/>
  <c r="ELS28" i="21"/>
  <c r="ELR28" i="21"/>
  <c r="ELQ28" i="21"/>
  <c r="ELP28" i="21"/>
  <c r="ELO28" i="21"/>
  <c r="ELN28" i="21"/>
  <c r="ELM28" i="21"/>
  <c r="ELL28" i="21"/>
  <c r="ELK28" i="21"/>
  <c r="ELJ28" i="21"/>
  <c r="ELI28" i="21"/>
  <c r="ELH28" i="21"/>
  <c r="ELG28" i="21"/>
  <c r="ELF28" i="21"/>
  <c r="ELE28" i="21"/>
  <c r="ELD28" i="21"/>
  <c r="ELC28" i="21"/>
  <c r="ELB28" i="21"/>
  <c r="ELA28" i="21"/>
  <c r="EKZ28" i="21"/>
  <c r="EKY28" i="21"/>
  <c r="EKX28" i="21"/>
  <c r="EKW28" i="21"/>
  <c r="EKV28" i="21"/>
  <c r="EKU28" i="21"/>
  <c r="EKT28" i="21"/>
  <c r="EKS28" i="21"/>
  <c r="EKR28" i="21"/>
  <c r="EKQ28" i="21"/>
  <c r="EKP28" i="21"/>
  <c r="EKO28" i="21"/>
  <c r="EKN28" i="21"/>
  <c r="EKM28" i="21"/>
  <c r="EKL28" i="21"/>
  <c r="EKK28" i="21"/>
  <c r="EKJ28" i="21"/>
  <c r="EKI28" i="21"/>
  <c r="EKH28" i="21"/>
  <c r="EKG28" i="21"/>
  <c r="EKF28" i="21"/>
  <c r="EKE28" i="21"/>
  <c r="EKD28" i="21"/>
  <c r="EKC28" i="21"/>
  <c r="EKB28" i="21"/>
  <c r="EKA28" i="21"/>
  <c r="EJZ28" i="21"/>
  <c r="EJY28" i="21"/>
  <c r="EJX28" i="21"/>
  <c r="EJW28" i="21"/>
  <c r="EJV28" i="21"/>
  <c r="EJU28" i="21"/>
  <c r="EJT28" i="21"/>
  <c r="EJS28" i="21"/>
  <c r="EJR28" i="21"/>
  <c r="EJQ28" i="21"/>
  <c r="EJP28" i="21"/>
  <c r="EJO28" i="21"/>
  <c r="EJN28" i="21"/>
  <c r="EJM28" i="21"/>
  <c r="EJL28" i="21"/>
  <c r="EJK28" i="21"/>
  <c r="EJJ28" i="21"/>
  <c r="EJI28" i="21"/>
  <c r="EJH28" i="21"/>
  <c r="EJG28" i="21"/>
  <c r="EJF28" i="21"/>
  <c r="EJE28" i="21"/>
  <c r="EJD28" i="21"/>
  <c r="EJC28" i="21"/>
  <c r="EJB28" i="21"/>
  <c r="EJA28" i="21"/>
  <c r="EIZ28" i="21"/>
  <c r="EIY28" i="21"/>
  <c r="EIX28" i="21"/>
  <c r="EIW28" i="21"/>
  <c r="EIV28" i="21"/>
  <c r="EIU28" i="21"/>
  <c r="EIT28" i="21"/>
  <c r="EIS28" i="21"/>
  <c r="EIR28" i="21"/>
  <c r="EIQ28" i="21"/>
  <c r="EIP28" i="21"/>
  <c r="EIO28" i="21"/>
  <c r="EIN28" i="21"/>
  <c r="EIM28" i="21"/>
  <c r="EIL28" i="21"/>
  <c r="EIK28" i="21"/>
  <c r="EIJ28" i="21"/>
  <c r="EII28" i="21"/>
  <c r="EIH28" i="21"/>
  <c r="EIG28" i="21"/>
  <c r="EIF28" i="21"/>
  <c r="EIE28" i="21"/>
  <c r="EID28" i="21"/>
  <c r="EIC28" i="21"/>
  <c r="EIB28" i="21"/>
  <c r="EIA28" i="21"/>
  <c r="EHZ28" i="21"/>
  <c r="EHY28" i="21"/>
  <c r="EHX28" i="21"/>
  <c r="EHW28" i="21"/>
  <c r="EHV28" i="21"/>
  <c r="EHU28" i="21"/>
  <c r="EHT28" i="21"/>
  <c r="EHS28" i="21"/>
  <c r="EHR28" i="21"/>
  <c r="EHQ28" i="21"/>
  <c r="EHP28" i="21"/>
  <c r="EHO28" i="21"/>
  <c r="EHN28" i="21"/>
  <c r="EHM28" i="21"/>
  <c r="EHL28" i="21"/>
  <c r="EHK28" i="21"/>
  <c r="EHJ28" i="21"/>
  <c r="EHI28" i="21"/>
  <c r="EHH28" i="21"/>
  <c r="EHG28" i="21"/>
  <c r="EHF28" i="21"/>
  <c r="EHE28" i="21"/>
  <c r="EHD28" i="21"/>
  <c r="EHC28" i="21"/>
  <c r="EHB28" i="21"/>
  <c r="EHA28" i="21"/>
  <c r="EGZ28" i="21"/>
  <c r="EGY28" i="21"/>
  <c r="EGX28" i="21"/>
  <c r="EGW28" i="21"/>
  <c r="EGV28" i="21"/>
  <c r="EGU28" i="21"/>
  <c r="EGT28" i="21"/>
  <c r="EGS28" i="21"/>
  <c r="EGR28" i="21"/>
  <c r="EGQ28" i="21"/>
  <c r="EGP28" i="21"/>
  <c r="EGO28" i="21"/>
  <c r="EGN28" i="21"/>
  <c r="EGM28" i="21"/>
  <c r="EGL28" i="21"/>
  <c r="EGK28" i="21"/>
  <c r="EGJ28" i="21"/>
  <c r="EGI28" i="21"/>
  <c r="EGH28" i="21"/>
  <c r="EGG28" i="21"/>
  <c r="EGF28" i="21"/>
  <c r="EGE28" i="21"/>
  <c r="EGD28" i="21"/>
  <c r="EGC28" i="21"/>
  <c r="EGB28" i="21"/>
  <c r="EGA28" i="21"/>
  <c r="EFZ28" i="21"/>
  <c r="EFY28" i="21"/>
  <c r="EFX28" i="21"/>
  <c r="EFW28" i="21"/>
  <c r="EFV28" i="21"/>
  <c r="EFU28" i="21"/>
  <c r="EFT28" i="21"/>
  <c r="EFS28" i="21"/>
  <c r="EFR28" i="21"/>
  <c r="EFQ28" i="21"/>
  <c r="EFP28" i="21"/>
  <c r="EFO28" i="21"/>
  <c r="EFN28" i="21"/>
  <c r="EFM28" i="21"/>
  <c r="EFL28" i="21"/>
  <c r="EFK28" i="21"/>
  <c r="EFJ28" i="21"/>
  <c r="EFI28" i="21"/>
  <c r="EFH28" i="21"/>
  <c r="EFG28" i="21"/>
  <c r="EFF28" i="21"/>
  <c r="EFE28" i="21"/>
  <c r="EFD28" i="21"/>
  <c r="EFC28" i="21"/>
  <c r="EFB28" i="21"/>
  <c r="EFA28" i="21"/>
  <c r="EEZ28" i="21"/>
  <c r="EEY28" i="21"/>
  <c r="EEX28" i="21"/>
  <c r="EEW28" i="21"/>
  <c r="EEV28" i="21"/>
  <c r="EEU28" i="21"/>
  <c r="EET28" i="21"/>
  <c r="EES28" i="21"/>
  <c r="EER28" i="21"/>
  <c r="EEQ28" i="21"/>
  <c r="EEP28" i="21"/>
  <c r="EEO28" i="21"/>
  <c r="EEN28" i="21"/>
  <c r="EEM28" i="21"/>
  <c r="EEL28" i="21"/>
  <c r="EEK28" i="21"/>
  <c r="EEJ28" i="21"/>
  <c r="EEI28" i="21"/>
  <c r="EEH28" i="21"/>
  <c r="EEG28" i="21"/>
  <c r="EEF28" i="21"/>
  <c r="EEE28" i="21"/>
  <c r="EED28" i="21"/>
  <c r="EEC28" i="21"/>
  <c r="EEB28" i="21"/>
  <c r="EEA28" i="21"/>
  <c r="EDZ28" i="21"/>
  <c r="EDY28" i="21"/>
  <c r="EDX28" i="21"/>
  <c r="EDW28" i="21"/>
  <c r="EDV28" i="21"/>
  <c r="EDU28" i="21"/>
  <c r="EDT28" i="21"/>
  <c r="EDS28" i="21"/>
  <c r="EDR28" i="21"/>
  <c r="EDQ28" i="21"/>
  <c r="EDP28" i="21"/>
  <c r="EDO28" i="21"/>
  <c r="EDN28" i="21"/>
  <c r="EDM28" i="21"/>
  <c r="EDL28" i="21"/>
  <c r="EDK28" i="21"/>
  <c r="EDJ28" i="21"/>
  <c r="EDI28" i="21"/>
  <c r="EDH28" i="21"/>
  <c r="EDG28" i="21"/>
  <c r="EDF28" i="21"/>
  <c r="EDE28" i="21"/>
  <c r="EDD28" i="21"/>
  <c r="EDC28" i="21"/>
  <c r="EDB28" i="21"/>
  <c r="EDA28" i="21"/>
  <c r="ECZ28" i="21"/>
  <c r="ECY28" i="21"/>
  <c r="ECX28" i="21"/>
  <c r="ECW28" i="21"/>
  <c r="ECV28" i="21"/>
  <c r="ECU28" i="21"/>
  <c r="ECT28" i="21"/>
  <c r="ECS28" i="21"/>
  <c r="ECR28" i="21"/>
  <c r="ECQ28" i="21"/>
  <c r="ECP28" i="21"/>
  <c r="ECO28" i="21"/>
  <c r="ECN28" i="21"/>
  <c r="ECM28" i="21"/>
  <c r="ECL28" i="21"/>
  <c r="ECK28" i="21"/>
  <c r="ECJ28" i="21"/>
  <c r="ECI28" i="21"/>
  <c r="ECH28" i="21"/>
  <c r="ECG28" i="21"/>
  <c r="ECF28" i="21"/>
  <c r="ECE28" i="21"/>
  <c r="ECD28" i="21"/>
  <c r="ECC28" i="21"/>
  <c r="ECB28" i="21"/>
  <c r="ECA28" i="21"/>
  <c r="EBZ28" i="21"/>
  <c r="EBY28" i="21"/>
  <c r="EBX28" i="21"/>
  <c r="EBW28" i="21"/>
  <c r="EBV28" i="21"/>
  <c r="EBU28" i="21"/>
  <c r="EBT28" i="21"/>
  <c r="EBS28" i="21"/>
  <c r="EBR28" i="21"/>
  <c r="EBQ28" i="21"/>
  <c r="EBP28" i="21"/>
  <c r="EBO28" i="21"/>
  <c r="EBN28" i="21"/>
  <c r="EBM28" i="21"/>
  <c r="EBL28" i="21"/>
  <c r="EBK28" i="21"/>
  <c r="EBJ28" i="21"/>
  <c r="EBI28" i="21"/>
  <c r="EBH28" i="21"/>
  <c r="EBG28" i="21"/>
  <c r="EBF28" i="21"/>
  <c r="EBE28" i="21"/>
  <c r="EBD28" i="21"/>
  <c r="EBC28" i="21"/>
  <c r="EBB28" i="21"/>
  <c r="EBA28" i="21"/>
  <c r="EAZ28" i="21"/>
  <c r="EAY28" i="21"/>
  <c r="EAX28" i="21"/>
  <c r="EAW28" i="21"/>
  <c r="EAV28" i="21"/>
  <c r="EAU28" i="21"/>
  <c r="EAT28" i="21"/>
  <c r="EAS28" i="21"/>
  <c r="EAR28" i="21"/>
  <c r="EAQ28" i="21"/>
  <c r="EAP28" i="21"/>
  <c r="EAO28" i="21"/>
  <c r="EAN28" i="21"/>
  <c r="EAM28" i="21"/>
  <c r="EAL28" i="21"/>
  <c r="EAK28" i="21"/>
  <c r="EAJ28" i="21"/>
  <c r="EAI28" i="21"/>
  <c r="EAH28" i="21"/>
  <c r="EAG28" i="21"/>
  <c r="EAF28" i="21"/>
  <c r="EAE28" i="21"/>
  <c r="EAD28" i="21"/>
  <c r="EAC28" i="21"/>
  <c r="EAB28" i="21"/>
  <c r="EAA28" i="21"/>
  <c r="DZZ28" i="21"/>
  <c r="DZY28" i="21"/>
  <c r="DZX28" i="21"/>
  <c r="DZW28" i="21"/>
  <c r="DZV28" i="21"/>
  <c r="DZU28" i="21"/>
  <c r="DZT28" i="21"/>
  <c r="DZS28" i="21"/>
  <c r="DZR28" i="21"/>
  <c r="DZQ28" i="21"/>
  <c r="DZP28" i="21"/>
  <c r="DZO28" i="21"/>
  <c r="DZN28" i="21"/>
  <c r="DZM28" i="21"/>
  <c r="DZL28" i="21"/>
  <c r="DZK28" i="21"/>
  <c r="DZJ28" i="21"/>
  <c r="DZI28" i="21"/>
  <c r="DZH28" i="21"/>
  <c r="DZG28" i="21"/>
  <c r="DZF28" i="21"/>
  <c r="DZE28" i="21"/>
  <c r="DZD28" i="21"/>
  <c r="DZC28" i="21"/>
  <c r="DZB28" i="21"/>
  <c r="DZA28" i="21"/>
  <c r="DYZ28" i="21"/>
  <c r="DYY28" i="21"/>
  <c r="DYX28" i="21"/>
  <c r="DYW28" i="21"/>
  <c r="DYV28" i="21"/>
  <c r="DYU28" i="21"/>
  <c r="DYT28" i="21"/>
  <c r="DYS28" i="21"/>
  <c r="DYR28" i="21"/>
  <c r="DYQ28" i="21"/>
  <c r="DYP28" i="21"/>
  <c r="DYO28" i="21"/>
  <c r="DYN28" i="21"/>
  <c r="DYM28" i="21"/>
  <c r="DYL28" i="21"/>
  <c r="DYK28" i="21"/>
  <c r="DYJ28" i="21"/>
  <c r="DYI28" i="21"/>
  <c r="DYH28" i="21"/>
  <c r="DYG28" i="21"/>
  <c r="DYF28" i="21"/>
  <c r="DYE28" i="21"/>
  <c r="DYD28" i="21"/>
  <c r="DYC28" i="21"/>
  <c r="DYB28" i="21"/>
  <c r="DYA28" i="21"/>
  <c r="DXZ28" i="21"/>
  <c r="DXY28" i="21"/>
  <c r="DXX28" i="21"/>
  <c r="DXW28" i="21"/>
  <c r="DXV28" i="21"/>
  <c r="DXU28" i="21"/>
  <c r="DXT28" i="21"/>
  <c r="DXS28" i="21"/>
  <c r="DXR28" i="21"/>
  <c r="DXQ28" i="21"/>
  <c r="DXP28" i="21"/>
  <c r="DXO28" i="21"/>
  <c r="DXN28" i="21"/>
  <c r="DXM28" i="21"/>
  <c r="DXL28" i="21"/>
  <c r="DXK28" i="21"/>
  <c r="DXJ28" i="21"/>
  <c r="DXI28" i="21"/>
  <c r="DXH28" i="21"/>
  <c r="DXG28" i="21"/>
  <c r="DXF28" i="21"/>
  <c r="DXE28" i="21"/>
  <c r="DXD28" i="21"/>
  <c r="DXC28" i="21"/>
  <c r="DXB28" i="21"/>
  <c r="DXA28" i="21"/>
  <c r="DWZ28" i="21"/>
  <c r="DWY28" i="21"/>
  <c r="DWX28" i="21"/>
  <c r="DWW28" i="21"/>
  <c r="DWV28" i="21"/>
  <c r="DWU28" i="21"/>
  <c r="DWT28" i="21"/>
  <c r="DWS28" i="21"/>
  <c r="DWR28" i="21"/>
  <c r="DWQ28" i="21"/>
  <c r="DWP28" i="21"/>
  <c r="DWO28" i="21"/>
  <c r="DWN28" i="21"/>
  <c r="DWM28" i="21"/>
  <c r="DWL28" i="21"/>
  <c r="DWK28" i="21"/>
  <c r="DWJ28" i="21"/>
  <c r="DWI28" i="21"/>
  <c r="DWH28" i="21"/>
  <c r="DWG28" i="21"/>
  <c r="DWF28" i="21"/>
  <c r="DWE28" i="21"/>
  <c r="DWD28" i="21"/>
  <c r="DWC28" i="21"/>
  <c r="DWB28" i="21"/>
  <c r="DWA28" i="21"/>
  <c r="DVZ28" i="21"/>
  <c r="DVY28" i="21"/>
  <c r="DVX28" i="21"/>
  <c r="DVW28" i="21"/>
  <c r="DVV28" i="21"/>
  <c r="DVU28" i="21"/>
  <c r="DVT28" i="21"/>
  <c r="DVS28" i="21"/>
  <c r="DVR28" i="21"/>
  <c r="DVQ28" i="21"/>
  <c r="DVP28" i="21"/>
  <c r="DVO28" i="21"/>
  <c r="DVN28" i="21"/>
  <c r="DVM28" i="21"/>
  <c r="DVL28" i="21"/>
  <c r="DVK28" i="21"/>
  <c r="DVJ28" i="21"/>
  <c r="DVI28" i="21"/>
  <c r="DVH28" i="21"/>
  <c r="DVG28" i="21"/>
  <c r="DVF28" i="21"/>
  <c r="DVE28" i="21"/>
  <c r="DVD28" i="21"/>
  <c r="DVC28" i="21"/>
  <c r="DVB28" i="21"/>
  <c r="DVA28" i="21"/>
  <c r="DUZ28" i="21"/>
  <c r="DUY28" i="21"/>
  <c r="DUX28" i="21"/>
  <c r="DUW28" i="21"/>
  <c r="DUV28" i="21"/>
  <c r="DUU28" i="21"/>
  <c r="DUT28" i="21"/>
  <c r="DUS28" i="21"/>
  <c r="DUR28" i="21"/>
  <c r="DUQ28" i="21"/>
  <c r="DUP28" i="21"/>
  <c r="DUO28" i="21"/>
  <c r="DUN28" i="21"/>
  <c r="DUM28" i="21"/>
  <c r="DUL28" i="21"/>
  <c r="DUK28" i="21"/>
  <c r="DUJ28" i="21"/>
  <c r="DUI28" i="21"/>
  <c r="DUH28" i="21"/>
  <c r="DUG28" i="21"/>
  <c r="DUF28" i="21"/>
  <c r="DUE28" i="21"/>
  <c r="DUD28" i="21"/>
  <c r="DUC28" i="21"/>
  <c r="DUB28" i="21"/>
  <c r="DUA28" i="21"/>
  <c r="DTZ28" i="21"/>
  <c r="DTY28" i="21"/>
  <c r="DTX28" i="21"/>
  <c r="DTW28" i="21"/>
  <c r="DTV28" i="21"/>
  <c r="DTU28" i="21"/>
  <c r="DTT28" i="21"/>
  <c r="DTS28" i="21"/>
  <c r="DTR28" i="21"/>
  <c r="DTQ28" i="21"/>
  <c r="DTP28" i="21"/>
  <c r="DTO28" i="21"/>
  <c r="DTN28" i="21"/>
  <c r="DTM28" i="21"/>
  <c r="DTL28" i="21"/>
  <c r="DTK28" i="21"/>
  <c r="DTJ28" i="21"/>
  <c r="DTI28" i="21"/>
  <c r="DTH28" i="21"/>
  <c r="DTG28" i="21"/>
  <c r="DTF28" i="21"/>
  <c r="DTE28" i="21"/>
  <c r="DTD28" i="21"/>
  <c r="DTC28" i="21"/>
  <c r="DTB28" i="21"/>
  <c r="DTA28" i="21"/>
  <c r="DSZ28" i="21"/>
  <c r="DSY28" i="21"/>
  <c r="DSX28" i="21"/>
  <c r="DSW28" i="21"/>
  <c r="DSV28" i="21"/>
  <c r="DSU28" i="21"/>
  <c r="DST28" i="21"/>
  <c r="DSS28" i="21"/>
  <c r="DSR28" i="21"/>
  <c r="DSQ28" i="21"/>
  <c r="DSP28" i="21"/>
  <c r="DSO28" i="21"/>
  <c r="DSN28" i="21"/>
  <c r="DSM28" i="21"/>
  <c r="DSL28" i="21"/>
  <c r="DSK28" i="21"/>
  <c r="DSJ28" i="21"/>
  <c r="DSI28" i="21"/>
  <c r="DSH28" i="21"/>
  <c r="DSG28" i="21"/>
  <c r="DSF28" i="21"/>
  <c r="DSE28" i="21"/>
  <c r="DSD28" i="21"/>
  <c r="DSC28" i="21"/>
  <c r="DSB28" i="21"/>
  <c r="DSA28" i="21"/>
  <c r="DRZ28" i="21"/>
  <c r="DRY28" i="21"/>
  <c r="DRX28" i="21"/>
  <c r="DRW28" i="21"/>
  <c r="DRV28" i="21"/>
  <c r="DRU28" i="21"/>
  <c r="DRT28" i="21"/>
  <c r="DRS28" i="21"/>
  <c r="DRR28" i="21"/>
  <c r="DRQ28" i="21"/>
  <c r="DRP28" i="21"/>
  <c r="DRO28" i="21"/>
  <c r="DRN28" i="21"/>
  <c r="DRM28" i="21"/>
  <c r="DRL28" i="21"/>
  <c r="DRK28" i="21"/>
  <c r="DRJ28" i="21"/>
  <c r="DRI28" i="21"/>
  <c r="DRH28" i="21"/>
  <c r="DRG28" i="21"/>
  <c r="DRF28" i="21"/>
  <c r="DRE28" i="21"/>
  <c r="DRD28" i="21"/>
  <c r="DRC28" i="21"/>
  <c r="DRB28" i="21"/>
  <c r="DRA28" i="21"/>
  <c r="DQZ28" i="21"/>
  <c r="DQY28" i="21"/>
  <c r="DQX28" i="21"/>
  <c r="DQW28" i="21"/>
  <c r="DQV28" i="21"/>
  <c r="DQU28" i="21"/>
  <c r="DQT28" i="21"/>
  <c r="DQS28" i="21"/>
  <c r="DQR28" i="21"/>
  <c r="DQQ28" i="21"/>
  <c r="DQP28" i="21"/>
  <c r="DQO28" i="21"/>
  <c r="DQN28" i="21"/>
  <c r="DQM28" i="21"/>
  <c r="DQL28" i="21"/>
  <c r="DQK28" i="21"/>
  <c r="DQJ28" i="21"/>
  <c r="DQI28" i="21"/>
  <c r="DQH28" i="21"/>
  <c r="DQG28" i="21"/>
  <c r="DQF28" i="21"/>
  <c r="DQE28" i="21"/>
  <c r="DQD28" i="21"/>
  <c r="DQC28" i="21"/>
  <c r="DQB28" i="21"/>
  <c r="DQA28" i="21"/>
  <c r="DPZ28" i="21"/>
  <c r="DPY28" i="21"/>
  <c r="DPX28" i="21"/>
  <c r="DPW28" i="21"/>
  <c r="DPV28" i="21"/>
  <c r="DPU28" i="21"/>
  <c r="DPT28" i="21"/>
  <c r="DPS28" i="21"/>
  <c r="DPR28" i="21"/>
  <c r="DPQ28" i="21"/>
  <c r="DPP28" i="21"/>
  <c r="DPO28" i="21"/>
  <c r="DPN28" i="21"/>
  <c r="DPM28" i="21"/>
  <c r="DPL28" i="21"/>
  <c r="DPK28" i="21"/>
  <c r="DPJ28" i="21"/>
  <c r="DPI28" i="21"/>
  <c r="DPH28" i="21"/>
  <c r="DPG28" i="21"/>
  <c r="DPF28" i="21"/>
  <c r="DPE28" i="21"/>
  <c r="DPD28" i="21"/>
  <c r="DPC28" i="21"/>
  <c r="DPB28" i="21"/>
  <c r="DPA28" i="21"/>
  <c r="DOZ28" i="21"/>
  <c r="DOY28" i="21"/>
  <c r="DOX28" i="21"/>
  <c r="DOW28" i="21"/>
  <c r="DOV28" i="21"/>
  <c r="DOU28" i="21"/>
  <c r="DOT28" i="21"/>
  <c r="DOS28" i="21"/>
  <c r="DOR28" i="21"/>
  <c r="DOQ28" i="21"/>
  <c r="DOP28" i="21"/>
  <c r="DOO28" i="21"/>
  <c r="DON28" i="21"/>
  <c r="DOM28" i="21"/>
  <c r="DOL28" i="21"/>
  <c r="DOK28" i="21"/>
  <c r="DOJ28" i="21"/>
  <c r="DOI28" i="21"/>
  <c r="DOH28" i="21"/>
  <c r="DOG28" i="21"/>
  <c r="DOF28" i="21"/>
  <c r="DOE28" i="21"/>
  <c r="DOD28" i="21"/>
  <c r="DOC28" i="21"/>
  <c r="DOB28" i="21"/>
  <c r="DOA28" i="21"/>
  <c r="DNZ28" i="21"/>
  <c r="DNY28" i="21"/>
  <c r="DNX28" i="21"/>
  <c r="DNW28" i="21"/>
  <c r="DNV28" i="21"/>
  <c r="DNU28" i="21"/>
  <c r="DNT28" i="21"/>
  <c r="DNS28" i="21"/>
  <c r="DNR28" i="21"/>
  <c r="DNQ28" i="21"/>
  <c r="DNP28" i="21"/>
  <c r="DNO28" i="21"/>
  <c r="DNN28" i="21"/>
  <c r="DNM28" i="21"/>
  <c r="DNL28" i="21"/>
  <c r="DNK28" i="21"/>
  <c r="DNJ28" i="21"/>
  <c r="DNI28" i="21"/>
  <c r="DNH28" i="21"/>
  <c r="DNG28" i="21"/>
  <c r="DNF28" i="21"/>
  <c r="DNE28" i="21"/>
  <c r="DND28" i="21"/>
  <c r="DNC28" i="21"/>
  <c r="DNB28" i="21"/>
  <c r="DNA28" i="21"/>
  <c r="DMZ28" i="21"/>
  <c r="DMY28" i="21"/>
  <c r="DMX28" i="21"/>
  <c r="DMW28" i="21"/>
  <c r="DMV28" i="21"/>
  <c r="DMU28" i="21"/>
  <c r="DMT28" i="21"/>
  <c r="DMS28" i="21"/>
  <c r="DMR28" i="21"/>
  <c r="DMQ28" i="21"/>
  <c r="DMP28" i="21"/>
  <c r="DMO28" i="21"/>
  <c r="DMN28" i="21"/>
  <c r="DMM28" i="21"/>
  <c r="DML28" i="21"/>
  <c r="DMK28" i="21"/>
  <c r="DMJ28" i="21"/>
  <c r="DMI28" i="21"/>
  <c r="DMH28" i="21"/>
  <c r="DMG28" i="21"/>
  <c r="DMF28" i="21"/>
  <c r="DME28" i="21"/>
  <c r="DMD28" i="21"/>
  <c r="DMC28" i="21"/>
  <c r="DMB28" i="21"/>
  <c r="DMA28" i="21"/>
  <c r="DLZ28" i="21"/>
  <c r="DLY28" i="21"/>
  <c r="DLX28" i="21"/>
  <c r="DLW28" i="21"/>
  <c r="DLV28" i="21"/>
  <c r="DLU28" i="21"/>
  <c r="DLT28" i="21"/>
  <c r="DLS28" i="21"/>
  <c r="DLR28" i="21"/>
  <c r="DLQ28" i="21"/>
  <c r="DLP28" i="21"/>
  <c r="DLO28" i="21"/>
  <c r="DLN28" i="21"/>
  <c r="DLM28" i="21"/>
  <c r="DLL28" i="21"/>
  <c r="DLK28" i="21"/>
  <c r="DLJ28" i="21"/>
  <c r="DLI28" i="21"/>
  <c r="DLH28" i="21"/>
  <c r="DLG28" i="21"/>
  <c r="DLF28" i="21"/>
  <c r="DLE28" i="21"/>
  <c r="DLD28" i="21"/>
  <c r="DLC28" i="21"/>
  <c r="DLB28" i="21"/>
  <c r="DLA28" i="21"/>
  <c r="DKZ28" i="21"/>
  <c r="DKY28" i="21"/>
  <c r="DKX28" i="21"/>
  <c r="DKW28" i="21"/>
  <c r="DKV28" i="21"/>
  <c r="DKU28" i="21"/>
  <c r="DKT28" i="21"/>
  <c r="DKS28" i="21"/>
  <c r="DKR28" i="21"/>
  <c r="DKQ28" i="21"/>
  <c r="DKP28" i="21"/>
  <c r="DKO28" i="21"/>
  <c r="DKN28" i="21"/>
  <c r="DKM28" i="21"/>
  <c r="DKL28" i="21"/>
  <c r="DKK28" i="21"/>
  <c r="DKJ28" i="21"/>
  <c r="DKI28" i="21"/>
  <c r="DKH28" i="21"/>
  <c r="DKG28" i="21"/>
  <c r="DKF28" i="21"/>
  <c r="DKE28" i="21"/>
  <c r="DKD28" i="21"/>
  <c r="DKC28" i="21"/>
  <c r="DKB28" i="21"/>
  <c r="DKA28" i="21"/>
  <c r="DJZ28" i="21"/>
  <c r="DJY28" i="21"/>
  <c r="DJX28" i="21"/>
  <c r="DJW28" i="21"/>
  <c r="DJV28" i="21"/>
  <c r="DJU28" i="21"/>
  <c r="DJT28" i="21"/>
  <c r="DJS28" i="21"/>
  <c r="DJR28" i="21"/>
  <c r="DJQ28" i="21"/>
  <c r="DJP28" i="21"/>
  <c r="DJO28" i="21"/>
  <c r="DJN28" i="21"/>
  <c r="DJM28" i="21"/>
  <c r="DJL28" i="21"/>
  <c r="DJK28" i="21"/>
  <c r="DJJ28" i="21"/>
  <c r="DJI28" i="21"/>
  <c r="DJH28" i="21"/>
  <c r="DJG28" i="21"/>
  <c r="DJF28" i="21"/>
  <c r="DJE28" i="21"/>
  <c r="DJD28" i="21"/>
  <c r="DJC28" i="21"/>
  <c r="DJB28" i="21"/>
  <c r="DJA28" i="21"/>
  <c r="DIZ28" i="21"/>
  <c r="DIY28" i="21"/>
  <c r="DIX28" i="21"/>
  <c r="DIW28" i="21"/>
  <c r="DIV28" i="21"/>
  <c r="DIU28" i="21"/>
  <c r="DIT28" i="21"/>
  <c r="DIS28" i="21"/>
  <c r="DIR28" i="21"/>
  <c r="DIQ28" i="21"/>
  <c r="DIP28" i="21"/>
  <c r="DIO28" i="21"/>
  <c r="DIN28" i="21"/>
  <c r="DIM28" i="21"/>
  <c r="DIL28" i="21"/>
  <c r="DIK28" i="21"/>
  <c r="DIJ28" i="21"/>
  <c r="DII28" i="21"/>
  <c r="DIH28" i="21"/>
  <c r="DIG28" i="21"/>
  <c r="DIF28" i="21"/>
  <c r="DIE28" i="21"/>
  <c r="DID28" i="21"/>
  <c r="DIC28" i="21"/>
  <c r="DIB28" i="21"/>
  <c r="DIA28" i="21"/>
  <c r="DHZ28" i="21"/>
  <c r="DHY28" i="21"/>
  <c r="DHX28" i="21"/>
  <c r="DHW28" i="21"/>
  <c r="DHV28" i="21"/>
  <c r="DHU28" i="21"/>
  <c r="DHT28" i="21"/>
  <c r="DHS28" i="21"/>
  <c r="DHR28" i="21"/>
  <c r="DHQ28" i="21"/>
  <c r="DHP28" i="21"/>
  <c r="DHO28" i="21"/>
  <c r="DHN28" i="21"/>
  <c r="DHM28" i="21"/>
  <c r="DHL28" i="21"/>
  <c r="DHK28" i="21"/>
  <c r="DHJ28" i="21"/>
  <c r="DHI28" i="21"/>
  <c r="DHH28" i="21"/>
  <c r="DHG28" i="21"/>
  <c r="DHF28" i="21"/>
  <c r="DHE28" i="21"/>
  <c r="DHD28" i="21"/>
  <c r="DHC28" i="21"/>
  <c r="DHB28" i="21"/>
  <c r="DHA28" i="21"/>
  <c r="DGZ28" i="21"/>
  <c r="DGY28" i="21"/>
  <c r="DGX28" i="21"/>
  <c r="DGW28" i="21"/>
  <c r="DGV28" i="21"/>
  <c r="DGU28" i="21"/>
  <c r="DGT28" i="21"/>
  <c r="DGS28" i="21"/>
  <c r="DGR28" i="21"/>
  <c r="DGQ28" i="21"/>
  <c r="DGP28" i="21"/>
  <c r="DGO28" i="21"/>
  <c r="DGN28" i="21"/>
  <c r="DGM28" i="21"/>
  <c r="DGL28" i="21"/>
  <c r="DGK28" i="21"/>
  <c r="DGJ28" i="21"/>
  <c r="DGI28" i="21"/>
  <c r="DGH28" i="21"/>
  <c r="DGG28" i="21"/>
  <c r="DGF28" i="21"/>
  <c r="DGE28" i="21"/>
  <c r="DGD28" i="21"/>
  <c r="DGC28" i="21"/>
  <c r="DGB28" i="21"/>
  <c r="DGA28" i="21"/>
  <c r="DFZ28" i="21"/>
  <c r="DFY28" i="21"/>
  <c r="DFX28" i="21"/>
  <c r="DFW28" i="21"/>
  <c r="DFV28" i="21"/>
  <c r="DFU28" i="21"/>
  <c r="DFT28" i="21"/>
  <c r="DFS28" i="21"/>
  <c r="DFR28" i="21"/>
  <c r="DFQ28" i="21"/>
  <c r="DFP28" i="21"/>
  <c r="DFO28" i="21"/>
  <c r="DFN28" i="21"/>
  <c r="DFM28" i="21"/>
  <c r="DFL28" i="21"/>
  <c r="DFK28" i="21"/>
  <c r="DFJ28" i="21"/>
  <c r="DFI28" i="21"/>
  <c r="DFH28" i="21"/>
  <c r="DFG28" i="21"/>
  <c r="DFF28" i="21"/>
  <c r="DFE28" i="21"/>
  <c r="DFD28" i="21"/>
  <c r="DFC28" i="21"/>
  <c r="DFB28" i="21"/>
  <c r="DFA28" i="21"/>
  <c r="DEZ28" i="21"/>
  <c r="DEY28" i="21"/>
  <c r="DEX28" i="21"/>
  <c r="DEW28" i="21"/>
  <c r="DEV28" i="21"/>
  <c r="DEU28" i="21"/>
  <c r="DET28" i="21"/>
  <c r="DES28" i="21"/>
  <c r="DER28" i="21"/>
  <c r="DEQ28" i="21"/>
  <c r="DEP28" i="21"/>
  <c r="DEO28" i="21"/>
  <c r="DEN28" i="21"/>
  <c r="DEM28" i="21"/>
  <c r="DEL28" i="21"/>
  <c r="DEK28" i="21"/>
  <c r="DEJ28" i="21"/>
  <c r="DEI28" i="21"/>
  <c r="DEH28" i="21"/>
  <c r="DEG28" i="21"/>
  <c r="DEF28" i="21"/>
  <c r="DEE28" i="21"/>
  <c r="DED28" i="21"/>
  <c r="DEC28" i="21"/>
  <c r="DEB28" i="21"/>
  <c r="DEA28" i="21"/>
  <c r="DDZ28" i="21"/>
  <c r="DDY28" i="21"/>
  <c r="DDX28" i="21"/>
  <c r="DDW28" i="21"/>
  <c r="DDV28" i="21"/>
  <c r="DDU28" i="21"/>
  <c r="DDT28" i="21"/>
  <c r="DDS28" i="21"/>
  <c r="DDR28" i="21"/>
  <c r="DDQ28" i="21"/>
  <c r="DDP28" i="21"/>
  <c r="DDO28" i="21"/>
  <c r="DDN28" i="21"/>
  <c r="DDM28" i="21"/>
  <c r="DDL28" i="21"/>
  <c r="DDK28" i="21"/>
  <c r="DDJ28" i="21"/>
  <c r="DDI28" i="21"/>
  <c r="DDH28" i="21"/>
  <c r="DDG28" i="21"/>
  <c r="DDF28" i="21"/>
  <c r="DDE28" i="21"/>
  <c r="DDD28" i="21"/>
  <c r="DDC28" i="21"/>
  <c r="DDB28" i="21"/>
  <c r="DDA28" i="21"/>
  <c r="DCZ28" i="21"/>
  <c r="DCY28" i="21"/>
  <c r="DCX28" i="21"/>
  <c r="DCW28" i="21"/>
  <c r="DCV28" i="21"/>
  <c r="DCU28" i="21"/>
  <c r="DCT28" i="21"/>
  <c r="DCS28" i="21"/>
  <c r="DCR28" i="21"/>
  <c r="DCQ28" i="21"/>
  <c r="DCP28" i="21"/>
  <c r="DCO28" i="21"/>
  <c r="DCN28" i="21"/>
  <c r="DCM28" i="21"/>
  <c r="DCL28" i="21"/>
  <c r="DCK28" i="21"/>
  <c r="DCJ28" i="21"/>
  <c r="DCI28" i="21"/>
  <c r="DCH28" i="21"/>
  <c r="DCG28" i="21"/>
  <c r="DCF28" i="21"/>
  <c r="DCE28" i="21"/>
  <c r="DCD28" i="21"/>
  <c r="DCC28" i="21"/>
  <c r="DCB28" i="21"/>
  <c r="DCA28" i="21"/>
  <c r="DBZ28" i="21"/>
  <c r="DBY28" i="21"/>
  <c r="DBX28" i="21"/>
  <c r="DBW28" i="21"/>
  <c r="DBV28" i="21"/>
  <c r="DBU28" i="21"/>
  <c r="DBT28" i="21"/>
  <c r="DBS28" i="21"/>
  <c r="DBR28" i="21"/>
  <c r="DBQ28" i="21"/>
  <c r="DBP28" i="21"/>
  <c r="DBO28" i="21"/>
  <c r="DBN28" i="21"/>
  <c r="DBM28" i="21"/>
  <c r="DBL28" i="21"/>
  <c r="DBK28" i="21"/>
  <c r="DBJ28" i="21"/>
  <c r="DBI28" i="21"/>
  <c r="DBH28" i="21"/>
  <c r="DBG28" i="21"/>
  <c r="DBF28" i="21"/>
  <c r="DBE28" i="21"/>
  <c r="DBD28" i="21"/>
  <c r="DBC28" i="21"/>
  <c r="DBB28" i="21"/>
  <c r="DBA28" i="21"/>
  <c r="DAZ28" i="21"/>
  <c r="DAY28" i="21"/>
  <c r="DAX28" i="21"/>
  <c r="DAW28" i="21"/>
  <c r="DAV28" i="21"/>
  <c r="DAU28" i="21"/>
  <c r="DAT28" i="21"/>
  <c r="DAS28" i="21"/>
  <c r="DAR28" i="21"/>
  <c r="DAQ28" i="21"/>
  <c r="DAP28" i="21"/>
  <c r="DAO28" i="21"/>
  <c r="DAN28" i="21"/>
  <c r="DAM28" i="21"/>
  <c r="DAL28" i="21"/>
  <c r="DAK28" i="21"/>
  <c r="DAJ28" i="21"/>
  <c r="DAI28" i="21"/>
  <c r="DAH28" i="21"/>
  <c r="DAG28" i="21"/>
  <c r="DAF28" i="21"/>
  <c r="DAE28" i="21"/>
  <c r="DAD28" i="21"/>
  <c r="DAC28" i="21"/>
  <c r="DAB28" i="21"/>
  <c r="DAA28" i="21"/>
  <c r="CZZ28" i="21"/>
  <c r="CZY28" i="21"/>
  <c r="CZX28" i="21"/>
  <c r="CZW28" i="21"/>
  <c r="CZV28" i="21"/>
  <c r="CZU28" i="21"/>
  <c r="CZT28" i="21"/>
  <c r="CZS28" i="21"/>
  <c r="CZR28" i="21"/>
  <c r="CZQ28" i="21"/>
  <c r="CZP28" i="21"/>
  <c r="CZO28" i="21"/>
  <c r="CZN28" i="21"/>
  <c r="CZM28" i="21"/>
  <c r="CZL28" i="21"/>
  <c r="CZK28" i="21"/>
  <c r="CZJ28" i="21"/>
  <c r="CZI28" i="21"/>
  <c r="CZH28" i="21"/>
  <c r="CZG28" i="21"/>
  <c r="CZF28" i="21"/>
  <c r="CZE28" i="21"/>
  <c r="CZD28" i="21"/>
  <c r="CZC28" i="21"/>
  <c r="CZB28" i="21"/>
  <c r="CZA28" i="21"/>
  <c r="CYZ28" i="21"/>
  <c r="CYY28" i="21"/>
  <c r="CYX28" i="21"/>
  <c r="CYW28" i="21"/>
  <c r="CYV28" i="21"/>
  <c r="CYU28" i="21"/>
  <c r="CYT28" i="21"/>
  <c r="CYS28" i="21"/>
  <c r="CYR28" i="21"/>
  <c r="CYQ28" i="21"/>
  <c r="CYP28" i="21"/>
  <c r="CYO28" i="21"/>
  <c r="CYN28" i="21"/>
  <c r="CYM28" i="21"/>
  <c r="CYL28" i="21"/>
  <c r="CYK28" i="21"/>
  <c r="CYJ28" i="21"/>
  <c r="CYI28" i="21"/>
  <c r="CYH28" i="21"/>
  <c r="CYG28" i="21"/>
  <c r="CYF28" i="21"/>
  <c r="CYE28" i="21"/>
  <c r="CYD28" i="21"/>
  <c r="CYC28" i="21"/>
  <c r="CYB28" i="21"/>
  <c r="CYA28" i="21"/>
  <c r="CXZ28" i="21"/>
  <c r="CXY28" i="21"/>
  <c r="CXX28" i="21"/>
  <c r="CXW28" i="21"/>
  <c r="CXV28" i="21"/>
  <c r="CXU28" i="21"/>
  <c r="CXT28" i="21"/>
  <c r="CXS28" i="21"/>
  <c r="CXR28" i="21"/>
  <c r="CXQ28" i="21"/>
  <c r="CXP28" i="21"/>
  <c r="CXO28" i="21"/>
  <c r="CXN28" i="21"/>
  <c r="CXM28" i="21"/>
  <c r="CXL28" i="21"/>
  <c r="CXK28" i="21"/>
  <c r="CXJ28" i="21"/>
  <c r="CXI28" i="21"/>
  <c r="CXH28" i="21"/>
  <c r="CXG28" i="21"/>
  <c r="CXF28" i="21"/>
  <c r="CXE28" i="21"/>
  <c r="CXD28" i="21"/>
  <c r="CXC28" i="21"/>
  <c r="CXB28" i="21"/>
  <c r="CXA28" i="21"/>
  <c r="CWZ28" i="21"/>
  <c r="CWY28" i="21"/>
  <c r="CWX28" i="21"/>
  <c r="CWW28" i="21"/>
  <c r="CWV28" i="21"/>
  <c r="CWU28" i="21"/>
  <c r="CWT28" i="21"/>
  <c r="CWS28" i="21"/>
  <c r="CWR28" i="21"/>
  <c r="CWQ28" i="21"/>
  <c r="CWP28" i="21"/>
  <c r="CWO28" i="21"/>
  <c r="CWN28" i="21"/>
  <c r="CWM28" i="21"/>
  <c r="CWL28" i="21"/>
  <c r="CWK28" i="21"/>
  <c r="CWJ28" i="21"/>
  <c r="CWI28" i="21"/>
  <c r="CWH28" i="21"/>
  <c r="CWG28" i="21"/>
  <c r="CWF28" i="21"/>
  <c r="CWE28" i="21"/>
  <c r="CWD28" i="21"/>
  <c r="CWC28" i="21"/>
  <c r="CWB28" i="21"/>
  <c r="CWA28" i="21"/>
  <c r="CVZ28" i="21"/>
  <c r="CVY28" i="21"/>
  <c r="CVX28" i="21"/>
  <c r="CVW28" i="21"/>
  <c r="CVV28" i="21"/>
  <c r="CVU28" i="21"/>
  <c r="CVT28" i="21"/>
  <c r="CVS28" i="21"/>
  <c r="CVR28" i="21"/>
  <c r="CVQ28" i="21"/>
  <c r="CVP28" i="21"/>
  <c r="CVO28" i="21"/>
  <c r="CVN28" i="21"/>
  <c r="CVM28" i="21"/>
  <c r="CVL28" i="21"/>
  <c r="CVK28" i="21"/>
  <c r="CVJ28" i="21"/>
  <c r="CVI28" i="21"/>
  <c r="CVH28" i="21"/>
  <c r="CVG28" i="21"/>
  <c r="CVF28" i="21"/>
  <c r="CVE28" i="21"/>
  <c r="CVD28" i="21"/>
  <c r="CVC28" i="21"/>
  <c r="CVB28" i="21"/>
  <c r="CVA28" i="21"/>
  <c r="CUZ28" i="21"/>
  <c r="CUY28" i="21"/>
  <c r="CUX28" i="21"/>
  <c r="CUW28" i="21"/>
  <c r="CUV28" i="21"/>
  <c r="CUU28" i="21"/>
  <c r="CUT28" i="21"/>
  <c r="CUS28" i="21"/>
  <c r="CUR28" i="21"/>
  <c r="CUQ28" i="21"/>
  <c r="CUP28" i="21"/>
  <c r="CUO28" i="21"/>
  <c r="CUN28" i="21"/>
  <c r="CUM28" i="21"/>
  <c r="CUL28" i="21"/>
  <c r="CUK28" i="21"/>
  <c r="CUJ28" i="21"/>
  <c r="CUI28" i="21"/>
  <c r="CUH28" i="21"/>
  <c r="CUG28" i="21"/>
  <c r="CUF28" i="21"/>
  <c r="CUE28" i="21"/>
  <c r="CUD28" i="21"/>
  <c r="CUC28" i="21"/>
  <c r="CUB28" i="21"/>
  <c r="CUA28" i="21"/>
  <c r="CTZ28" i="21"/>
  <c r="CTY28" i="21"/>
  <c r="CTX28" i="21"/>
  <c r="CTW28" i="21"/>
  <c r="CTV28" i="21"/>
  <c r="CTU28" i="21"/>
  <c r="CTT28" i="21"/>
  <c r="CTS28" i="21"/>
  <c r="CTR28" i="21"/>
  <c r="CTQ28" i="21"/>
  <c r="CTP28" i="21"/>
  <c r="CTO28" i="21"/>
  <c r="CTN28" i="21"/>
  <c r="CTM28" i="21"/>
  <c r="CTL28" i="21"/>
  <c r="CTK28" i="21"/>
  <c r="CTJ28" i="21"/>
  <c r="CTI28" i="21"/>
  <c r="CTH28" i="21"/>
  <c r="CTG28" i="21"/>
  <c r="CTF28" i="21"/>
  <c r="CTE28" i="21"/>
  <c r="CTD28" i="21"/>
  <c r="CTC28" i="21"/>
  <c r="CTB28" i="21"/>
  <c r="CTA28" i="21"/>
  <c r="CSZ28" i="21"/>
  <c r="CSY28" i="21"/>
  <c r="CSX28" i="21"/>
  <c r="CSW28" i="21"/>
  <c r="CSV28" i="21"/>
  <c r="CSU28" i="21"/>
  <c r="CST28" i="21"/>
  <c r="CSS28" i="21"/>
  <c r="CSR28" i="21"/>
  <c r="CSQ28" i="21"/>
  <c r="CSP28" i="21"/>
  <c r="CSO28" i="21"/>
  <c r="CSN28" i="21"/>
  <c r="CSM28" i="21"/>
  <c r="CSL28" i="21"/>
  <c r="CSK28" i="21"/>
  <c r="CSJ28" i="21"/>
  <c r="CSI28" i="21"/>
  <c r="CSH28" i="21"/>
  <c r="CSG28" i="21"/>
  <c r="CSF28" i="21"/>
  <c r="CSE28" i="21"/>
  <c r="CSD28" i="21"/>
  <c r="CSC28" i="21"/>
  <c r="CSB28" i="21"/>
  <c r="CSA28" i="21"/>
  <c r="CRZ28" i="21"/>
  <c r="CRY28" i="21"/>
  <c r="CRX28" i="21"/>
  <c r="CRW28" i="21"/>
  <c r="CRV28" i="21"/>
  <c r="CRU28" i="21"/>
  <c r="CRT28" i="21"/>
  <c r="CRS28" i="21"/>
  <c r="CRR28" i="21"/>
  <c r="CRQ28" i="21"/>
  <c r="CRP28" i="21"/>
  <c r="CRO28" i="21"/>
  <c r="CRN28" i="21"/>
  <c r="CRM28" i="21"/>
  <c r="CRL28" i="21"/>
  <c r="CRK28" i="21"/>
  <c r="CRJ28" i="21"/>
  <c r="CRI28" i="21"/>
  <c r="CRH28" i="21"/>
  <c r="CRG28" i="21"/>
  <c r="CRF28" i="21"/>
  <c r="CRE28" i="21"/>
  <c r="CRD28" i="21"/>
  <c r="CRC28" i="21"/>
  <c r="CRB28" i="21"/>
  <c r="CRA28" i="21"/>
  <c r="CQZ28" i="21"/>
  <c r="CQY28" i="21"/>
  <c r="CQX28" i="21"/>
  <c r="CQW28" i="21"/>
  <c r="CQV28" i="21"/>
  <c r="CQU28" i="21"/>
  <c r="CQT28" i="21"/>
  <c r="CQS28" i="21"/>
  <c r="CQR28" i="21"/>
  <c r="CQQ28" i="21"/>
  <c r="CQP28" i="21"/>
  <c r="CQO28" i="21"/>
  <c r="CQN28" i="21"/>
  <c r="CQM28" i="21"/>
  <c r="CQL28" i="21"/>
  <c r="CQK28" i="21"/>
  <c r="CQJ28" i="21"/>
  <c r="CQI28" i="21"/>
  <c r="CQH28" i="21"/>
  <c r="CQG28" i="21"/>
  <c r="CQF28" i="21"/>
  <c r="CQE28" i="21"/>
  <c r="CQD28" i="21"/>
  <c r="CQC28" i="21"/>
  <c r="CQB28" i="21"/>
  <c r="CQA28" i="21"/>
  <c r="CPZ28" i="21"/>
  <c r="CPY28" i="21"/>
  <c r="CPX28" i="21"/>
  <c r="CPW28" i="21"/>
  <c r="CPV28" i="21"/>
  <c r="CPU28" i="21"/>
  <c r="CPT28" i="21"/>
  <c r="CPS28" i="21"/>
  <c r="CPR28" i="21"/>
  <c r="CPQ28" i="21"/>
  <c r="CPP28" i="21"/>
  <c r="CPO28" i="21"/>
  <c r="CPN28" i="21"/>
  <c r="CPM28" i="21"/>
  <c r="CPL28" i="21"/>
  <c r="CPK28" i="21"/>
  <c r="CPJ28" i="21"/>
  <c r="CPI28" i="21"/>
  <c r="CPH28" i="21"/>
  <c r="CPG28" i="21"/>
  <c r="CPF28" i="21"/>
  <c r="CPE28" i="21"/>
  <c r="CPD28" i="21"/>
  <c r="CPC28" i="21"/>
  <c r="CPB28" i="21"/>
  <c r="CPA28" i="21"/>
  <c r="COZ28" i="21"/>
  <c r="COY28" i="21"/>
  <c r="COX28" i="21"/>
  <c r="COW28" i="21"/>
  <c r="COV28" i="21"/>
  <c r="COU28" i="21"/>
  <c r="COT28" i="21"/>
  <c r="COS28" i="21"/>
  <c r="COR28" i="21"/>
  <c r="COQ28" i="21"/>
  <c r="COP28" i="21"/>
  <c r="COO28" i="21"/>
  <c r="CON28" i="21"/>
  <c r="COM28" i="21"/>
  <c r="COL28" i="21"/>
  <c r="COK28" i="21"/>
  <c r="COJ28" i="21"/>
  <c r="COI28" i="21"/>
  <c r="COH28" i="21"/>
  <c r="COG28" i="21"/>
  <c r="COF28" i="21"/>
  <c r="COE28" i="21"/>
  <c r="COD28" i="21"/>
  <c r="COC28" i="21"/>
  <c r="COB28" i="21"/>
  <c r="COA28" i="21"/>
  <c r="CNZ28" i="21"/>
  <c r="CNY28" i="21"/>
  <c r="CNX28" i="21"/>
  <c r="CNW28" i="21"/>
  <c r="CNV28" i="21"/>
  <c r="CNU28" i="21"/>
  <c r="CNT28" i="21"/>
  <c r="CNS28" i="21"/>
  <c r="CNR28" i="21"/>
  <c r="CNQ28" i="21"/>
  <c r="CNP28" i="21"/>
  <c r="CNO28" i="21"/>
  <c r="CNN28" i="21"/>
  <c r="CNM28" i="21"/>
  <c r="CNL28" i="21"/>
  <c r="CNK28" i="21"/>
  <c r="CNJ28" i="21"/>
  <c r="CNI28" i="21"/>
  <c r="CNH28" i="21"/>
  <c r="CNG28" i="21"/>
  <c r="CNF28" i="21"/>
  <c r="CNE28" i="21"/>
  <c r="CND28" i="21"/>
  <c r="CNC28" i="21"/>
  <c r="CNB28" i="21"/>
  <c r="CNA28" i="21"/>
  <c r="CMZ28" i="21"/>
  <c r="CMY28" i="21"/>
  <c r="CMX28" i="21"/>
  <c r="CMW28" i="21"/>
  <c r="CMV28" i="21"/>
  <c r="CMU28" i="21"/>
  <c r="CMT28" i="21"/>
  <c r="CMS28" i="21"/>
  <c r="CMR28" i="21"/>
  <c r="CMQ28" i="21"/>
  <c r="CMP28" i="21"/>
  <c r="CMO28" i="21"/>
  <c r="CMN28" i="21"/>
  <c r="CMM28" i="21"/>
  <c r="CML28" i="21"/>
  <c r="CMK28" i="21"/>
  <c r="CMJ28" i="21"/>
  <c r="CMI28" i="21"/>
  <c r="CMH28" i="21"/>
  <c r="CMG28" i="21"/>
  <c r="CMF28" i="21"/>
  <c r="CME28" i="21"/>
  <c r="CMD28" i="21"/>
  <c r="CMC28" i="21"/>
  <c r="CMB28" i="21"/>
  <c r="CMA28" i="21"/>
  <c r="CLZ28" i="21"/>
  <c r="CLY28" i="21"/>
  <c r="CLX28" i="21"/>
  <c r="CLW28" i="21"/>
  <c r="CLV28" i="21"/>
  <c r="CLU28" i="21"/>
  <c r="CLT28" i="21"/>
  <c r="CLS28" i="21"/>
  <c r="CLR28" i="21"/>
  <c r="CLQ28" i="21"/>
  <c r="CLP28" i="21"/>
  <c r="CLO28" i="21"/>
  <c r="CLN28" i="21"/>
  <c r="CLM28" i="21"/>
  <c r="CLL28" i="21"/>
  <c r="CLK28" i="21"/>
  <c r="CLJ28" i="21"/>
  <c r="CLI28" i="21"/>
  <c r="CLH28" i="21"/>
  <c r="CLG28" i="21"/>
  <c r="CLF28" i="21"/>
  <c r="CLE28" i="21"/>
  <c r="CLD28" i="21"/>
  <c r="CLC28" i="21"/>
  <c r="CLB28" i="21"/>
  <c r="CLA28" i="21"/>
  <c r="CKZ28" i="21"/>
  <c r="CKY28" i="21"/>
  <c r="CKX28" i="21"/>
  <c r="CKW28" i="21"/>
  <c r="CKV28" i="21"/>
  <c r="CKU28" i="21"/>
  <c r="CKT28" i="21"/>
  <c r="CKS28" i="21"/>
  <c r="CKR28" i="21"/>
  <c r="CKQ28" i="21"/>
  <c r="CKP28" i="21"/>
  <c r="CKO28" i="21"/>
  <c r="CKN28" i="21"/>
  <c r="CKM28" i="21"/>
  <c r="CKL28" i="21"/>
  <c r="CKK28" i="21"/>
  <c r="CKJ28" i="21"/>
  <c r="CKI28" i="21"/>
  <c r="CKH28" i="21"/>
  <c r="CKG28" i="21"/>
  <c r="CKF28" i="21"/>
  <c r="CKE28" i="21"/>
  <c r="CKD28" i="21"/>
  <c r="CKC28" i="21"/>
  <c r="CKB28" i="21"/>
  <c r="CKA28" i="21"/>
  <c r="CJZ28" i="21"/>
  <c r="CJY28" i="21"/>
  <c r="CJX28" i="21"/>
  <c r="CJW28" i="21"/>
  <c r="CJV28" i="21"/>
  <c r="CJU28" i="21"/>
  <c r="CJT28" i="21"/>
  <c r="CJS28" i="21"/>
  <c r="CJR28" i="21"/>
  <c r="CJQ28" i="21"/>
  <c r="CJP28" i="21"/>
  <c r="CJO28" i="21"/>
  <c r="CJN28" i="21"/>
  <c r="CJM28" i="21"/>
  <c r="CJL28" i="21"/>
  <c r="CJK28" i="21"/>
  <c r="CJJ28" i="21"/>
  <c r="CJI28" i="21"/>
  <c r="CJH28" i="21"/>
  <c r="CJG28" i="21"/>
  <c r="CJF28" i="21"/>
  <c r="CJE28" i="21"/>
  <c r="CJD28" i="21"/>
  <c r="CJC28" i="21"/>
  <c r="CJB28" i="21"/>
  <c r="CJA28" i="21"/>
  <c r="CIZ28" i="21"/>
  <c r="CIY28" i="21"/>
  <c r="CIX28" i="21"/>
  <c r="CIW28" i="21"/>
  <c r="CIV28" i="21"/>
  <c r="CIU28" i="21"/>
  <c r="CIT28" i="21"/>
  <c r="CIS28" i="21"/>
  <c r="CIR28" i="21"/>
  <c r="CIQ28" i="21"/>
  <c r="CIP28" i="21"/>
  <c r="CIO28" i="21"/>
  <c r="CIN28" i="21"/>
  <c r="CIM28" i="21"/>
  <c r="CIL28" i="21"/>
  <c r="CIK28" i="21"/>
  <c r="CIJ28" i="21"/>
  <c r="CII28" i="21"/>
  <c r="CIH28" i="21"/>
  <c r="CIG28" i="21"/>
  <c r="CIF28" i="21"/>
  <c r="CIE28" i="21"/>
  <c r="CID28" i="21"/>
  <c r="CIC28" i="21"/>
  <c r="CIB28" i="21"/>
  <c r="CIA28" i="21"/>
  <c r="CHZ28" i="21"/>
  <c r="CHY28" i="21"/>
  <c r="CHX28" i="21"/>
  <c r="CHW28" i="21"/>
  <c r="CHV28" i="21"/>
  <c r="CHU28" i="21"/>
  <c r="CHT28" i="21"/>
  <c r="CHS28" i="21"/>
  <c r="CHR28" i="21"/>
  <c r="CHQ28" i="21"/>
  <c r="CHP28" i="21"/>
  <c r="CHO28" i="21"/>
  <c r="CHN28" i="21"/>
  <c r="CHM28" i="21"/>
  <c r="CHL28" i="21"/>
  <c r="CHK28" i="21"/>
  <c r="CHJ28" i="21"/>
  <c r="CHI28" i="21"/>
  <c r="CHH28" i="21"/>
  <c r="CHG28" i="21"/>
  <c r="CHF28" i="21"/>
  <c r="CHE28" i="21"/>
  <c r="CHD28" i="21"/>
  <c r="CHC28" i="21"/>
  <c r="CHB28" i="21"/>
  <c r="CHA28" i="21"/>
  <c r="CGZ28" i="21"/>
  <c r="CGY28" i="21"/>
  <c r="CGX28" i="21"/>
  <c r="CGW28" i="21"/>
  <c r="CGV28" i="21"/>
  <c r="CGU28" i="21"/>
  <c r="CGT28" i="21"/>
  <c r="CGS28" i="21"/>
  <c r="CGR28" i="21"/>
  <c r="CGQ28" i="21"/>
  <c r="CGP28" i="21"/>
  <c r="CGO28" i="21"/>
  <c r="CGN28" i="21"/>
  <c r="CGM28" i="21"/>
  <c r="CGL28" i="21"/>
  <c r="CGK28" i="21"/>
  <c r="CGJ28" i="21"/>
  <c r="CGI28" i="21"/>
  <c r="CGH28" i="21"/>
  <c r="CGG28" i="21"/>
  <c r="CGF28" i="21"/>
  <c r="CGE28" i="21"/>
  <c r="CGD28" i="21"/>
  <c r="CGC28" i="21"/>
  <c r="CGB28" i="21"/>
  <c r="CGA28" i="21"/>
  <c r="CFZ28" i="21"/>
  <c r="CFY28" i="21"/>
  <c r="CFX28" i="21"/>
  <c r="CFW28" i="21"/>
  <c r="CFV28" i="21"/>
  <c r="CFU28" i="21"/>
  <c r="CFT28" i="21"/>
  <c r="CFS28" i="21"/>
  <c r="CFR28" i="21"/>
  <c r="CFQ28" i="21"/>
  <c r="CFP28" i="21"/>
  <c r="CFO28" i="21"/>
  <c r="CFN28" i="21"/>
  <c r="CFM28" i="21"/>
  <c r="CFL28" i="21"/>
  <c r="CFK28" i="21"/>
  <c r="CFJ28" i="21"/>
  <c r="CFI28" i="21"/>
  <c r="CFH28" i="21"/>
  <c r="CFG28" i="21"/>
  <c r="CFF28" i="21"/>
  <c r="CFE28" i="21"/>
  <c r="CFD28" i="21"/>
  <c r="CFC28" i="21"/>
  <c r="CFB28" i="21"/>
  <c r="CFA28" i="21"/>
  <c r="CEZ28" i="21"/>
  <c r="CEY28" i="21"/>
  <c r="CEX28" i="21"/>
  <c r="CEW28" i="21"/>
  <c r="CEV28" i="21"/>
  <c r="CEU28" i="21"/>
  <c r="CET28" i="21"/>
  <c r="CES28" i="21"/>
  <c r="CER28" i="21"/>
  <c r="CEQ28" i="21"/>
  <c r="CEP28" i="21"/>
  <c r="CEO28" i="21"/>
  <c r="CEN28" i="21"/>
  <c r="CEM28" i="21"/>
  <c r="CEL28" i="21"/>
  <c r="CEK28" i="21"/>
  <c r="CEJ28" i="21"/>
  <c r="CEI28" i="21"/>
  <c r="CEH28" i="21"/>
  <c r="CEG28" i="21"/>
  <c r="CEF28" i="21"/>
  <c r="CEE28" i="21"/>
  <c r="CED28" i="21"/>
  <c r="CEC28" i="21"/>
  <c r="CEB28" i="21"/>
  <c r="CEA28" i="21"/>
  <c r="CDZ28" i="21"/>
  <c r="CDY28" i="21"/>
  <c r="CDX28" i="21"/>
  <c r="CDW28" i="21"/>
  <c r="CDV28" i="21"/>
  <c r="CDU28" i="21"/>
  <c r="CDT28" i="21"/>
  <c r="CDS28" i="21"/>
  <c r="CDR28" i="21"/>
  <c r="CDQ28" i="21"/>
  <c r="CDP28" i="21"/>
  <c r="CDO28" i="21"/>
  <c r="CDN28" i="21"/>
  <c r="CDM28" i="21"/>
  <c r="CDL28" i="21"/>
  <c r="CDK28" i="21"/>
  <c r="CDJ28" i="21"/>
  <c r="CDI28" i="21"/>
  <c r="CDH28" i="21"/>
  <c r="CDG28" i="21"/>
  <c r="CDF28" i="21"/>
  <c r="CDE28" i="21"/>
  <c r="CDD28" i="21"/>
  <c r="CDC28" i="21"/>
  <c r="CDB28" i="21"/>
  <c r="CDA28" i="21"/>
  <c r="CCZ28" i="21"/>
  <c r="CCY28" i="21"/>
  <c r="CCX28" i="21"/>
  <c r="CCW28" i="21"/>
  <c r="CCV28" i="21"/>
  <c r="CCU28" i="21"/>
  <c r="CCT28" i="21"/>
  <c r="CCS28" i="21"/>
  <c r="CCR28" i="21"/>
  <c r="CCQ28" i="21"/>
  <c r="CCP28" i="21"/>
  <c r="CCO28" i="21"/>
  <c r="CCN28" i="21"/>
  <c r="CCM28" i="21"/>
  <c r="CCL28" i="21"/>
  <c r="CCK28" i="21"/>
  <c r="CCJ28" i="21"/>
  <c r="CCI28" i="21"/>
  <c r="CCH28" i="21"/>
  <c r="CCG28" i="21"/>
  <c r="CCF28" i="21"/>
  <c r="CCE28" i="21"/>
  <c r="CCD28" i="21"/>
  <c r="CCC28" i="21"/>
  <c r="CCB28" i="21"/>
  <c r="CCA28" i="21"/>
  <c r="CBZ28" i="21"/>
  <c r="CBY28" i="21"/>
  <c r="CBX28" i="21"/>
  <c r="CBW28" i="21"/>
  <c r="CBV28" i="21"/>
  <c r="CBU28" i="21"/>
  <c r="CBT28" i="21"/>
  <c r="CBS28" i="21"/>
  <c r="CBR28" i="21"/>
  <c r="CBQ28" i="21"/>
  <c r="CBP28" i="21"/>
  <c r="CBO28" i="21"/>
  <c r="CBN28" i="21"/>
  <c r="CBM28" i="21"/>
  <c r="CBL28" i="21"/>
  <c r="CBK28" i="21"/>
  <c r="CBJ28" i="21"/>
  <c r="CBI28" i="21"/>
  <c r="CBH28" i="21"/>
  <c r="CBG28" i="21"/>
  <c r="CBF28" i="21"/>
  <c r="CBE28" i="21"/>
  <c r="CBD28" i="21"/>
  <c r="CBC28" i="21"/>
  <c r="CBB28" i="21"/>
  <c r="CBA28" i="21"/>
  <c r="CAZ28" i="21"/>
  <c r="CAY28" i="21"/>
  <c r="CAX28" i="21"/>
  <c r="CAW28" i="21"/>
  <c r="CAV28" i="21"/>
  <c r="CAU28" i="21"/>
  <c r="CAT28" i="21"/>
  <c r="CAS28" i="21"/>
  <c r="CAR28" i="21"/>
  <c r="CAQ28" i="21"/>
  <c r="CAP28" i="21"/>
  <c r="CAO28" i="21"/>
  <c r="CAN28" i="21"/>
  <c r="CAM28" i="21"/>
  <c r="CAL28" i="21"/>
  <c r="CAK28" i="21"/>
  <c r="CAJ28" i="21"/>
  <c r="CAI28" i="21"/>
  <c r="CAH28" i="21"/>
  <c r="CAG28" i="21"/>
  <c r="CAF28" i="21"/>
  <c r="CAE28" i="21"/>
  <c r="CAD28" i="21"/>
  <c r="CAC28" i="21"/>
  <c r="CAB28" i="21"/>
  <c r="CAA28" i="21"/>
  <c r="BZZ28" i="21"/>
  <c r="BZY28" i="21"/>
  <c r="BZX28" i="21"/>
  <c r="BZW28" i="21"/>
  <c r="BZV28" i="21"/>
  <c r="BZU28" i="21"/>
  <c r="BZT28" i="21"/>
  <c r="BZS28" i="21"/>
  <c r="BZR28" i="21"/>
  <c r="BZQ28" i="21"/>
  <c r="BZP28" i="21"/>
  <c r="BZO28" i="21"/>
  <c r="BZN28" i="21"/>
  <c r="BZM28" i="21"/>
  <c r="BZL28" i="21"/>
  <c r="BZK28" i="21"/>
  <c r="BZJ28" i="21"/>
  <c r="BZI28" i="21"/>
  <c r="BZH28" i="21"/>
  <c r="BZG28" i="21"/>
  <c r="BZF28" i="21"/>
  <c r="BZE28" i="21"/>
  <c r="BZD28" i="21"/>
  <c r="BZC28" i="21"/>
  <c r="BZB28" i="21"/>
  <c r="BZA28" i="21"/>
  <c r="BYZ28" i="21"/>
  <c r="BYY28" i="21"/>
  <c r="BYX28" i="21"/>
  <c r="BYW28" i="21"/>
  <c r="BYV28" i="21"/>
  <c r="BYU28" i="21"/>
  <c r="BYT28" i="21"/>
  <c r="BYS28" i="21"/>
  <c r="BYR28" i="21"/>
  <c r="BYQ28" i="21"/>
  <c r="BYP28" i="21"/>
  <c r="BYO28" i="21"/>
  <c r="BYN28" i="21"/>
  <c r="BYM28" i="21"/>
  <c r="BYL28" i="21"/>
  <c r="BYK28" i="21"/>
  <c r="BYJ28" i="21"/>
  <c r="BYI28" i="21"/>
  <c r="BYH28" i="21"/>
  <c r="BYG28" i="21"/>
  <c r="BYF28" i="21"/>
  <c r="BYE28" i="21"/>
  <c r="BYD28" i="21"/>
  <c r="BYC28" i="21"/>
  <c r="BYB28" i="21"/>
  <c r="BYA28" i="21"/>
  <c r="BXZ28" i="21"/>
  <c r="BXY28" i="21"/>
  <c r="BXX28" i="21"/>
  <c r="BXW28" i="21"/>
  <c r="BXV28" i="21"/>
  <c r="BXU28" i="21"/>
  <c r="BXT28" i="21"/>
  <c r="BXS28" i="21"/>
  <c r="BXR28" i="21"/>
  <c r="BXQ28" i="21"/>
  <c r="BXP28" i="21"/>
  <c r="BXO28" i="21"/>
  <c r="BXN28" i="21"/>
  <c r="BXM28" i="21"/>
  <c r="BXL28" i="21"/>
  <c r="BXK28" i="21"/>
  <c r="BXJ28" i="21"/>
  <c r="BXI28" i="21"/>
  <c r="BXH28" i="21"/>
  <c r="BXG28" i="21"/>
  <c r="BXF28" i="21"/>
  <c r="BXE28" i="21"/>
  <c r="BXD28" i="21"/>
  <c r="BXC28" i="21"/>
  <c r="BXB28" i="21"/>
  <c r="BXA28" i="21"/>
  <c r="BWZ28" i="21"/>
  <c r="BWY28" i="21"/>
  <c r="BWX28" i="21"/>
  <c r="BWW28" i="21"/>
  <c r="BWV28" i="21"/>
  <c r="BWU28" i="21"/>
  <c r="BWT28" i="21"/>
  <c r="BWS28" i="21"/>
  <c r="BWR28" i="21"/>
  <c r="BWQ28" i="21"/>
  <c r="BWP28" i="21"/>
  <c r="BWO28" i="21"/>
  <c r="BWN28" i="21"/>
  <c r="BWM28" i="21"/>
  <c r="BWL28" i="21"/>
  <c r="BWK28" i="21"/>
  <c r="BWJ28" i="21"/>
  <c r="BWI28" i="21"/>
  <c r="BWH28" i="21"/>
  <c r="BWG28" i="21"/>
  <c r="BWF28" i="21"/>
  <c r="BWE28" i="21"/>
  <c r="BWD28" i="21"/>
  <c r="BWC28" i="21"/>
  <c r="BWB28" i="21"/>
  <c r="BWA28" i="21"/>
  <c r="BVZ28" i="21"/>
  <c r="BVY28" i="21"/>
  <c r="BVX28" i="21"/>
  <c r="BVW28" i="21"/>
  <c r="BVV28" i="21"/>
  <c r="BVU28" i="21"/>
  <c r="BVT28" i="21"/>
  <c r="BVS28" i="21"/>
  <c r="BVR28" i="21"/>
  <c r="BVQ28" i="21"/>
  <c r="BVP28" i="21"/>
  <c r="BVO28" i="21"/>
  <c r="BVN28" i="21"/>
  <c r="BVM28" i="21"/>
  <c r="BVL28" i="21"/>
  <c r="BVK28" i="21"/>
  <c r="BVJ28" i="21"/>
  <c r="BVI28" i="21"/>
  <c r="BVH28" i="21"/>
  <c r="BVG28" i="21"/>
  <c r="BVF28" i="21"/>
  <c r="BVE28" i="21"/>
  <c r="BVD28" i="21"/>
  <c r="BVC28" i="21"/>
  <c r="BVB28" i="21"/>
  <c r="BVA28" i="21"/>
  <c r="BUZ28" i="21"/>
  <c r="BUY28" i="21"/>
  <c r="BUX28" i="21"/>
  <c r="BUW28" i="21"/>
  <c r="BUV28" i="21"/>
  <c r="BUU28" i="21"/>
  <c r="BUT28" i="21"/>
  <c r="BUS28" i="21"/>
  <c r="BUR28" i="21"/>
  <c r="BUQ28" i="21"/>
  <c r="BUP28" i="21"/>
  <c r="BUO28" i="21"/>
  <c r="BUN28" i="21"/>
  <c r="BUM28" i="21"/>
  <c r="BUL28" i="21"/>
  <c r="BUK28" i="21"/>
  <c r="BUJ28" i="21"/>
  <c r="BUI28" i="21"/>
  <c r="BUH28" i="21"/>
  <c r="BUG28" i="21"/>
  <c r="BUF28" i="21"/>
  <c r="BUE28" i="21"/>
  <c r="BUD28" i="21"/>
  <c r="BUC28" i="21"/>
  <c r="BUB28" i="21"/>
  <c r="BUA28" i="21"/>
  <c r="BTZ28" i="21"/>
  <c r="BTY28" i="21"/>
  <c r="BTX28" i="21"/>
  <c r="BTW28" i="21"/>
  <c r="BTV28" i="21"/>
  <c r="BTU28" i="21"/>
  <c r="BTT28" i="21"/>
  <c r="BTS28" i="21"/>
  <c r="BTR28" i="21"/>
  <c r="BTQ28" i="21"/>
  <c r="BTP28" i="21"/>
  <c r="BTO28" i="21"/>
  <c r="BTN28" i="21"/>
  <c r="BTM28" i="21"/>
  <c r="BTL28" i="21"/>
  <c r="BTK28" i="21"/>
  <c r="BTJ28" i="21"/>
  <c r="BTI28" i="21"/>
  <c r="BTH28" i="21"/>
  <c r="BTG28" i="21"/>
  <c r="BTF28" i="21"/>
  <c r="BTE28" i="21"/>
  <c r="BTD28" i="21"/>
  <c r="BTC28" i="21"/>
  <c r="BTB28" i="21"/>
  <c r="BTA28" i="21"/>
  <c r="BSZ28" i="21"/>
  <c r="BSY28" i="21"/>
  <c r="BSX28" i="21"/>
  <c r="BSW28" i="21"/>
  <c r="BSV28" i="21"/>
  <c r="BSU28" i="21"/>
  <c r="BST28" i="21"/>
  <c r="BSS28" i="21"/>
  <c r="BSR28" i="21"/>
  <c r="BSQ28" i="21"/>
  <c r="BSP28" i="21"/>
  <c r="BSO28" i="21"/>
  <c r="BSN28" i="21"/>
  <c r="BSM28" i="21"/>
  <c r="BSL28" i="21"/>
  <c r="BSK28" i="21"/>
  <c r="BSJ28" i="21"/>
  <c r="BSI28" i="21"/>
  <c r="BSH28" i="21"/>
  <c r="BSG28" i="21"/>
  <c r="BSF28" i="21"/>
  <c r="BSE28" i="21"/>
  <c r="BSD28" i="21"/>
  <c r="BSC28" i="21"/>
  <c r="BSB28" i="21"/>
  <c r="BSA28" i="21"/>
  <c r="BRZ28" i="21"/>
  <c r="BRY28" i="21"/>
  <c r="BRX28" i="21"/>
  <c r="BRW28" i="21"/>
  <c r="BRV28" i="21"/>
  <c r="BRU28" i="21"/>
  <c r="BRT28" i="21"/>
  <c r="BRS28" i="21"/>
  <c r="BRR28" i="21"/>
  <c r="BRQ28" i="21"/>
  <c r="BRP28" i="21"/>
  <c r="BRO28" i="21"/>
  <c r="BRN28" i="21"/>
  <c r="BRM28" i="21"/>
  <c r="BRL28" i="21"/>
  <c r="BRK28" i="21"/>
  <c r="BRJ28" i="21"/>
  <c r="BRI28" i="21"/>
  <c r="BRH28" i="21"/>
  <c r="BRG28" i="21"/>
  <c r="BRF28" i="21"/>
  <c r="BRE28" i="21"/>
  <c r="BRD28" i="21"/>
  <c r="BRC28" i="21"/>
  <c r="BRB28" i="21"/>
  <c r="BRA28" i="21"/>
  <c r="BQZ28" i="21"/>
  <c r="BQY28" i="21"/>
  <c r="BQX28" i="21"/>
  <c r="BQW28" i="21"/>
  <c r="BQV28" i="21"/>
  <c r="BQU28" i="21"/>
  <c r="BQT28" i="21"/>
  <c r="BQS28" i="21"/>
  <c r="BQR28" i="21"/>
  <c r="BQQ28" i="21"/>
  <c r="BQP28" i="21"/>
  <c r="BQO28" i="21"/>
  <c r="BQN28" i="21"/>
  <c r="BQM28" i="21"/>
  <c r="BQL28" i="21"/>
  <c r="BQK28" i="21"/>
  <c r="BQJ28" i="21"/>
  <c r="BQI28" i="21"/>
  <c r="BQH28" i="21"/>
  <c r="BQG28" i="21"/>
  <c r="BQF28" i="21"/>
  <c r="BQE28" i="21"/>
  <c r="BQD28" i="21"/>
  <c r="BQC28" i="21"/>
  <c r="BQB28" i="21"/>
  <c r="BQA28" i="21"/>
  <c r="BPZ28" i="21"/>
  <c r="BPY28" i="21"/>
  <c r="BPX28" i="21"/>
  <c r="BPW28" i="21"/>
  <c r="BPV28" i="21"/>
  <c r="BPU28" i="21"/>
  <c r="BPT28" i="21"/>
  <c r="BPS28" i="21"/>
  <c r="BPR28" i="21"/>
  <c r="BPQ28" i="21"/>
  <c r="BPP28" i="21"/>
  <c r="BPO28" i="21"/>
  <c r="BPN28" i="21"/>
  <c r="BPM28" i="21"/>
  <c r="BPL28" i="21"/>
  <c r="BPK28" i="21"/>
  <c r="BPJ28" i="21"/>
  <c r="BPI28" i="21"/>
  <c r="BPH28" i="21"/>
  <c r="BPG28" i="21"/>
  <c r="BPF28" i="21"/>
  <c r="BPE28" i="21"/>
  <c r="BPD28" i="21"/>
  <c r="BPC28" i="21"/>
  <c r="BPB28" i="21"/>
  <c r="BPA28" i="21"/>
  <c r="BOZ28" i="21"/>
  <c r="BOY28" i="21"/>
  <c r="BOX28" i="21"/>
  <c r="BOW28" i="21"/>
  <c r="BOV28" i="21"/>
  <c r="BOU28" i="21"/>
  <c r="BOT28" i="21"/>
  <c r="BOS28" i="21"/>
  <c r="BOR28" i="21"/>
  <c r="BOQ28" i="21"/>
  <c r="BOP28" i="21"/>
  <c r="BOO28" i="21"/>
  <c r="BON28" i="21"/>
  <c r="BOM28" i="21"/>
  <c r="BOL28" i="21"/>
  <c r="BOK28" i="21"/>
  <c r="BOJ28" i="21"/>
  <c r="BOI28" i="21"/>
  <c r="BOH28" i="21"/>
  <c r="BOG28" i="21"/>
  <c r="BOF28" i="21"/>
  <c r="BOE28" i="21"/>
  <c r="BOD28" i="21"/>
  <c r="BOC28" i="21"/>
  <c r="BOB28" i="21"/>
  <c r="BOA28" i="21"/>
  <c r="BNZ28" i="21"/>
  <c r="BNY28" i="21"/>
  <c r="BNX28" i="21"/>
  <c r="BNW28" i="21"/>
  <c r="BNV28" i="21"/>
  <c r="BNU28" i="21"/>
  <c r="BNT28" i="21"/>
  <c r="BNS28" i="21"/>
  <c r="BNR28" i="21"/>
  <c r="BNQ28" i="21"/>
  <c r="BNP28" i="21"/>
  <c r="BNO28" i="21"/>
  <c r="BNN28" i="21"/>
  <c r="BNM28" i="21"/>
  <c r="BNL28" i="21"/>
  <c r="BNK28" i="21"/>
  <c r="BNJ28" i="21"/>
  <c r="BNI28" i="21"/>
  <c r="BNH28" i="21"/>
  <c r="BNG28" i="21"/>
  <c r="BNF28" i="21"/>
  <c r="BNE28" i="21"/>
  <c r="BND28" i="21"/>
  <c r="BNC28" i="21"/>
  <c r="BNB28" i="21"/>
  <c r="BNA28" i="21"/>
  <c r="BMZ28" i="21"/>
  <c r="BMY28" i="21"/>
  <c r="BMX28" i="21"/>
  <c r="BMW28" i="21"/>
  <c r="BMV28" i="21"/>
  <c r="BMU28" i="21"/>
  <c r="BMT28" i="21"/>
  <c r="BMS28" i="21"/>
  <c r="BMR28" i="21"/>
  <c r="BMQ28" i="21"/>
  <c r="BMP28" i="21"/>
  <c r="BMO28" i="21"/>
  <c r="BMN28" i="21"/>
  <c r="BMM28" i="21"/>
  <c r="BML28" i="21"/>
  <c r="BMK28" i="21"/>
  <c r="BMJ28" i="21"/>
  <c r="BMI28" i="21"/>
  <c r="BMH28" i="21"/>
  <c r="BMG28" i="21"/>
  <c r="BMF28" i="21"/>
  <c r="BME28" i="21"/>
  <c r="BMD28" i="21"/>
  <c r="BMC28" i="21"/>
  <c r="BMB28" i="21"/>
  <c r="BMA28" i="21"/>
  <c r="BLZ28" i="21"/>
  <c r="BLY28" i="21"/>
  <c r="BLX28" i="21"/>
  <c r="BLW28" i="21"/>
  <c r="BLV28" i="21"/>
  <c r="BLU28" i="21"/>
  <c r="BLT28" i="21"/>
  <c r="BLS28" i="21"/>
  <c r="BLR28" i="21"/>
  <c r="BLQ28" i="21"/>
  <c r="BLP28" i="21"/>
  <c r="BLO28" i="21"/>
  <c r="BLN28" i="21"/>
  <c r="BLM28" i="21"/>
  <c r="BLL28" i="21"/>
  <c r="BLK28" i="21"/>
  <c r="BLJ28" i="21"/>
  <c r="BLI28" i="21"/>
  <c r="BLH28" i="21"/>
  <c r="BLG28" i="21"/>
  <c r="BLF28" i="21"/>
  <c r="BLE28" i="21"/>
  <c r="BLD28" i="21"/>
  <c r="BLC28" i="21"/>
  <c r="BLB28" i="21"/>
  <c r="BLA28" i="21"/>
  <c r="BKZ28" i="21"/>
  <c r="BKY28" i="21"/>
  <c r="BKX28" i="21"/>
  <c r="BKW28" i="21"/>
  <c r="BKV28" i="21"/>
  <c r="BKU28" i="21"/>
  <c r="BKT28" i="21"/>
  <c r="BKS28" i="21"/>
  <c r="BKR28" i="21"/>
  <c r="BKQ28" i="21"/>
  <c r="BKP28" i="21"/>
  <c r="BKO28" i="21"/>
  <c r="BKN28" i="21"/>
  <c r="BKM28" i="21"/>
  <c r="BKL28" i="21"/>
  <c r="BKK28" i="21"/>
  <c r="BKJ28" i="21"/>
  <c r="BKI28" i="21"/>
  <c r="BKH28" i="21"/>
  <c r="BKG28" i="21"/>
  <c r="BKF28" i="21"/>
  <c r="BKE28" i="21"/>
  <c r="BKD28" i="21"/>
  <c r="BKC28" i="21"/>
  <c r="BKB28" i="21"/>
  <c r="BKA28" i="21"/>
  <c r="BJZ28" i="21"/>
  <c r="BJY28" i="21"/>
  <c r="BJX28" i="21"/>
  <c r="BJW28" i="21"/>
  <c r="BJV28" i="21"/>
  <c r="BJU28" i="21"/>
  <c r="BJT28" i="21"/>
  <c r="BJS28" i="21"/>
  <c r="BJR28" i="21"/>
  <c r="BJQ28" i="21"/>
  <c r="BJP28" i="21"/>
  <c r="BJO28" i="21"/>
  <c r="BJN28" i="21"/>
  <c r="BJM28" i="21"/>
  <c r="BJL28" i="21"/>
  <c r="BJK28" i="21"/>
  <c r="BJJ28" i="21"/>
  <c r="BJI28" i="21"/>
  <c r="BJH28" i="21"/>
  <c r="BJG28" i="21"/>
  <c r="BJF28" i="21"/>
  <c r="BJE28" i="21"/>
  <c r="BJD28" i="21"/>
  <c r="BJC28" i="21"/>
  <c r="BJB28" i="21"/>
  <c r="BJA28" i="21"/>
  <c r="BIZ28" i="21"/>
  <c r="BIY28" i="21"/>
  <c r="BIX28" i="21"/>
  <c r="BIW28" i="21"/>
  <c r="BIV28" i="21"/>
  <c r="BIU28" i="21"/>
  <c r="BIT28" i="21"/>
  <c r="BIS28" i="21"/>
  <c r="BIR28" i="21"/>
  <c r="BIQ28" i="21"/>
  <c r="BIP28" i="21"/>
  <c r="BIO28" i="21"/>
  <c r="BIN28" i="21"/>
  <c r="BIM28" i="21"/>
  <c r="BIL28" i="21"/>
  <c r="BIK28" i="21"/>
  <c r="BIJ28" i="21"/>
  <c r="BII28" i="21"/>
  <c r="BIH28" i="21"/>
  <c r="BIG28" i="21"/>
  <c r="BIF28" i="21"/>
  <c r="BIE28" i="21"/>
  <c r="BID28" i="21"/>
  <c r="BIC28" i="21"/>
  <c r="BIB28" i="21"/>
  <c r="BIA28" i="21"/>
  <c r="BHZ28" i="21"/>
  <c r="BHY28" i="21"/>
  <c r="BHX28" i="21"/>
  <c r="BHW28" i="21"/>
  <c r="BHV28" i="21"/>
  <c r="BHU28" i="21"/>
  <c r="BHT28" i="21"/>
  <c r="BHS28" i="21"/>
  <c r="BHR28" i="21"/>
  <c r="BHQ28" i="21"/>
  <c r="BHP28" i="21"/>
  <c r="BHO28" i="21"/>
  <c r="BHN28" i="21"/>
  <c r="BHM28" i="21"/>
  <c r="BHL28" i="21"/>
  <c r="BHK28" i="21"/>
  <c r="BHJ28" i="21"/>
  <c r="BHI28" i="21"/>
  <c r="BHH28" i="21"/>
  <c r="BHG28" i="21"/>
  <c r="BHF28" i="21"/>
  <c r="BHE28" i="21"/>
  <c r="BHD28" i="21"/>
  <c r="BHC28" i="21"/>
  <c r="BHB28" i="21"/>
  <c r="BHA28" i="21"/>
  <c r="BGZ28" i="21"/>
  <c r="BGY28" i="21"/>
  <c r="BGX28" i="21"/>
  <c r="BGW28" i="21"/>
  <c r="BGV28" i="21"/>
  <c r="BGU28" i="21"/>
  <c r="BGT28" i="21"/>
  <c r="BGS28" i="21"/>
  <c r="BGR28" i="21"/>
  <c r="BGQ28" i="21"/>
  <c r="BGP28" i="21"/>
  <c r="BGO28" i="21"/>
  <c r="BGN28" i="21"/>
  <c r="BGM28" i="21"/>
  <c r="BGL28" i="21"/>
  <c r="BGK28" i="21"/>
  <c r="BGJ28" i="21"/>
  <c r="BGI28" i="21"/>
  <c r="BGH28" i="21"/>
  <c r="BGG28" i="21"/>
  <c r="BGF28" i="21"/>
  <c r="BGE28" i="21"/>
  <c r="BGD28" i="21"/>
  <c r="BGC28" i="21"/>
  <c r="BGB28" i="21"/>
  <c r="BGA28" i="21"/>
  <c r="BFZ28" i="21"/>
  <c r="BFY28" i="21"/>
  <c r="BFX28" i="21"/>
  <c r="BFW28" i="21"/>
  <c r="BFV28" i="21"/>
  <c r="BFU28" i="21"/>
  <c r="BFT28" i="21"/>
  <c r="BFS28" i="21"/>
  <c r="BFR28" i="21"/>
  <c r="BFQ28" i="21"/>
  <c r="BFP28" i="21"/>
  <c r="BFO28" i="21"/>
  <c r="BFN28" i="21"/>
  <c r="BFM28" i="21"/>
  <c r="BFL28" i="21"/>
  <c r="BFK28" i="21"/>
  <c r="BFJ28" i="21"/>
  <c r="BFI28" i="21"/>
  <c r="BFH28" i="21"/>
  <c r="BFG28" i="21"/>
  <c r="BFF28" i="21"/>
  <c r="BFE28" i="21"/>
  <c r="BFD28" i="21"/>
  <c r="BFC28" i="21"/>
  <c r="BFB28" i="21"/>
  <c r="BFA28" i="21"/>
  <c r="BEZ28" i="21"/>
  <c r="BEY28" i="21"/>
  <c r="BEX28" i="21"/>
  <c r="BEW28" i="21"/>
  <c r="BEV28" i="21"/>
  <c r="BEU28" i="21"/>
  <c r="BET28" i="21"/>
  <c r="BES28" i="21"/>
  <c r="BER28" i="21"/>
  <c r="BEQ28" i="21"/>
  <c r="BEP28" i="21"/>
  <c r="BEO28" i="21"/>
  <c r="BEN28" i="21"/>
  <c r="BEM28" i="21"/>
  <c r="BEL28" i="21"/>
  <c r="BEK28" i="21"/>
  <c r="BEJ28" i="21"/>
  <c r="BEI28" i="21"/>
  <c r="BEH28" i="21"/>
  <c r="BEG28" i="21"/>
  <c r="BEF28" i="21"/>
  <c r="BEE28" i="21"/>
  <c r="BED28" i="21"/>
  <c r="BEC28" i="21"/>
  <c r="BEB28" i="21"/>
  <c r="BEA28" i="21"/>
  <c r="BDZ28" i="21"/>
  <c r="BDY28" i="21"/>
  <c r="BDX28" i="21"/>
  <c r="BDW28" i="21"/>
  <c r="BDV28" i="21"/>
  <c r="BDU28" i="21"/>
  <c r="BDT28" i="21"/>
  <c r="BDS28" i="21"/>
  <c r="BDR28" i="21"/>
  <c r="BDQ28" i="21"/>
  <c r="BDP28" i="21"/>
  <c r="BDO28" i="21"/>
  <c r="BDN28" i="21"/>
  <c r="BDM28" i="21"/>
  <c r="BDL28" i="21"/>
  <c r="BDK28" i="21"/>
  <c r="BDJ28" i="21"/>
  <c r="BDI28" i="21"/>
  <c r="BDH28" i="21"/>
  <c r="BDG28" i="21"/>
  <c r="BDF28" i="21"/>
  <c r="BDE28" i="21"/>
  <c r="BDD28" i="21"/>
  <c r="BDC28" i="21"/>
  <c r="BDB28" i="21"/>
  <c r="BDA28" i="21"/>
  <c r="BCZ28" i="21"/>
  <c r="BCY28" i="21"/>
  <c r="BCX28" i="21"/>
  <c r="BCW28" i="21"/>
  <c r="BCV28" i="21"/>
  <c r="BCU28" i="21"/>
  <c r="BCT28" i="21"/>
  <c r="BCS28" i="21"/>
  <c r="BCR28" i="21"/>
  <c r="BCQ28" i="21"/>
  <c r="BCP28" i="21"/>
  <c r="BCO28" i="21"/>
  <c r="BCN28" i="21"/>
  <c r="BCM28" i="21"/>
  <c r="BCL28" i="21"/>
  <c r="BCK28" i="21"/>
  <c r="BCJ28" i="21"/>
  <c r="BCI28" i="21"/>
  <c r="BCH28" i="21"/>
  <c r="BCG28" i="21"/>
  <c r="BCF28" i="21"/>
  <c r="BCE28" i="21"/>
  <c r="BCD28" i="21"/>
  <c r="BCC28" i="21"/>
  <c r="BCB28" i="21"/>
  <c r="BCA28" i="21"/>
  <c r="BBZ28" i="21"/>
  <c r="BBY28" i="21"/>
  <c r="BBX28" i="21"/>
  <c r="BBW28" i="21"/>
  <c r="BBV28" i="21"/>
  <c r="BBU28" i="21"/>
  <c r="BBT28" i="21"/>
  <c r="BBS28" i="21"/>
  <c r="BBR28" i="21"/>
  <c r="BBQ28" i="21"/>
  <c r="BBP28" i="21"/>
  <c r="BBO28" i="21"/>
  <c r="BBN28" i="21"/>
  <c r="BBM28" i="21"/>
  <c r="BBL28" i="21"/>
  <c r="BBK28" i="21"/>
  <c r="BBJ28" i="21"/>
  <c r="BBI28" i="21"/>
  <c r="BBH28" i="21"/>
  <c r="BBG28" i="21"/>
  <c r="BBF28" i="21"/>
  <c r="BBE28" i="21"/>
  <c r="BBD28" i="21"/>
  <c r="BBC28" i="21"/>
  <c r="BBB28" i="21"/>
  <c r="BBA28" i="21"/>
  <c r="BAZ28" i="21"/>
  <c r="BAY28" i="21"/>
  <c r="BAX28" i="21"/>
  <c r="BAW28" i="21"/>
  <c r="BAV28" i="21"/>
  <c r="BAU28" i="21"/>
  <c r="BAT28" i="21"/>
  <c r="BAS28" i="21"/>
  <c r="BAR28" i="21"/>
  <c r="BAQ28" i="21"/>
  <c r="BAP28" i="21"/>
  <c r="BAO28" i="21"/>
  <c r="BAN28" i="21"/>
  <c r="BAM28" i="21"/>
  <c r="BAL28" i="21"/>
  <c r="BAK28" i="21"/>
  <c r="BAJ28" i="21"/>
  <c r="BAI28" i="21"/>
  <c r="BAH28" i="21"/>
  <c r="BAG28" i="21"/>
  <c r="BAF28" i="21"/>
  <c r="BAE28" i="21"/>
  <c r="BAD28" i="21"/>
  <c r="BAC28" i="21"/>
  <c r="BAB28" i="21"/>
  <c r="BAA28" i="21"/>
  <c r="AZZ28" i="21"/>
  <c r="AZY28" i="21"/>
  <c r="AZX28" i="21"/>
  <c r="AZW28" i="21"/>
  <c r="AZV28" i="21"/>
  <c r="AZU28" i="21"/>
  <c r="AZT28" i="21"/>
  <c r="AZS28" i="21"/>
  <c r="AZR28" i="21"/>
  <c r="AZQ28" i="21"/>
  <c r="AZP28" i="21"/>
  <c r="AZO28" i="21"/>
  <c r="AZN28" i="21"/>
  <c r="AZM28" i="21"/>
  <c r="AZL28" i="21"/>
  <c r="AZK28" i="21"/>
  <c r="AZJ28" i="21"/>
  <c r="AZI28" i="21"/>
  <c r="AZH28" i="21"/>
  <c r="AZG28" i="21"/>
  <c r="AZF28" i="21"/>
  <c r="AZE28" i="21"/>
  <c r="AZD28" i="21"/>
  <c r="AZC28" i="21"/>
  <c r="AZB28" i="21"/>
  <c r="AZA28" i="21"/>
  <c r="AYZ28" i="21"/>
  <c r="AYY28" i="21"/>
  <c r="AYX28" i="21"/>
  <c r="AYW28" i="21"/>
  <c r="AYV28" i="21"/>
  <c r="AYU28" i="21"/>
  <c r="AYT28" i="21"/>
  <c r="AYS28" i="21"/>
  <c r="AYR28" i="21"/>
  <c r="AYQ28" i="21"/>
  <c r="AYP28" i="21"/>
  <c r="AYO28" i="21"/>
  <c r="AYN28" i="21"/>
  <c r="AYM28" i="21"/>
  <c r="AYL28" i="21"/>
  <c r="AYK28" i="21"/>
  <c r="AYJ28" i="21"/>
  <c r="AYI28" i="21"/>
  <c r="AYH28" i="21"/>
  <c r="AYG28" i="21"/>
  <c r="AYF28" i="21"/>
  <c r="AYE28" i="21"/>
  <c r="AYD28" i="21"/>
  <c r="AYC28" i="21"/>
  <c r="AYB28" i="21"/>
  <c r="AYA28" i="21"/>
  <c r="AXZ28" i="21"/>
  <c r="AXY28" i="21"/>
  <c r="AXX28" i="21"/>
  <c r="AXW28" i="21"/>
  <c r="AXV28" i="21"/>
  <c r="AXU28" i="21"/>
  <c r="AXT28" i="21"/>
  <c r="AXS28" i="21"/>
  <c r="AXR28" i="21"/>
  <c r="AXQ28" i="21"/>
  <c r="AXP28" i="21"/>
  <c r="AXO28" i="21"/>
  <c r="AXN28" i="21"/>
  <c r="AXM28" i="21"/>
  <c r="AXL28" i="21"/>
  <c r="AXK28" i="21"/>
  <c r="AXJ28" i="21"/>
  <c r="AXI28" i="21"/>
  <c r="AXH28" i="21"/>
  <c r="AXG28" i="21"/>
  <c r="AXF28" i="21"/>
  <c r="AXE28" i="21"/>
  <c r="AXD28" i="21"/>
  <c r="AXC28" i="21"/>
  <c r="AXB28" i="21"/>
  <c r="AXA28" i="21"/>
  <c r="AWZ28" i="21"/>
  <c r="AWY28" i="21"/>
  <c r="AWX28" i="21"/>
  <c r="AWW28" i="21"/>
  <c r="AWV28" i="21"/>
  <c r="AWU28" i="21"/>
  <c r="AWT28" i="21"/>
  <c r="AWS28" i="21"/>
  <c r="AWR28" i="21"/>
  <c r="AWQ28" i="21"/>
  <c r="AWP28" i="21"/>
  <c r="AWO28" i="21"/>
  <c r="AWN28" i="21"/>
  <c r="AWM28" i="21"/>
  <c r="AWL28" i="21"/>
  <c r="AWK28" i="21"/>
  <c r="AWJ28" i="21"/>
  <c r="AWI28" i="21"/>
  <c r="AWH28" i="21"/>
  <c r="AWG28" i="21"/>
  <c r="AWF28" i="21"/>
  <c r="AWE28" i="21"/>
  <c r="AWD28" i="21"/>
  <c r="AWC28" i="21"/>
  <c r="AWB28" i="21"/>
  <c r="AWA28" i="21"/>
  <c r="AVZ28" i="21"/>
  <c r="AVY28" i="21"/>
  <c r="AVX28" i="21"/>
  <c r="AVW28" i="21"/>
  <c r="AVV28" i="21"/>
  <c r="AVU28" i="21"/>
  <c r="AVT28" i="21"/>
  <c r="AVS28" i="21"/>
  <c r="AVR28" i="21"/>
  <c r="AVQ28" i="21"/>
  <c r="AVP28" i="21"/>
  <c r="AVO28" i="21"/>
  <c r="AVN28" i="21"/>
  <c r="AVM28" i="21"/>
  <c r="AVL28" i="21"/>
  <c r="AVK28" i="21"/>
  <c r="AVJ28" i="21"/>
  <c r="AVI28" i="21"/>
  <c r="AVH28" i="21"/>
  <c r="AVG28" i="21"/>
  <c r="AVF28" i="21"/>
  <c r="AVE28" i="21"/>
  <c r="AVD28" i="21"/>
  <c r="AVC28" i="21"/>
  <c r="AVB28" i="21"/>
  <c r="AVA28" i="21"/>
  <c r="AUZ28" i="21"/>
  <c r="AUY28" i="21"/>
  <c r="AUX28" i="21"/>
  <c r="AUW28" i="21"/>
  <c r="AUV28" i="21"/>
  <c r="AUU28" i="21"/>
  <c r="AUT28" i="21"/>
  <c r="AUS28" i="21"/>
  <c r="AUR28" i="21"/>
  <c r="AUQ28" i="21"/>
  <c r="AUP28" i="21"/>
  <c r="AUO28" i="21"/>
  <c r="AUN28" i="21"/>
  <c r="AUM28" i="21"/>
  <c r="AUL28" i="21"/>
  <c r="AUK28" i="21"/>
  <c r="AUJ28" i="21"/>
  <c r="AUI28" i="21"/>
  <c r="AUH28" i="21"/>
  <c r="AUG28" i="21"/>
  <c r="AUF28" i="21"/>
  <c r="AUE28" i="21"/>
  <c r="AUD28" i="21"/>
  <c r="AUC28" i="21"/>
  <c r="AUB28" i="21"/>
  <c r="AUA28" i="21"/>
  <c r="ATZ28" i="21"/>
  <c r="ATY28" i="21"/>
  <c r="ATX28" i="21"/>
  <c r="ATW28" i="21"/>
  <c r="ATV28" i="21"/>
  <c r="ATU28" i="21"/>
  <c r="ATT28" i="21"/>
  <c r="ATS28" i="21"/>
  <c r="ATR28" i="21"/>
  <c r="ATQ28" i="21"/>
  <c r="ATP28" i="21"/>
  <c r="ATO28" i="21"/>
  <c r="ATN28" i="21"/>
  <c r="ATM28" i="21"/>
  <c r="ATL28" i="21"/>
  <c r="ATK28" i="21"/>
  <c r="ATJ28" i="21"/>
  <c r="ATI28" i="21"/>
  <c r="ATH28" i="21"/>
  <c r="ATG28" i="21"/>
  <c r="ATF28" i="21"/>
  <c r="ATE28" i="21"/>
  <c r="ATD28" i="21"/>
  <c r="ATC28" i="21"/>
  <c r="ATB28" i="21"/>
  <c r="ATA28" i="21"/>
  <c r="ASZ28" i="21"/>
  <c r="ASY28" i="21"/>
  <c r="ASX28" i="21"/>
  <c r="ASW28" i="21"/>
  <c r="ASV28" i="21"/>
  <c r="ASU28" i="21"/>
  <c r="AST28" i="21"/>
  <c r="ASS28" i="21"/>
  <c r="ASR28" i="21"/>
  <c r="ASQ28" i="21"/>
  <c r="ASP28" i="21"/>
  <c r="ASO28" i="21"/>
  <c r="ASN28" i="21"/>
  <c r="ASM28" i="21"/>
  <c r="ASL28" i="21"/>
  <c r="ASK28" i="21"/>
  <c r="ASJ28" i="21"/>
  <c r="ASI28" i="21"/>
  <c r="ASH28" i="21"/>
  <c r="ASG28" i="21"/>
  <c r="ASF28" i="21"/>
  <c r="ASE28" i="21"/>
  <c r="ASD28" i="21"/>
  <c r="ASC28" i="21"/>
  <c r="ASB28" i="21"/>
  <c r="ASA28" i="21"/>
  <c r="ARZ28" i="21"/>
  <c r="ARY28" i="21"/>
  <c r="ARX28" i="21"/>
  <c r="ARW28" i="21"/>
  <c r="ARV28" i="21"/>
  <c r="ARU28" i="21"/>
  <c r="ART28" i="21"/>
  <c r="ARS28" i="21"/>
  <c r="ARR28" i="21"/>
  <c r="ARQ28" i="21"/>
  <c r="ARP28" i="21"/>
  <c r="ARO28" i="21"/>
  <c r="ARN28" i="21"/>
  <c r="ARM28" i="21"/>
  <c r="ARL28" i="21"/>
  <c r="ARK28" i="21"/>
  <c r="ARJ28" i="21"/>
  <c r="ARI28" i="21"/>
  <c r="ARH28" i="21"/>
  <c r="ARG28" i="21"/>
  <c r="ARF28" i="21"/>
  <c r="ARE28" i="21"/>
  <c r="ARD28" i="21"/>
  <c r="ARC28" i="21"/>
  <c r="ARB28" i="21"/>
  <c r="ARA28" i="21"/>
  <c r="AQZ28" i="21"/>
  <c r="AQY28" i="21"/>
  <c r="AQX28" i="21"/>
  <c r="AQW28" i="21"/>
  <c r="AQV28" i="21"/>
  <c r="AQU28" i="21"/>
  <c r="AQT28" i="21"/>
  <c r="AQS28" i="21"/>
  <c r="AQR28" i="21"/>
  <c r="AQQ28" i="21"/>
  <c r="AQP28" i="21"/>
  <c r="AQO28" i="21"/>
  <c r="AQN28" i="21"/>
  <c r="AQM28" i="21"/>
  <c r="AQL28" i="21"/>
  <c r="AQK28" i="21"/>
  <c r="AQJ28" i="21"/>
  <c r="AQI28" i="21"/>
  <c r="AQH28" i="21"/>
  <c r="AQG28" i="21"/>
  <c r="AQF28" i="21"/>
  <c r="AQE28" i="21"/>
  <c r="AQD28" i="21"/>
  <c r="AQC28" i="21"/>
  <c r="AQB28" i="21"/>
  <c r="AQA28" i="21"/>
  <c r="APZ28" i="21"/>
  <c r="APY28" i="21"/>
  <c r="APX28" i="21"/>
  <c r="APW28" i="21"/>
  <c r="APV28" i="21"/>
  <c r="APU28" i="21"/>
  <c r="APT28" i="21"/>
  <c r="APS28" i="21"/>
  <c r="APR28" i="21"/>
  <c r="APQ28" i="21"/>
  <c r="APP28" i="21"/>
  <c r="APO28" i="21"/>
  <c r="APN28" i="21"/>
  <c r="APM28" i="21"/>
  <c r="APL28" i="21"/>
  <c r="APK28" i="21"/>
  <c r="APJ28" i="21"/>
  <c r="API28" i="21"/>
  <c r="APH28" i="21"/>
  <c r="APG28" i="21"/>
  <c r="APF28" i="21"/>
  <c r="APE28" i="21"/>
  <c r="APD28" i="21"/>
  <c r="APC28" i="21"/>
  <c r="APB28" i="21"/>
  <c r="APA28" i="21"/>
  <c r="AOZ28" i="21"/>
  <c r="AOY28" i="21"/>
  <c r="AOX28" i="21"/>
  <c r="AOW28" i="21"/>
  <c r="AOV28" i="21"/>
  <c r="AOU28" i="21"/>
  <c r="AOT28" i="21"/>
  <c r="AOS28" i="21"/>
  <c r="AOR28" i="21"/>
  <c r="AOQ28" i="21"/>
  <c r="AOP28" i="21"/>
  <c r="AOO28" i="21"/>
  <c r="AON28" i="21"/>
  <c r="AOM28" i="21"/>
  <c r="AOL28" i="21"/>
  <c r="AOK28" i="21"/>
  <c r="AOJ28" i="21"/>
  <c r="AOI28" i="21"/>
  <c r="AOH28" i="21"/>
  <c r="AOG28" i="21"/>
  <c r="AOF28" i="21"/>
  <c r="AOE28" i="21"/>
  <c r="AOD28" i="21"/>
  <c r="AOC28" i="21"/>
  <c r="AOB28" i="21"/>
  <c r="AOA28" i="21"/>
  <c r="ANZ28" i="21"/>
  <c r="ANY28" i="21"/>
  <c r="ANX28" i="21"/>
  <c r="ANW28" i="21"/>
  <c r="ANV28" i="21"/>
  <c r="ANU28" i="21"/>
  <c r="ANT28" i="21"/>
  <c r="ANS28" i="21"/>
  <c r="ANR28" i="21"/>
  <c r="ANQ28" i="21"/>
  <c r="ANP28" i="21"/>
  <c r="ANO28" i="21"/>
  <c r="ANN28" i="21"/>
  <c r="ANM28" i="21"/>
  <c r="ANL28" i="21"/>
  <c r="ANK28" i="21"/>
  <c r="ANJ28" i="21"/>
  <c r="ANI28" i="21"/>
  <c r="ANH28" i="21"/>
  <c r="ANG28" i="21"/>
  <c r="ANF28" i="21"/>
  <c r="ANE28" i="21"/>
  <c r="AND28" i="21"/>
  <c r="ANC28" i="21"/>
  <c r="ANB28" i="21"/>
  <c r="ANA28" i="21"/>
  <c r="AMZ28" i="21"/>
  <c r="AMY28" i="21"/>
  <c r="AMX28" i="21"/>
  <c r="AMW28" i="21"/>
  <c r="AMV28" i="21"/>
  <c r="AMU28" i="21"/>
  <c r="AMT28" i="21"/>
  <c r="AMS28" i="21"/>
  <c r="AMR28" i="21"/>
  <c r="AMQ28" i="21"/>
  <c r="AMP28" i="21"/>
  <c r="AMO28" i="21"/>
  <c r="AMN28" i="21"/>
  <c r="AMM28" i="21"/>
  <c r="AML28" i="21"/>
  <c r="AMK28" i="21"/>
  <c r="AMJ28" i="21"/>
  <c r="AMI28" i="21"/>
  <c r="AMH28" i="21"/>
  <c r="AMG28" i="21"/>
  <c r="AMF28" i="21"/>
  <c r="AME28" i="21"/>
  <c r="AMD28" i="21"/>
  <c r="AMC28" i="21"/>
  <c r="AMB28" i="21"/>
  <c r="AMA28" i="21"/>
  <c r="ALZ28" i="21"/>
  <c r="ALY28" i="21"/>
  <c r="ALX28" i="21"/>
  <c r="ALW28" i="21"/>
  <c r="ALV28" i="21"/>
  <c r="ALU28" i="21"/>
  <c r="ALT28" i="21"/>
  <c r="ALS28" i="21"/>
  <c r="ALR28" i="21"/>
  <c r="ALQ28" i="21"/>
  <c r="ALP28" i="21"/>
  <c r="ALO28" i="21"/>
  <c r="ALN28" i="21"/>
  <c r="ALM28" i="21"/>
  <c r="ALL28" i="21"/>
  <c r="ALK28" i="21"/>
  <c r="ALJ28" i="21"/>
  <c r="ALI28" i="21"/>
  <c r="ALH28" i="21"/>
  <c r="ALG28" i="21"/>
  <c r="ALF28" i="21"/>
  <c r="ALE28" i="21"/>
  <c r="ALD28" i="21"/>
  <c r="ALC28" i="21"/>
  <c r="ALB28" i="21"/>
  <c r="ALA28" i="21"/>
  <c r="AKZ28" i="21"/>
  <c r="AKY28" i="21"/>
  <c r="AKX28" i="21"/>
  <c r="AKW28" i="21"/>
  <c r="AKV28" i="21"/>
  <c r="AKU28" i="21"/>
  <c r="AKT28" i="21"/>
  <c r="AKS28" i="21"/>
  <c r="AKR28" i="21"/>
  <c r="AKQ28" i="21"/>
  <c r="AKP28" i="21"/>
  <c r="AKO28" i="21"/>
  <c r="AKN28" i="21"/>
  <c r="AKM28" i="21"/>
  <c r="AKL28" i="21"/>
  <c r="AKK28" i="21"/>
  <c r="AKJ28" i="21"/>
  <c r="AKI28" i="21"/>
  <c r="AKH28" i="21"/>
  <c r="AKG28" i="21"/>
  <c r="AKF28" i="21"/>
  <c r="AKE28" i="21"/>
  <c r="AKD28" i="21"/>
  <c r="AKC28" i="21"/>
  <c r="AKB28" i="21"/>
  <c r="AKA28" i="21"/>
  <c r="AJZ28" i="21"/>
  <c r="AJY28" i="21"/>
  <c r="AJX28" i="21"/>
  <c r="AJW28" i="21"/>
  <c r="AJV28" i="21"/>
  <c r="AJU28" i="21"/>
  <c r="AJT28" i="21"/>
  <c r="AJS28" i="21"/>
  <c r="AJR28" i="21"/>
  <c r="AJQ28" i="21"/>
  <c r="AJP28" i="21"/>
  <c r="AJO28" i="21"/>
  <c r="AJN28" i="21"/>
  <c r="AJM28" i="21"/>
  <c r="AJL28" i="21"/>
  <c r="AJK28" i="21"/>
  <c r="AJJ28" i="21"/>
  <c r="AJI28" i="21"/>
  <c r="AJH28" i="21"/>
  <c r="AJG28" i="21"/>
  <c r="AJF28" i="21"/>
  <c r="AJE28" i="21"/>
  <c r="AJD28" i="21"/>
  <c r="AJC28" i="21"/>
  <c r="AJB28" i="21"/>
  <c r="AJA28" i="21"/>
  <c r="AIZ28" i="21"/>
  <c r="AIY28" i="21"/>
  <c r="AIX28" i="21"/>
  <c r="AIW28" i="21"/>
  <c r="AIV28" i="21"/>
  <c r="AIU28" i="21"/>
  <c r="AIT28" i="21"/>
  <c r="AIS28" i="21"/>
  <c r="AIR28" i="21"/>
  <c r="AIQ28" i="21"/>
  <c r="AIP28" i="21"/>
  <c r="AIO28" i="21"/>
  <c r="AIN28" i="21"/>
  <c r="AIM28" i="21"/>
  <c r="AIL28" i="21"/>
  <c r="AIK28" i="21"/>
  <c r="AIJ28" i="21"/>
  <c r="AII28" i="21"/>
  <c r="AIH28" i="21"/>
  <c r="AIG28" i="21"/>
  <c r="AIF28" i="21"/>
  <c r="AIE28" i="21"/>
  <c r="AID28" i="21"/>
  <c r="AIC28" i="21"/>
  <c r="AIB28" i="21"/>
  <c r="AIA28" i="21"/>
  <c r="AHZ28" i="21"/>
  <c r="AHY28" i="21"/>
  <c r="AHX28" i="21"/>
  <c r="AHW28" i="21"/>
  <c r="AHV28" i="21"/>
  <c r="AHU28" i="21"/>
  <c r="AHT28" i="21"/>
  <c r="AHS28" i="21"/>
  <c r="AHR28" i="21"/>
  <c r="AHQ28" i="21"/>
  <c r="AHP28" i="21"/>
  <c r="AHO28" i="21"/>
  <c r="AHN28" i="21"/>
  <c r="AHM28" i="21"/>
  <c r="AHL28" i="21"/>
  <c r="AHK28" i="21"/>
  <c r="AHJ28" i="21"/>
  <c r="AHI28" i="21"/>
  <c r="AHH28" i="21"/>
  <c r="AHG28" i="21"/>
  <c r="AHF28" i="21"/>
  <c r="AHE28" i="21"/>
  <c r="AHD28" i="21"/>
  <c r="AHC28" i="21"/>
  <c r="AHB28" i="21"/>
  <c r="AHA28" i="21"/>
  <c r="AGZ28" i="21"/>
  <c r="AGY28" i="21"/>
  <c r="AGX28" i="21"/>
  <c r="AGW28" i="21"/>
  <c r="AGV28" i="21"/>
  <c r="AGU28" i="21"/>
  <c r="AGT28" i="21"/>
  <c r="AGS28" i="21"/>
  <c r="AGR28" i="21"/>
  <c r="AGQ28" i="21"/>
  <c r="AGP28" i="21"/>
  <c r="AGO28" i="21"/>
  <c r="AGN28" i="21"/>
  <c r="AGM28" i="21"/>
  <c r="AGL28" i="21"/>
  <c r="AGK28" i="21"/>
  <c r="AGJ28" i="21"/>
  <c r="AGI28" i="21"/>
  <c r="AGH28" i="21"/>
  <c r="AGG28" i="21"/>
  <c r="AGF28" i="21"/>
  <c r="AGE28" i="21"/>
  <c r="AGD28" i="21"/>
  <c r="AGC28" i="21"/>
  <c r="AGB28" i="21"/>
  <c r="AGA28" i="21"/>
  <c r="AFZ28" i="21"/>
  <c r="AFY28" i="21"/>
  <c r="AFX28" i="21"/>
  <c r="AFW28" i="21"/>
  <c r="AFV28" i="21"/>
  <c r="AFU28" i="21"/>
  <c r="AFT28" i="21"/>
  <c r="AFS28" i="21"/>
  <c r="AFR28" i="21"/>
  <c r="AFQ28" i="21"/>
  <c r="AFP28" i="21"/>
  <c r="AFO28" i="21"/>
  <c r="AFN28" i="21"/>
  <c r="AFM28" i="21"/>
  <c r="AFL28" i="21"/>
  <c r="AFK28" i="21"/>
  <c r="AFJ28" i="21"/>
  <c r="AFI28" i="21"/>
  <c r="AFH28" i="21"/>
  <c r="AFG28" i="21"/>
  <c r="AFF28" i="21"/>
  <c r="AFE28" i="21"/>
  <c r="AFD28" i="21"/>
  <c r="AFC28" i="21"/>
  <c r="AFB28" i="21"/>
  <c r="AFA28" i="21"/>
  <c r="AEZ28" i="21"/>
  <c r="AEY28" i="21"/>
  <c r="AEX28" i="21"/>
  <c r="AEW28" i="21"/>
  <c r="AEV28" i="21"/>
  <c r="AEU28" i="21"/>
  <c r="AET28" i="21"/>
  <c r="AES28" i="21"/>
  <c r="AER28" i="21"/>
  <c r="AEQ28" i="21"/>
  <c r="AEP28" i="21"/>
  <c r="AEO28" i="21"/>
  <c r="AEN28" i="21"/>
  <c r="AEM28" i="21"/>
  <c r="AEL28" i="21"/>
  <c r="AEK28" i="21"/>
  <c r="AEJ28" i="21"/>
  <c r="AEI28" i="21"/>
  <c r="AEH28" i="21"/>
  <c r="AEG28" i="21"/>
  <c r="AEF28" i="21"/>
  <c r="AEE28" i="21"/>
  <c r="AED28" i="21"/>
  <c r="AEC28" i="21"/>
  <c r="AEB28" i="21"/>
  <c r="AEA28" i="21"/>
  <c r="ADZ28" i="21"/>
  <c r="ADY28" i="21"/>
  <c r="ADX28" i="21"/>
  <c r="ADW28" i="21"/>
  <c r="ADV28" i="21"/>
  <c r="ADU28" i="21"/>
  <c r="ADT28" i="21"/>
  <c r="ADS28" i="21"/>
  <c r="ADR28" i="21"/>
  <c r="ADQ28" i="21"/>
  <c r="ADP28" i="21"/>
  <c r="ADO28" i="21"/>
  <c r="ADN28" i="21"/>
  <c r="ADM28" i="21"/>
  <c r="ADL28" i="21"/>
  <c r="ADK28" i="21"/>
  <c r="ADJ28" i="21"/>
  <c r="ADI28" i="21"/>
  <c r="ADH28" i="21"/>
  <c r="ADG28" i="21"/>
  <c r="ADF28" i="21"/>
  <c r="ADE28" i="21"/>
  <c r="ADD28" i="21"/>
  <c r="ADC28" i="21"/>
  <c r="ADB28" i="21"/>
  <c r="ADA28" i="21"/>
  <c r="ACZ28" i="21"/>
  <c r="ACY28" i="21"/>
  <c r="ACX28" i="21"/>
  <c r="ACW28" i="21"/>
  <c r="ACV28" i="21"/>
  <c r="ACU28" i="21"/>
  <c r="ACT28" i="21"/>
  <c r="ACS28" i="21"/>
  <c r="ACR28" i="21"/>
  <c r="ACQ28" i="21"/>
  <c r="ACP28" i="21"/>
  <c r="ACO28" i="21"/>
  <c r="ACN28" i="21"/>
  <c r="ACM28" i="21"/>
  <c r="ACL28" i="21"/>
  <c r="ACK28" i="21"/>
  <c r="ACJ28" i="21"/>
  <c r="ACI28" i="21"/>
  <c r="ACH28" i="21"/>
  <c r="ACG28" i="21"/>
  <c r="ACF28" i="21"/>
  <c r="ACE28" i="21"/>
  <c r="ACD28" i="21"/>
  <c r="ACC28" i="21"/>
  <c r="ACB28" i="21"/>
  <c r="ACA28" i="21"/>
  <c r="ABZ28" i="21"/>
  <c r="ABY28" i="21"/>
  <c r="ABX28" i="21"/>
  <c r="ABW28" i="21"/>
  <c r="ABV28" i="21"/>
  <c r="ABU28" i="21"/>
  <c r="ABT28" i="21"/>
  <c r="ABS28" i="21"/>
  <c r="ABR28" i="21"/>
  <c r="ABQ28" i="21"/>
  <c r="ABP28" i="21"/>
  <c r="ABO28" i="21"/>
  <c r="ABN28" i="21"/>
  <c r="ABM28" i="21"/>
  <c r="ABL28" i="21"/>
  <c r="ABK28" i="21"/>
  <c r="ABJ28" i="21"/>
  <c r="ABI28" i="21"/>
  <c r="ABH28" i="21"/>
  <c r="ABG28" i="21"/>
  <c r="ABF28" i="21"/>
  <c r="ABE28" i="21"/>
  <c r="ABD28" i="21"/>
  <c r="ABC28" i="21"/>
  <c r="ABB28" i="21"/>
  <c r="ABA28" i="21"/>
  <c r="AAZ28" i="21"/>
  <c r="AAY28" i="21"/>
  <c r="AAX28" i="21"/>
  <c r="AAW28" i="21"/>
  <c r="AAV28" i="21"/>
  <c r="AAU28" i="21"/>
  <c r="AAT28" i="21"/>
  <c r="AAS28" i="21"/>
  <c r="AAR28" i="21"/>
  <c r="AAQ28" i="21"/>
  <c r="AAP28" i="21"/>
  <c r="AAO28" i="21"/>
  <c r="AAN28" i="21"/>
  <c r="AAM28" i="21"/>
  <c r="AAL28" i="21"/>
  <c r="AAK28" i="21"/>
  <c r="AAJ28" i="21"/>
  <c r="AAI28" i="21"/>
  <c r="AAH28" i="21"/>
  <c r="AAG28" i="21"/>
  <c r="AAF28" i="21"/>
  <c r="AAE28" i="21"/>
  <c r="AAD28" i="21"/>
  <c r="AAC28" i="21"/>
  <c r="AAB28" i="21"/>
  <c r="AAA28" i="21"/>
  <c r="ZZ28" i="21"/>
  <c r="ZY28" i="21"/>
  <c r="ZX28" i="21"/>
  <c r="ZW28" i="21"/>
  <c r="ZV28" i="21"/>
  <c r="ZU28" i="21"/>
  <c r="ZT28" i="21"/>
  <c r="ZS28" i="21"/>
  <c r="ZR28" i="21"/>
  <c r="ZQ28" i="21"/>
  <c r="ZP28" i="21"/>
  <c r="ZO28" i="21"/>
  <c r="ZN28" i="21"/>
  <c r="ZM28" i="21"/>
  <c r="ZL28" i="21"/>
  <c r="ZK28" i="21"/>
  <c r="ZJ28" i="21"/>
  <c r="ZI28" i="21"/>
  <c r="ZH28" i="21"/>
  <c r="ZG28" i="21"/>
  <c r="ZF28" i="21"/>
  <c r="ZE28" i="21"/>
  <c r="ZD28" i="21"/>
  <c r="ZC28" i="21"/>
  <c r="ZB28" i="21"/>
  <c r="ZA28" i="21"/>
  <c r="YZ28" i="21"/>
  <c r="YY28" i="21"/>
  <c r="YX28" i="21"/>
  <c r="YW28" i="21"/>
  <c r="YV28" i="21"/>
  <c r="YU28" i="21"/>
  <c r="YT28" i="21"/>
  <c r="YS28" i="21"/>
  <c r="YR28" i="21"/>
  <c r="YQ28" i="21"/>
  <c r="YP28" i="21"/>
  <c r="YO28" i="21"/>
  <c r="YN28" i="21"/>
  <c r="YM28" i="21"/>
  <c r="YL28" i="21"/>
  <c r="YK28" i="21"/>
  <c r="YJ28" i="21"/>
  <c r="YI28" i="21"/>
  <c r="YH28" i="21"/>
  <c r="YG28" i="21"/>
  <c r="YF28" i="21"/>
  <c r="YE28" i="21"/>
  <c r="YD28" i="21"/>
  <c r="YC28" i="21"/>
  <c r="YB28" i="21"/>
  <c r="YA28" i="21"/>
  <c r="XZ28" i="21"/>
  <c r="XY28" i="21"/>
  <c r="XX28" i="21"/>
  <c r="XW28" i="21"/>
  <c r="XV28" i="21"/>
  <c r="XU28" i="21"/>
  <c r="XT28" i="21"/>
  <c r="XS28" i="21"/>
  <c r="XR28" i="21"/>
  <c r="XQ28" i="21"/>
  <c r="XP28" i="21"/>
  <c r="XO28" i="21"/>
  <c r="XN28" i="21"/>
  <c r="XM28" i="21"/>
  <c r="XL28" i="21"/>
  <c r="XK28" i="21"/>
  <c r="XJ28" i="21"/>
  <c r="XI28" i="21"/>
  <c r="XH28" i="21"/>
  <c r="XG28" i="21"/>
  <c r="XF28" i="21"/>
  <c r="XE28" i="21"/>
  <c r="XD28" i="21"/>
  <c r="XC28" i="21"/>
  <c r="XB28" i="21"/>
  <c r="XA28" i="21"/>
  <c r="WZ28" i="21"/>
  <c r="WY28" i="21"/>
  <c r="WX28" i="21"/>
  <c r="WW28" i="21"/>
  <c r="WV28" i="21"/>
  <c r="WU28" i="21"/>
  <c r="WT28" i="21"/>
  <c r="WS28" i="21"/>
  <c r="WR28" i="21"/>
  <c r="WQ28" i="21"/>
  <c r="WP28" i="21"/>
  <c r="WO28" i="21"/>
  <c r="WN28" i="21"/>
  <c r="WM28" i="21"/>
  <c r="WL28" i="21"/>
  <c r="WK28" i="21"/>
  <c r="WJ28" i="21"/>
  <c r="WI28" i="21"/>
  <c r="WH28" i="21"/>
  <c r="WG28" i="21"/>
  <c r="WF28" i="21"/>
  <c r="WE28" i="21"/>
  <c r="WD28" i="21"/>
  <c r="WC28" i="21"/>
  <c r="WB28" i="21"/>
  <c r="WA28" i="21"/>
  <c r="VZ28" i="21"/>
  <c r="VY28" i="21"/>
  <c r="VX28" i="21"/>
  <c r="VW28" i="21"/>
  <c r="VV28" i="21"/>
  <c r="VU28" i="21"/>
  <c r="VT28" i="21"/>
  <c r="VS28" i="21"/>
  <c r="VR28" i="21"/>
  <c r="VQ28" i="21"/>
  <c r="VP28" i="21"/>
  <c r="VO28" i="21"/>
  <c r="VN28" i="21"/>
  <c r="VM28" i="21"/>
  <c r="VL28" i="21"/>
  <c r="VK28" i="21"/>
  <c r="VJ28" i="21"/>
  <c r="VI28" i="21"/>
  <c r="VH28" i="21"/>
  <c r="VG28" i="21"/>
  <c r="VF28" i="21"/>
  <c r="VE28" i="21"/>
  <c r="VD28" i="21"/>
  <c r="VC28" i="21"/>
  <c r="VB28" i="21"/>
  <c r="VA28" i="21"/>
  <c r="UZ28" i="21"/>
  <c r="UY28" i="21"/>
  <c r="UX28" i="21"/>
  <c r="UW28" i="21"/>
  <c r="UV28" i="21"/>
  <c r="UU28" i="21"/>
  <c r="UT28" i="21"/>
  <c r="US28" i="21"/>
  <c r="UR28" i="21"/>
  <c r="UQ28" i="21"/>
  <c r="UP28" i="21"/>
  <c r="UO28" i="21"/>
  <c r="UN28" i="21"/>
  <c r="UM28" i="21"/>
  <c r="UL28" i="21"/>
  <c r="UK28" i="21"/>
  <c r="UJ28" i="21"/>
  <c r="UI28" i="21"/>
  <c r="UH28" i="21"/>
  <c r="UG28" i="21"/>
  <c r="UF28" i="21"/>
  <c r="UE28" i="21"/>
  <c r="UD28" i="21"/>
  <c r="UC28" i="21"/>
  <c r="UB28" i="21"/>
  <c r="UA28" i="21"/>
  <c r="TZ28" i="21"/>
  <c r="TY28" i="21"/>
  <c r="TX28" i="21"/>
  <c r="TW28" i="21"/>
  <c r="TV28" i="21"/>
  <c r="TU28" i="21"/>
  <c r="TT28" i="21"/>
  <c r="TS28" i="21"/>
  <c r="TR28" i="21"/>
  <c r="TQ28" i="21"/>
  <c r="TP28" i="21"/>
  <c r="TO28" i="21"/>
  <c r="TN28" i="21"/>
  <c r="TM28" i="21"/>
  <c r="TL28" i="21"/>
  <c r="TK28" i="21"/>
  <c r="TJ28" i="21"/>
  <c r="TI28" i="21"/>
  <c r="TH28" i="21"/>
  <c r="TG28" i="21"/>
  <c r="TF28" i="21"/>
  <c r="TE28" i="21"/>
  <c r="TD28" i="21"/>
  <c r="TC28" i="21"/>
  <c r="TB28" i="21"/>
  <c r="TA28" i="21"/>
  <c r="SZ28" i="21"/>
  <c r="SY28" i="21"/>
  <c r="SX28" i="21"/>
  <c r="SW28" i="21"/>
  <c r="SV28" i="21"/>
  <c r="SU28" i="21"/>
  <c r="ST28" i="21"/>
  <c r="SS28" i="21"/>
  <c r="SR28" i="21"/>
  <c r="SQ28" i="21"/>
  <c r="SP28" i="21"/>
  <c r="SO28" i="21"/>
  <c r="SN28" i="21"/>
  <c r="SM28" i="21"/>
  <c r="SL28" i="21"/>
  <c r="SK28" i="21"/>
  <c r="SJ28" i="21"/>
  <c r="SI28" i="21"/>
  <c r="SH28" i="21"/>
  <c r="SG28" i="21"/>
  <c r="SF28" i="21"/>
  <c r="SE28" i="21"/>
  <c r="SD28" i="21"/>
  <c r="SC28" i="21"/>
  <c r="SB28" i="21"/>
  <c r="SA28" i="21"/>
  <c r="RZ28" i="21"/>
  <c r="RY28" i="21"/>
  <c r="RX28" i="21"/>
  <c r="RW28" i="21"/>
  <c r="RV28" i="21"/>
  <c r="RU28" i="21"/>
  <c r="RT28" i="21"/>
  <c r="RS28" i="21"/>
  <c r="RR28" i="21"/>
  <c r="RQ28" i="21"/>
  <c r="RP28" i="21"/>
  <c r="RO28" i="21"/>
  <c r="RN28" i="21"/>
  <c r="RM28" i="21"/>
  <c r="RL28" i="21"/>
  <c r="RK28" i="21"/>
  <c r="RJ28" i="21"/>
  <c r="RI28" i="21"/>
  <c r="RH28" i="21"/>
  <c r="RG28" i="21"/>
  <c r="RF28" i="21"/>
  <c r="RE28" i="21"/>
  <c r="RD28" i="21"/>
  <c r="RC28" i="21"/>
  <c r="RB28" i="21"/>
  <c r="RA28" i="21"/>
  <c r="QZ28" i="21"/>
  <c r="QY28" i="21"/>
  <c r="QX28" i="21"/>
  <c r="QW28" i="21"/>
  <c r="QV28" i="21"/>
  <c r="QU28" i="21"/>
  <c r="QT28" i="21"/>
  <c r="QS28" i="21"/>
  <c r="QR28" i="21"/>
  <c r="QQ28" i="21"/>
  <c r="QP28" i="21"/>
  <c r="QO28" i="21"/>
  <c r="QN28" i="21"/>
  <c r="QM28" i="21"/>
  <c r="QL28" i="21"/>
  <c r="QK28" i="21"/>
  <c r="QJ28" i="21"/>
  <c r="QI28" i="21"/>
  <c r="QH28" i="21"/>
  <c r="QG28" i="21"/>
  <c r="QF28" i="21"/>
  <c r="QE28" i="21"/>
  <c r="QD28" i="21"/>
  <c r="QC28" i="21"/>
  <c r="QB28" i="21"/>
  <c r="QA28" i="21"/>
  <c r="PZ28" i="21"/>
  <c r="PY28" i="21"/>
  <c r="PX28" i="21"/>
  <c r="PW28" i="21"/>
  <c r="PV28" i="21"/>
  <c r="PU28" i="21"/>
  <c r="PT28" i="21"/>
  <c r="PS28" i="21"/>
  <c r="PR28" i="21"/>
  <c r="PQ28" i="21"/>
  <c r="PP28" i="21"/>
  <c r="PO28" i="21"/>
  <c r="PN28" i="21"/>
  <c r="PM28" i="21"/>
  <c r="PL28" i="21"/>
  <c r="PK28" i="21"/>
  <c r="PJ28" i="21"/>
  <c r="PI28" i="21"/>
  <c r="PH28" i="21"/>
  <c r="PG28" i="21"/>
  <c r="PF28" i="21"/>
  <c r="PE28" i="21"/>
  <c r="PD28" i="21"/>
  <c r="PC28" i="21"/>
  <c r="PB28" i="21"/>
  <c r="PA28" i="21"/>
  <c r="OZ28" i="21"/>
  <c r="OY28" i="21"/>
  <c r="OX28" i="21"/>
  <c r="OW28" i="21"/>
  <c r="OV28" i="21"/>
  <c r="OU28" i="21"/>
  <c r="OT28" i="21"/>
  <c r="OS28" i="21"/>
  <c r="OR28" i="21"/>
  <c r="OQ28" i="21"/>
  <c r="OP28" i="21"/>
  <c r="OO28" i="21"/>
  <c r="ON28" i="21"/>
  <c r="OM28" i="21"/>
  <c r="OL28" i="21"/>
  <c r="OK28" i="21"/>
  <c r="OJ28" i="21"/>
  <c r="OI28" i="21"/>
  <c r="OH28" i="21"/>
  <c r="OG28" i="21"/>
  <c r="OF28" i="21"/>
  <c r="OE28" i="21"/>
  <c r="OD28" i="21"/>
  <c r="OC28" i="21"/>
  <c r="OB28" i="21"/>
  <c r="OA28" i="21"/>
  <c r="NZ28" i="21"/>
  <c r="NY28" i="21"/>
  <c r="NX28" i="21"/>
  <c r="NW28" i="21"/>
  <c r="NV28" i="21"/>
  <c r="NU28" i="21"/>
  <c r="NT28" i="21"/>
  <c r="NS28" i="21"/>
  <c r="NR28" i="21"/>
  <c r="NQ28" i="21"/>
  <c r="NP28" i="21"/>
  <c r="NO28" i="21"/>
  <c r="NN28" i="21"/>
  <c r="NM28" i="21"/>
  <c r="NL28" i="21"/>
  <c r="NK28" i="21"/>
  <c r="NJ28" i="21"/>
  <c r="NI28" i="21"/>
  <c r="NH28" i="21"/>
  <c r="NG28" i="21"/>
  <c r="NF28" i="21"/>
  <c r="NE28" i="21"/>
  <c r="ND28" i="21"/>
  <c r="NC28" i="21"/>
  <c r="NB28" i="21"/>
  <c r="NA28" i="21"/>
  <c r="MZ28" i="21"/>
  <c r="MY28" i="21"/>
  <c r="MX28" i="21"/>
  <c r="MW28" i="21"/>
  <c r="MV28" i="21"/>
  <c r="MU28" i="21"/>
  <c r="MT28" i="21"/>
  <c r="MS28" i="21"/>
  <c r="MR28" i="21"/>
  <c r="MQ28" i="21"/>
  <c r="MP28" i="21"/>
  <c r="MO28" i="21"/>
  <c r="MN28" i="21"/>
  <c r="MM28" i="21"/>
  <c r="ML28" i="21"/>
  <c r="MK28" i="21"/>
  <c r="MJ28" i="21"/>
  <c r="MI28" i="21"/>
  <c r="MH28" i="21"/>
  <c r="MG28" i="21"/>
  <c r="MF28" i="21"/>
  <c r="ME28" i="21"/>
  <c r="MD28" i="21"/>
  <c r="MC28" i="21"/>
  <c r="MB28" i="21"/>
  <c r="MA28" i="21"/>
  <c r="LZ28" i="21"/>
  <c r="LY28" i="21"/>
  <c r="LX28" i="21"/>
  <c r="LW28" i="21"/>
  <c r="LV28" i="21"/>
  <c r="LU28" i="21"/>
  <c r="LT28" i="21"/>
  <c r="LS28" i="21"/>
  <c r="LR28" i="21"/>
  <c r="LQ28" i="21"/>
  <c r="LP28" i="21"/>
  <c r="LO28" i="21"/>
  <c r="LN28" i="21"/>
  <c r="LM28" i="21"/>
  <c r="LL28" i="21"/>
  <c r="LK28" i="21"/>
  <c r="LJ28" i="21"/>
  <c r="LI28" i="21"/>
  <c r="LH28" i="21"/>
  <c r="LG28" i="21"/>
  <c r="LF28" i="21"/>
  <c r="LE28" i="21"/>
  <c r="LD28" i="21"/>
  <c r="LC28" i="21"/>
  <c r="LB28" i="21"/>
  <c r="LA28" i="21"/>
  <c r="KZ28" i="21"/>
  <c r="KY28" i="21"/>
  <c r="KX28" i="21"/>
  <c r="KW28" i="21"/>
  <c r="KV28" i="21"/>
  <c r="KU28" i="21"/>
  <c r="KT28" i="21"/>
  <c r="KS28" i="21"/>
  <c r="KR28" i="21"/>
  <c r="KQ28" i="21"/>
  <c r="KP28" i="21"/>
  <c r="KO28" i="21"/>
  <c r="KN28" i="21"/>
  <c r="KM28" i="21"/>
  <c r="KL28" i="21"/>
  <c r="KK28" i="21"/>
  <c r="KJ28" i="21"/>
  <c r="KI28" i="21"/>
  <c r="KH28" i="21"/>
  <c r="KG28" i="21"/>
  <c r="KF28" i="21"/>
  <c r="KE28" i="21"/>
  <c r="KD28" i="21"/>
  <c r="KC28" i="21"/>
  <c r="KB28" i="21"/>
  <c r="KA28" i="21"/>
  <c r="JZ28" i="21"/>
  <c r="JY28" i="21"/>
  <c r="JX28" i="21"/>
  <c r="JW28" i="21"/>
  <c r="JV28" i="21"/>
  <c r="JU28" i="21"/>
  <c r="JT28" i="21"/>
  <c r="JS28" i="21"/>
  <c r="JR28" i="21"/>
  <c r="JQ28" i="21"/>
  <c r="JP28" i="21"/>
  <c r="JO28" i="21"/>
  <c r="JN28" i="21"/>
  <c r="JM28" i="21"/>
  <c r="JL28" i="21"/>
  <c r="JK28" i="21"/>
  <c r="JJ28" i="21"/>
  <c r="JI28" i="21"/>
  <c r="JH28" i="21"/>
  <c r="JG28" i="21"/>
  <c r="JF28" i="21"/>
  <c r="JE28" i="21"/>
  <c r="JD28" i="21"/>
  <c r="JC28" i="21"/>
  <c r="JB28" i="21"/>
  <c r="JA28" i="21"/>
  <c r="IZ28" i="21"/>
  <c r="IY28" i="21"/>
  <c r="IX28" i="21"/>
  <c r="IW28" i="21"/>
  <c r="IV28" i="21"/>
  <c r="IU28" i="21"/>
  <c r="IT28" i="21"/>
  <c r="IS28" i="21"/>
  <c r="IR28" i="21"/>
  <c r="IQ28" i="21"/>
  <c r="IP28" i="21"/>
  <c r="IO28" i="21"/>
  <c r="IN28" i="21"/>
  <c r="IM28" i="21"/>
  <c r="IL28" i="21"/>
  <c r="IK28" i="21"/>
  <c r="IJ28" i="21"/>
  <c r="II28" i="21"/>
  <c r="IH28" i="21"/>
  <c r="IG28" i="21"/>
  <c r="IF28" i="21"/>
  <c r="IE28" i="21"/>
  <c r="ID28" i="21"/>
  <c r="IC28" i="21"/>
  <c r="IB28" i="21"/>
  <c r="IA28" i="21"/>
  <c r="HZ28" i="21"/>
  <c r="HY28" i="21"/>
  <c r="HX28" i="21"/>
  <c r="HW28" i="21"/>
  <c r="HV28" i="21"/>
  <c r="HU28" i="21"/>
  <c r="HT28" i="21"/>
  <c r="HS28" i="21"/>
  <c r="HR28" i="21"/>
  <c r="HQ28" i="21"/>
  <c r="HP28" i="21"/>
  <c r="HO28" i="21"/>
  <c r="HN28" i="21"/>
  <c r="HM28" i="21"/>
  <c r="HL28" i="21"/>
  <c r="HK28" i="21"/>
  <c r="HJ28" i="21"/>
  <c r="HI28" i="21"/>
  <c r="HH28" i="21"/>
  <c r="HG28" i="21"/>
  <c r="HF28" i="21"/>
  <c r="HE28" i="21"/>
  <c r="HD28" i="21"/>
  <c r="HC28" i="21"/>
  <c r="HB28" i="21"/>
  <c r="HA28" i="21"/>
  <c r="GZ28" i="21"/>
  <c r="GY28" i="21"/>
  <c r="GX28" i="21"/>
  <c r="GW28" i="21"/>
  <c r="GV28" i="21"/>
  <c r="GU28" i="21"/>
  <c r="GT28" i="21"/>
  <c r="GS28" i="21"/>
  <c r="GR28" i="21"/>
  <c r="GQ28" i="21"/>
  <c r="GP28" i="21"/>
  <c r="GO28" i="21"/>
  <c r="GN28" i="21"/>
  <c r="GM28" i="21"/>
  <c r="GL28" i="21"/>
  <c r="GK28" i="21"/>
  <c r="GJ28" i="21"/>
  <c r="GI28" i="21"/>
  <c r="GH28" i="21"/>
  <c r="GG28" i="21"/>
  <c r="GF28" i="21"/>
  <c r="GE28" i="21"/>
  <c r="GD28" i="21"/>
  <c r="GC28" i="21"/>
  <c r="GB28" i="21"/>
  <c r="GA28" i="21"/>
  <c r="FZ28" i="21"/>
  <c r="FY28" i="21"/>
  <c r="FX28" i="21"/>
  <c r="FW28" i="21"/>
  <c r="FV28" i="21"/>
  <c r="FU28" i="21"/>
  <c r="FT28" i="21"/>
  <c r="FS28" i="21"/>
  <c r="FR28" i="21"/>
  <c r="FQ28" i="21"/>
  <c r="FP28" i="21"/>
  <c r="FO28" i="21"/>
  <c r="FN28" i="21"/>
  <c r="FM28" i="21"/>
  <c r="FL28" i="21"/>
  <c r="FK28" i="21"/>
  <c r="FJ28" i="21"/>
  <c r="FI28" i="21"/>
  <c r="FH28" i="21"/>
  <c r="FG28" i="21"/>
  <c r="FF28" i="21"/>
  <c r="FE28" i="21"/>
  <c r="FD28" i="21"/>
  <c r="FC28" i="21"/>
  <c r="FB28" i="21"/>
  <c r="FA28" i="21"/>
  <c r="EZ28" i="21"/>
  <c r="EY28" i="21"/>
  <c r="EX28" i="21"/>
  <c r="EW28" i="21"/>
  <c r="EV28" i="21"/>
  <c r="EU28" i="21"/>
  <c r="ET28" i="21"/>
  <c r="ES28" i="21"/>
  <c r="ER28" i="21"/>
  <c r="EQ28" i="21"/>
  <c r="EP28" i="21"/>
  <c r="EO28" i="21"/>
  <c r="EN28" i="21"/>
  <c r="EM28" i="21"/>
  <c r="EL28" i="21"/>
  <c r="EK28" i="21"/>
  <c r="EJ28" i="21"/>
  <c r="EI28" i="21"/>
  <c r="EH28" i="21"/>
  <c r="EG28" i="21"/>
  <c r="EF28" i="21"/>
  <c r="EE28" i="21"/>
  <c r="ED28" i="21"/>
  <c r="EC28" i="21"/>
  <c r="EB28" i="21"/>
  <c r="EA28" i="21"/>
  <c r="DZ28" i="21"/>
  <c r="DY28"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6" i="21"/>
  <c r="C26" i="21"/>
  <c r="E29" i="21" s="1"/>
  <c r="AH126" i="20"/>
  <c r="AG126" i="20"/>
  <c r="AF126" i="20"/>
  <c r="AE126" i="20"/>
  <c r="AD126" i="20"/>
  <c r="AA126" i="20"/>
  <c r="W126" i="20"/>
  <c r="V126" i="20"/>
  <c r="S126" i="20"/>
  <c r="O126" i="20"/>
  <c r="N126" i="20"/>
  <c r="AI125" i="20"/>
  <c r="X125" i="20"/>
  <c r="AD10" i="20" s="1"/>
  <c r="P125" i="20"/>
  <c r="AI124" i="20"/>
  <c r="AF9" i="20" s="1"/>
  <c r="X124" i="20"/>
  <c r="AD9" i="20" s="1"/>
  <c r="P124" i="20"/>
  <c r="AB9" i="20" s="1"/>
  <c r="AI123" i="20"/>
  <c r="AF8" i="20" s="1"/>
  <c r="X123" i="20"/>
  <c r="AD8" i="20" s="1"/>
  <c r="P123" i="20"/>
  <c r="AI122" i="20"/>
  <c r="X122" i="20"/>
  <c r="P122" i="20"/>
  <c r="AI121" i="20"/>
  <c r="X121" i="20"/>
  <c r="AD6" i="20" s="1"/>
  <c r="P121" i="20"/>
  <c r="AB6" i="20" s="1"/>
  <c r="AI120" i="20"/>
  <c r="AI126" i="20" s="1"/>
  <c r="X120" i="20"/>
  <c r="AD5" i="20" s="1"/>
  <c r="AD11" i="20" s="1"/>
  <c r="P120" i="20"/>
  <c r="AB5" i="20" s="1"/>
  <c r="AH114" i="20"/>
  <c r="AG114" i="20"/>
  <c r="AF114" i="20"/>
  <c r="AE114" i="20"/>
  <c r="AD114" i="20"/>
  <c r="AA114" i="20"/>
  <c r="W114" i="20"/>
  <c r="V114" i="20"/>
  <c r="S114" i="20"/>
  <c r="O114" i="20"/>
  <c r="N114" i="20"/>
  <c r="AI113" i="20"/>
  <c r="X113" i="20"/>
  <c r="X103" i="20" s="1"/>
  <c r="T10" i="20" s="1"/>
  <c r="P113" i="20"/>
  <c r="AI112" i="20"/>
  <c r="X112" i="20"/>
  <c r="X102" i="20" s="1"/>
  <c r="T9" i="20" s="1"/>
  <c r="P112" i="20"/>
  <c r="P102" i="20" s="1"/>
  <c r="R9" i="20" s="1"/>
  <c r="AI111" i="20"/>
  <c r="X111" i="20"/>
  <c r="X101" i="20" s="1"/>
  <c r="T8" i="20" s="1"/>
  <c r="P111" i="20"/>
  <c r="AI110" i="20"/>
  <c r="AI100" i="20" s="1"/>
  <c r="V7" i="20" s="1"/>
  <c r="X110" i="20"/>
  <c r="X100" i="20" s="1"/>
  <c r="T7" i="20" s="1"/>
  <c r="P110" i="20"/>
  <c r="AI109" i="20"/>
  <c r="AI99" i="20" s="1"/>
  <c r="V6" i="20" s="1"/>
  <c r="X109" i="20"/>
  <c r="P109" i="20"/>
  <c r="AI108" i="20"/>
  <c r="P108" i="20"/>
  <c r="P98" i="20" s="1"/>
  <c r="R5" i="20" s="1"/>
  <c r="AI103" i="20"/>
  <c r="V10" i="20" s="1"/>
  <c r="AH103" i="20"/>
  <c r="AG103" i="20"/>
  <c r="AF103" i="20"/>
  <c r="AE103" i="20"/>
  <c r="AD103" i="20"/>
  <c r="AA103" i="20"/>
  <c r="U10" i="20" s="1"/>
  <c r="W103" i="20"/>
  <c r="V103" i="20"/>
  <c r="S103" i="20"/>
  <c r="P103" i="20"/>
  <c r="R10" i="20" s="1"/>
  <c r="O103" i="20"/>
  <c r="N103" i="20"/>
  <c r="AI102" i="20"/>
  <c r="V9" i="20" s="1"/>
  <c r="AH102" i="20"/>
  <c r="AG102" i="20"/>
  <c r="AF102" i="20"/>
  <c r="AE102" i="20"/>
  <c r="AD102" i="20"/>
  <c r="AA102" i="20"/>
  <c r="W102" i="20"/>
  <c r="V102" i="20"/>
  <c r="S102" i="20"/>
  <c r="O102" i="20"/>
  <c r="N102" i="20"/>
  <c r="AI101" i="20"/>
  <c r="V8" i="20" s="1"/>
  <c r="AH101" i="20"/>
  <c r="AG101" i="20"/>
  <c r="AF101" i="20"/>
  <c r="AE101" i="20"/>
  <c r="AD101" i="20"/>
  <c r="AA101" i="20"/>
  <c r="W101" i="20"/>
  <c r="V101" i="20"/>
  <c r="S101" i="20"/>
  <c r="S8" i="20" s="1"/>
  <c r="P101" i="20"/>
  <c r="R8" i="20" s="1"/>
  <c r="O101" i="20"/>
  <c r="N101" i="20"/>
  <c r="AH100" i="20"/>
  <c r="AG100" i="20"/>
  <c r="AF100" i="20"/>
  <c r="AE100" i="20"/>
  <c r="AD100" i="20"/>
  <c r="AA100" i="20"/>
  <c r="U7" i="20" s="1"/>
  <c r="W100" i="20"/>
  <c r="V100" i="20"/>
  <c r="S100" i="20"/>
  <c r="S7" i="20" s="1"/>
  <c r="O100" i="20"/>
  <c r="N100" i="20"/>
  <c r="AH99" i="20"/>
  <c r="AG99" i="20"/>
  <c r="AF99" i="20"/>
  <c r="AE99" i="20"/>
  <c r="AD99" i="20"/>
  <c r="AA99" i="20"/>
  <c r="U6" i="20" s="1"/>
  <c r="X99" i="20"/>
  <c r="W99" i="20"/>
  <c r="W104" i="20" s="1"/>
  <c r="V99" i="20"/>
  <c r="S99" i="20"/>
  <c r="S104" i="20" s="1"/>
  <c r="P99" i="20"/>
  <c r="O99" i="20"/>
  <c r="N99" i="20"/>
  <c r="AI98" i="20"/>
  <c r="AH98" i="20"/>
  <c r="AG98" i="20"/>
  <c r="AF98" i="20"/>
  <c r="AE98" i="20"/>
  <c r="AD98" i="20"/>
  <c r="O98" i="20"/>
  <c r="N98" i="20"/>
  <c r="AH92" i="20"/>
  <c r="AG92" i="20"/>
  <c r="AF92" i="20"/>
  <c r="AE92" i="20"/>
  <c r="AD92" i="20"/>
  <c r="AA92" i="20"/>
  <c r="W92" i="20"/>
  <c r="V92" i="20"/>
  <c r="S92" i="20"/>
  <c r="O92" i="20"/>
  <c r="N92" i="20"/>
  <c r="AI91" i="20"/>
  <c r="AI81" i="20" s="1"/>
  <c r="L10" i="20" s="1"/>
  <c r="X91" i="20"/>
  <c r="P91" i="20"/>
  <c r="P81" i="20" s="1"/>
  <c r="H10" i="20" s="1"/>
  <c r="AI90" i="20"/>
  <c r="AI80" i="20" s="1"/>
  <c r="L9" i="20" s="1"/>
  <c r="X90" i="20"/>
  <c r="P90" i="20"/>
  <c r="P80" i="20" s="1"/>
  <c r="H9" i="20" s="1"/>
  <c r="AI89" i="20"/>
  <c r="AI79" i="20" s="1"/>
  <c r="X89" i="20"/>
  <c r="P89" i="20"/>
  <c r="P79" i="20" s="1"/>
  <c r="H8" i="20" s="1"/>
  <c r="AI88" i="20"/>
  <c r="AI78" i="20" s="1"/>
  <c r="L7" i="20" s="1"/>
  <c r="X88" i="20"/>
  <c r="P88" i="20"/>
  <c r="AI87" i="20"/>
  <c r="AI77" i="20" s="1"/>
  <c r="L6" i="20" s="1"/>
  <c r="X87" i="20"/>
  <c r="P87" i="20"/>
  <c r="P77" i="20" s="1"/>
  <c r="H6" i="20" s="1"/>
  <c r="AI86" i="20"/>
  <c r="AI76" i="20" s="1"/>
  <c r="L5" i="20" s="1"/>
  <c r="P86" i="20"/>
  <c r="P76" i="20" s="1"/>
  <c r="AH81" i="20"/>
  <c r="AG81" i="20"/>
  <c r="AF81" i="20"/>
  <c r="AE81" i="20"/>
  <c r="AD81" i="20"/>
  <c r="AA81" i="20"/>
  <c r="K10" i="20" s="1"/>
  <c r="X81" i="20"/>
  <c r="J10" i="20" s="1"/>
  <c r="W81" i="20"/>
  <c r="V81" i="20"/>
  <c r="S81" i="20"/>
  <c r="I10" i="20" s="1"/>
  <c r="O81" i="20"/>
  <c r="N81" i="20"/>
  <c r="AH80" i="20"/>
  <c r="AG80" i="20"/>
  <c r="AF80" i="20"/>
  <c r="AE80" i="20"/>
  <c r="AD80" i="20"/>
  <c r="AA80" i="20"/>
  <c r="K9" i="20" s="1"/>
  <c r="W80" i="20"/>
  <c r="V80" i="20"/>
  <c r="S80" i="20"/>
  <c r="O80" i="20"/>
  <c r="N80" i="20"/>
  <c r="AH79" i="20"/>
  <c r="AG79" i="20"/>
  <c r="AF79" i="20"/>
  <c r="AE79" i="20"/>
  <c r="AD79" i="20"/>
  <c r="AA79" i="20"/>
  <c r="K8" i="20" s="1"/>
  <c r="W79" i="20"/>
  <c r="V79" i="20"/>
  <c r="S79" i="20"/>
  <c r="O79" i="20"/>
  <c r="N79" i="20"/>
  <c r="AH78" i="20"/>
  <c r="AG78" i="20"/>
  <c r="AF78" i="20"/>
  <c r="AE78" i="20"/>
  <c r="AD78" i="20"/>
  <c r="AA78" i="20"/>
  <c r="K7" i="20" s="1"/>
  <c r="W78" i="20"/>
  <c r="V78" i="20"/>
  <c r="S78" i="20"/>
  <c r="I7" i="20" s="1"/>
  <c r="P78" i="20"/>
  <c r="O78" i="20"/>
  <c r="N78" i="20"/>
  <c r="AH77" i="20"/>
  <c r="AG77" i="20"/>
  <c r="AF77" i="20"/>
  <c r="AE77" i="20"/>
  <c r="AD77" i="20"/>
  <c r="AA77" i="20"/>
  <c r="X77" i="20"/>
  <c r="J6" i="20" s="1"/>
  <c r="W77" i="20"/>
  <c r="V77" i="20"/>
  <c r="S77" i="20"/>
  <c r="O77" i="20"/>
  <c r="N77" i="20"/>
  <c r="N82" i="20" s="1"/>
  <c r="AH76" i="20"/>
  <c r="AH82" i="20" s="1"/>
  <c r="AG76" i="20"/>
  <c r="AG82" i="20" s="1"/>
  <c r="AF76" i="20"/>
  <c r="AE76" i="20"/>
  <c r="AD76" i="20"/>
  <c r="O76" i="20"/>
  <c r="N76" i="20"/>
  <c r="AT67" i="20"/>
  <c r="AS67" i="20"/>
  <c r="AR67" i="20"/>
  <c r="AQ67" i="20"/>
  <c r="AP67" i="20"/>
  <c r="AO67" i="20"/>
  <c r="AK67" i="20"/>
  <c r="AJ67" i="20"/>
  <c r="AI67" i="20"/>
  <c r="AE67" i="20"/>
  <c r="AD67" i="20"/>
  <c r="AC67" i="20"/>
  <c r="AB67" i="20"/>
  <c r="AA67" i="20"/>
  <c r="W67" i="20"/>
  <c r="V67" i="20"/>
  <c r="R67" i="20"/>
  <c r="Q67" i="20"/>
  <c r="P67" i="20"/>
  <c r="O67" i="20"/>
  <c r="N67" i="20"/>
  <c r="AU66" i="20"/>
  <c r="AA10" i="20" s="1"/>
  <c r="AL66" i="20"/>
  <c r="AF66" i="20"/>
  <c r="Y10" i="20" s="1"/>
  <c r="X66" i="20"/>
  <c r="X10" i="20" s="1"/>
  <c r="S66" i="20"/>
  <c r="AU65" i="20"/>
  <c r="AL65" i="20"/>
  <c r="Z9" i="20" s="1"/>
  <c r="AF65" i="20"/>
  <c r="Y9" i="20" s="1"/>
  <c r="X65" i="20"/>
  <c r="X9" i="20" s="1"/>
  <c r="S65" i="20"/>
  <c r="W9" i="20" s="1"/>
  <c r="AU64" i="20"/>
  <c r="AA8" i="20" s="1"/>
  <c r="AL64" i="20"/>
  <c r="Z8" i="20" s="1"/>
  <c r="AF64" i="20"/>
  <c r="Y8" i="20" s="1"/>
  <c r="X64" i="20"/>
  <c r="S64" i="20"/>
  <c r="W8" i="20" s="1"/>
  <c r="AU63" i="20"/>
  <c r="AA7" i="20" s="1"/>
  <c r="AL63" i="20"/>
  <c r="AF63" i="20"/>
  <c r="X63" i="20"/>
  <c r="X7" i="20" s="1"/>
  <c r="S63" i="20"/>
  <c r="W7" i="20" s="1"/>
  <c r="AU62" i="20"/>
  <c r="AA6" i="20" s="1"/>
  <c r="AL62" i="20"/>
  <c r="Z6" i="20" s="1"/>
  <c r="AF62" i="20"/>
  <c r="Y6" i="20" s="1"/>
  <c r="X62" i="20"/>
  <c r="X6" i="20" s="1"/>
  <c r="S62" i="20"/>
  <c r="W6" i="20" s="1"/>
  <c r="AU61" i="20"/>
  <c r="AL61" i="20"/>
  <c r="AF61" i="20"/>
  <c r="X61" i="20"/>
  <c r="S61" i="20"/>
  <c r="AT55" i="20"/>
  <c r="AS55" i="20"/>
  <c r="AR55" i="20"/>
  <c r="AQ55" i="20"/>
  <c r="AP55" i="20"/>
  <c r="AO55" i="20"/>
  <c r="AK55" i="20"/>
  <c r="AJ55" i="20"/>
  <c r="AI55" i="20"/>
  <c r="AE55" i="20"/>
  <c r="AD55" i="20"/>
  <c r="AC55" i="20"/>
  <c r="AB55" i="20"/>
  <c r="AA55" i="20"/>
  <c r="W55" i="20"/>
  <c r="V55" i="20"/>
  <c r="R55" i="20"/>
  <c r="R45" i="20" s="1"/>
  <c r="Q55" i="20"/>
  <c r="Q45" i="20" s="1"/>
  <c r="P55" i="20"/>
  <c r="O55" i="20"/>
  <c r="N55" i="20"/>
  <c r="N45" i="20" s="1"/>
  <c r="AU54" i="20"/>
  <c r="AU44" i="20" s="1"/>
  <c r="Q10" i="20" s="1"/>
  <c r="AL54" i="20"/>
  <c r="AL44" i="20" s="1"/>
  <c r="P10" i="20" s="1"/>
  <c r="AF54" i="20"/>
  <c r="AF44" i="20" s="1"/>
  <c r="O10" i="20" s="1"/>
  <c r="X54" i="20"/>
  <c r="S54" i="20"/>
  <c r="S44" i="20" s="1"/>
  <c r="M10" i="20" s="1"/>
  <c r="AU53" i="20"/>
  <c r="AL53" i="20"/>
  <c r="AL43" i="20" s="1"/>
  <c r="P9" i="20" s="1"/>
  <c r="AF53" i="20"/>
  <c r="AF43" i="20" s="1"/>
  <c r="O9" i="20" s="1"/>
  <c r="X53" i="20"/>
  <c r="X43" i="20" s="1"/>
  <c r="N9" i="20" s="1"/>
  <c r="S53" i="20"/>
  <c r="AU52" i="20"/>
  <c r="AL52" i="20"/>
  <c r="AL42" i="20" s="1"/>
  <c r="P8" i="20" s="1"/>
  <c r="AF52" i="20"/>
  <c r="X52" i="20"/>
  <c r="X42" i="20" s="1"/>
  <c r="N8" i="20" s="1"/>
  <c r="S52" i="20"/>
  <c r="S42" i="20" s="1"/>
  <c r="M8" i="20" s="1"/>
  <c r="AU51" i="20"/>
  <c r="AU41" i="20" s="1"/>
  <c r="AL51" i="20"/>
  <c r="AL41" i="20" s="1"/>
  <c r="P7" i="20" s="1"/>
  <c r="AF51" i="20"/>
  <c r="AF41" i="20" s="1"/>
  <c r="O7" i="20" s="1"/>
  <c r="X51" i="20"/>
  <c r="X41" i="20" s="1"/>
  <c r="N7" i="20" s="1"/>
  <c r="S51" i="20"/>
  <c r="S41" i="20" s="1"/>
  <c r="M7" i="20" s="1"/>
  <c r="AU50" i="20"/>
  <c r="AU40" i="20" s="1"/>
  <c r="Q6" i="20" s="1"/>
  <c r="AL50" i="20"/>
  <c r="AF50" i="20"/>
  <c r="X50" i="20"/>
  <c r="S50" i="20"/>
  <c r="AU49" i="20"/>
  <c r="AU39" i="20" s="1"/>
  <c r="AL49" i="20"/>
  <c r="AL39" i="20" s="1"/>
  <c r="P5" i="20" s="1"/>
  <c r="AF49" i="20"/>
  <c r="X49" i="20"/>
  <c r="X39" i="20" s="1"/>
  <c r="S49" i="20"/>
  <c r="AK48" i="20"/>
  <c r="AK60" i="20" s="1"/>
  <c r="AJ48" i="20"/>
  <c r="AJ60" i="20" s="1"/>
  <c r="AI48" i="20"/>
  <c r="AI60" i="20" s="1"/>
  <c r="P45" i="20"/>
  <c r="O45" i="20"/>
  <c r="AT44" i="20"/>
  <c r="AS44" i="20"/>
  <c r="AR44" i="20"/>
  <c r="AQ44" i="20"/>
  <c r="AP44" i="20"/>
  <c r="AO44" i="20"/>
  <c r="AK44" i="20"/>
  <c r="AJ44" i="20"/>
  <c r="AI44" i="20"/>
  <c r="AE44" i="20"/>
  <c r="AD44" i="20"/>
  <c r="AC44" i="20"/>
  <c r="AB44" i="20"/>
  <c r="AA44" i="20"/>
  <c r="X44" i="20"/>
  <c r="N10" i="20" s="1"/>
  <c r="W44" i="20"/>
  <c r="V44" i="20"/>
  <c r="R44" i="20"/>
  <c r="Q44" i="20"/>
  <c r="P44" i="20"/>
  <c r="O44" i="20"/>
  <c r="N44" i="20"/>
  <c r="AU43" i="20"/>
  <c r="AT43" i="20"/>
  <c r="AS43" i="20"/>
  <c r="AR43" i="20"/>
  <c r="AQ43" i="20"/>
  <c r="AP43" i="20"/>
  <c r="AO43" i="20"/>
  <c r="AK43" i="20"/>
  <c r="AJ43" i="20"/>
  <c r="AI43" i="20"/>
  <c r="AE43" i="20"/>
  <c r="AD43" i="20"/>
  <c r="AC43" i="20"/>
  <c r="AB43" i="20"/>
  <c r="AA43" i="20"/>
  <c r="W43" i="20"/>
  <c r="V43" i="20"/>
  <c r="S43" i="20"/>
  <c r="R43" i="20"/>
  <c r="Q43" i="20"/>
  <c r="P43" i="20"/>
  <c r="O43" i="20"/>
  <c r="N43" i="20"/>
  <c r="AU42" i="20"/>
  <c r="Q8" i="20" s="1"/>
  <c r="AT42" i="20"/>
  <c r="AS42" i="20"/>
  <c r="AR42" i="20"/>
  <c r="AQ42" i="20"/>
  <c r="AP42" i="20"/>
  <c r="AO42" i="20"/>
  <c r="AK42" i="20"/>
  <c r="AJ42" i="20"/>
  <c r="AI42" i="20"/>
  <c r="AF42" i="20"/>
  <c r="AE42" i="20"/>
  <c r="AD42" i="20"/>
  <c r="AC42" i="20"/>
  <c r="AB42" i="20"/>
  <c r="AA42" i="20"/>
  <c r="W42" i="20"/>
  <c r="V42" i="20"/>
  <c r="R42" i="20"/>
  <c r="Q42" i="20"/>
  <c r="P42" i="20"/>
  <c r="O42" i="20"/>
  <c r="N42" i="20"/>
  <c r="AT41" i="20"/>
  <c r="AS41" i="20"/>
  <c r="AR41" i="20"/>
  <c r="AQ41" i="20"/>
  <c r="AP41" i="20"/>
  <c r="AO41" i="20"/>
  <c r="AK41" i="20"/>
  <c r="AJ41" i="20"/>
  <c r="AI41" i="20"/>
  <c r="AE41" i="20"/>
  <c r="AD41" i="20"/>
  <c r="AC41" i="20"/>
  <c r="AB41" i="20"/>
  <c r="AA41" i="20"/>
  <c r="W41" i="20"/>
  <c r="V41" i="20"/>
  <c r="R41" i="20"/>
  <c r="Q41" i="20"/>
  <c r="P41" i="20"/>
  <c r="O41" i="20"/>
  <c r="N41" i="20"/>
  <c r="AT40" i="20"/>
  <c r="AS40" i="20"/>
  <c r="AR40" i="20"/>
  <c r="AQ40" i="20"/>
  <c r="AP40" i="20"/>
  <c r="AO40" i="20"/>
  <c r="AL40" i="20"/>
  <c r="AK40" i="20"/>
  <c r="AJ40" i="20"/>
  <c r="AI40" i="20"/>
  <c r="AF40" i="20"/>
  <c r="AE40" i="20"/>
  <c r="AD40" i="20"/>
  <c r="AC40" i="20"/>
  <c r="AB40" i="20"/>
  <c r="AA40" i="20"/>
  <c r="X40" i="20"/>
  <c r="N6" i="20" s="1"/>
  <c r="W40" i="20"/>
  <c r="V40" i="20"/>
  <c r="R40" i="20"/>
  <c r="Q40" i="20"/>
  <c r="P40" i="20"/>
  <c r="O40" i="20"/>
  <c r="N40" i="20"/>
  <c r="AT39" i="20"/>
  <c r="AS39" i="20"/>
  <c r="AR39" i="20"/>
  <c r="AR45" i="20" s="1"/>
  <c r="AQ39" i="20"/>
  <c r="AQ45" i="20" s="1"/>
  <c r="AP39" i="20"/>
  <c r="AP45" i="20" s="1"/>
  <c r="AO39" i="20"/>
  <c r="AK39" i="20"/>
  <c r="AJ39" i="20"/>
  <c r="AI39" i="20"/>
  <c r="AE39" i="20"/>
  <c r="AE45" i="20" s="1"/>
  <c r="AD39" i="20"/>
  <c r="AC39" i="20"/>
  <c r="AB39" i="20"/>
  <c r="AA39" i="20"/>
  <c r="W39" i="20"/>
  <c r="S39" i="20"/>
  <c r="M5" i="20" s="1"/>
  <c r="R39" i="20"/>
  <c r="Q39" i="20"/>
  <c r="P39" i="20"/>
  <c r="O39" i="20"/>
  <c r="N39" i="20"/>
  <c r="AK38" i="20"/>
  <c r="AJ38" i="20"/>
  <c r="AI38" i="20"/>
  <c r="AT33" i="20"/>
  <c r="AS33" i="20"/>
  <c r="AR33" i="20"/>
  <c r="AQ33" i="20"/>
  <c r="AP33" i="20"/>
  <c r="AO33" i="20"/>
  <c r="AK33" i="20"/>
  <c r="AJ33" i="20"/>
  <c r="AI33" i="20"/>
  <c r="AE33" i="20"/>
  <c r="AD33" i="20"/>
  <c r="AC33" i="20"/>
  <c r="AB33" i="20"/>
  <c r="AA33" i="20"/>
  <c r="W33" i="20"/>
  <c r="V33" i="20"/>
  <c r="R33" i="20"/>
  <c r="Q33" i="20"/>
  <c r="P33" i="20"/>
  <c r="O33" i="20"/>
  <c r="N33" i="20"/>
  <c r="AU32" i="20"/>
  <c r="AU22" i="20" s="1"/>
  <c r="G10" i="20" s="1"/>
  <c r="AL32" i="20"/>
  <c r="AL22" i="20" s="1"/>
  <c r="F10" i="20" s="1"/>
  <c r="AF32" i="20"/>
  <c r="X32" i="20"/>
  <c r="S32" i="20"/>
  <c r="S22" i="20" s="1"/>
  <c r="C10" i="20" s="1"/>
  <c r="AU31" i="20"/>
  <c r="AU21" i="20" s="1"/>
  <c r="G9" i="20" s="1"/>
  <c r="AL31" i="20"/>
  <c r="AL21" i="20" s="1"/>
  <c r="F9" i="20" s="1"/>
  <c r="AF31" i="20"/>
  <c r="AF21" i="20" s="1"/>
  <c r="E9" i="20" s="1"/>
  <c r="X31" i="20"/>
  <c r="X21" i="20" s="1"/>
  <c r="D9" i="20" s="1"/>
  <c r="S31" i="20"/>
  <c r="S21" i="20" s="1"/>
  <c r="C9" i="20" s="1"/>
  <c r="AU30" i="20"/>
  <c r="AL30" i="20"/>
  <c r="AL20" i="20" s="1"/>
  <c r="F8" i="20" s="1"/>
  <c r="AF30" i="20"/>
  <c r="X30" i="20"/>
  <c r="X20" i="20" s="1"/>
  <c r="D8" i="20" s="1"/>
  <c r="S30" i="20"/>
  <c r="S20" i="20" s="1"/>
  <c r="C8" i="20" s="1"/>
  <c r="AU29" i="20"/>
  <c r="AU19" i="20" s="1"/>
  <c r="G7" i="20" s="1"/>
  <c r="AL29" i="20"/>
  <c r="AL19" i="20" s="1"/>
  <c r="F7" i="20" s="1"/>
  <c r="AF29" i="20"/>
  <c r="AF19" i="20" s="1"/>
  <c r="E7" i="20" s="1"/>
  <c r="X29" i="20"/>
  <c r="X19" i="20" s="1"/>
  <c r="D7" i="20" s="1"/>
  <c r="S29" i="20"/>
  <c r="AU28" i="20"/>
  <c r="AU18" i="20" s="1"/>
  <c r="G6" i="20" s="1"/>
  <c r="AL28" i="20"/>
  <c r="AF28" i="20"/>
  <c r="AF18" i="20" s="1"/>
  <c r="E6" i="20" s="1"/>
  <c r="X28" i="20"/>
  <c r="X18" i="20" s="1"/>
  <c r="D6" i="20" s="1"/>
  <c r="S28" i="20"/>
  <c r="S18" i="20" s="1"/>
  <c r="C6" i="20" s="1"/>
  <c r="AU27" i="20"/>
  <c r="AL27" i="20"/>
  <c r="AL17" i="20" s="1"/>
  <c r="F5" i="20" s="1"/>
  <c r="AF27" i="20"/>
  <c r="AF17" i="20" s="1"/>
  <c r="E5" i="20" s="1"/>
  <c r="X27" i="20"/>
  <c r="X17" i="20" s="1"/>
  <c r="S27" i="20"/>
  <c r="AO23" i="20"/>
  <c r="AT22" i="20"/>
  <c r="AS22" i="20"/>
  <c r="AR22" i="20"/>
  <c r="AQ22" i="20"/>
  <c r="AP22" i="20"/>
  <c r="AO22" i="20"/>
  <c r="AK22" i="20"/>
  <c r="AJ22" i="20"/>
  <c r="AI22" i="20"/>
  <c r="AF22" i="20"/>
  <c r="AE22" i="20"/>
  <c r="AD22" i="20"/>
  <c r="AC22" i="20"/>
  <c r="AB22" i="20"/>
  <c r="AA22" i="20"/>
  <c r="X22" i="20"/>
  <c r="D10" i="20" s="1"/>
  <c r="W22" i="20"/>
  <c r="V22" i="20"/>
  <c r="R22" i="20"/>
  <c r="Q22" i="20"/>
  <c r="P22" i="20"/>
  <c r="O22" i="20"/>
  <c r="N22" i="20"/>
  <c r="AT21" i="20"/>
  <c r="AS21" i="20"/>
  <c r="AR21" i="20"/>
  <c r="AQ21" i="20"/>
  <c r="AP21" i="20"/>
  <c r="AO21" i="20"/>
  <c r="AK21" i="20"/>
  <c r="AJ21" i="20"/>
  <c r="AI21" i="20"/>
  <c r="AE21" i="20"/>
  <c r="AD21" i="20"/>
  <c r="AC21" i="20"/>
  <c r="AB21" i="20"/>
  <c r="AA21" i="20"/>
  <c r="W21" i="20"/>
  <c r="V21" i="20"/>
  <c r="R21" i="20"/>
  <c r="Q21" i="20"/>
  <c r="P21" i="20"/>
  <c r="O21" i="20"/>
  <c r="N21" i="20"/>
  <c r="AU20" i="20"/>
  <c r="G8" i="20" s="1"/>
  <c r="AT20" i="20"/>
  <c r="AS20" i="20"/>
  <c r="AR20" i="20"/>
  <c r="AQ20" i="20"/>
  <c r="AP20" i="20"/>
  <c r="AO20" i="20"/>
  <c r="AK20" i="20"/>
  <c r="AJ20" i="20"/>
  <c r="AI20" i="20"/>
  <c r="AE20" i="20"/>
  <c r="AD20" i="20"/>
  <c r="AC20" i="20"/>
  <c r="AB20" i="20"/>
  <c r="AA20" i="20"/>
  <c r="W20" i="20"/>
  <c r="V20" i="20"/>
  <c r="R20" i="20"/>
  <c r="Q20" i="20"/>
  <c r="P20" i="20"/>
  <c r="O20" i="20"/>
  <c r="N20" i="20"/>
  <c r="AT19" i="20"/>
  <c r="AS19" i="20"/>
  <c r="AR19" i="20"/>
  <c r="AQ19" i="20"/>
  <c r="AP19" i="20"/>
  <c r="AO19" i="20"/>
  <c r="AK19" i="20"/>
  <c r="AJ19" i="20"/>
  <c r="AI19" i="20"/>
  <c r="AE19" i="20"/>
  <c r="AD19" i="20"/>
  <c r="AC19" i="20"/>
  <c r="AB19" i="20"/>
  <c r="AA19" i="20"/>
  <c r="W19" i="20"/>
  <c r="V19" i="20"/>
  <c r="S19" i="20"/>
  <c r="C7" i="20" s="1"/>
  <c r="R19" i="20"/>
  <c r="Q19" i="20"/>
  <c r="P19" i="20"/>
  <c r="O19" i="20"/>
  <c r="N19" i="20"/>
  <c r="AT18" i="20"/>
  <c r="AS18" i="20"/>
  <c r="AR18" i="20"/>
  <c r="AQ18" i="20"/>
  <c r="AP18" i="20"/>
  <c r="AO18" i="20"/>
  <c r="AL18" i="20"/>
  <c r="F6" i="20" s="1"/>
  <c r="AK18" i="20"/>
  <c r="AJ18" i="20"/>
  <c r="AI18" i="20"/>
  <c r="AE18" i="20"/>
  <c r="AD18" i="20"/>
  <c r="AC18" i="20"/>
  <c r="AB18" i="20"/>
  <c r="AA18" i="20"/>
  <c r="W18" i="20"/>
  <c r="V18" i="20"/>
  <c r="R18" i="20"/>
  <c r="Q18" i="20"/>
  <c r="P18" i="20"/>
  <c r="O18" i="20"/>
  <c r="N18" i="20"/>
  <c r="AT17" i="20"/>
  <c r="AS17" i="20"/>
  <c r="AR17" i="20"/>
  <c r="AQ17" i="20"/>
  <c r="AP17" i="20"/>
  <c r="AO17" i="20"/>
  <c r="AK17" i="20"/>
  <c r="AJ17" i="20"/>
  <c r="AJ23" i="20" s="1"/>
  <c r="AI17" i="20"/>
  <c r="AI23" i="20" s="1"/>
  <c r="AE17" i="20"/>
  <c r="AD17" i="20"/>
  <c r="AC17" i="20"/>
  <c r="AB17" i="20"/>
  <c r="AA17" i="20"/>
  <c r="W17" i="20"/>
  <c r="R17" i="20"/>
  <c r="Q17" i="20"/>
  <c r="P17" i="20"/>
  <c r="O17" i="20"/>
  <c r="N17" i="20"/>
  <c r="AK16" i="20"/>
  <c r="AJ16" i="20"/>
  <c r="AI16" i="20"/>
  <c r="AF10" i="20"/>
  <c r="AE10" i="20"/>
  <c r="AC10" i="20"/>
  <c r="AB10" i="20"/>
  <c r="Z10" i="20"/>
  <c r="W10" i="20"/>
  <c r="S10" i="20"/>
  <c r="E10" i="20"/>
  <c r="AE9" i="20"/>
  <c r="AC9" i="20"/>
  <c r="AA9" i="20"/>
  <c r="U9" i="20"/>
  <c r="S9" i="20"/>
  <c r="Q9" i="20"/>
  <c r="M9" i="20"/>
  <c r="AE8" i="20"/>
  <c r="AC8" i="20"/>
  <c r="AB8" i="20"/>
  <c r="X8" i="20"/>
  <c r="U8" i="20"/>
  <c r="O8" i="20"/>
  <c r="L8" i="20"/>
  <c r="I8" i="20"/>
  <c r="AF7" i="20"/>
  <c r="AE7" i="20"/>
  <c r="AD7" i="20"/>
  <c r="AC7" i="20"/>
  <c r="AB7" i="20"/>
  <c r="Z7" i="20"/>
  <c r="Y7" i="20"/>
  <c r="Q7" i="20"/>
  <c r="H7" i="20"/>
  <c r="AF6" i="20"/>
  <c r="AE6" i="20"/>
  <c r="AC6" i="20"/>
  <c r="S6" i="20"/>
  <c r="R6" i="20"/>
  <c r="P6" i="20"/>
  <c r="O6" i="20"/>
  <c r="I6" i="20"/>
  <c r="AE5" i="20"/>
  <c r="AC5" i="20"/>
  <c r="X5" i="20"/>
  <c r="W5" i="20"/>
  <c r="V5" i="20"/>
  <c r="V11" i="20" s="1"/>
  <c r="U5" i="20"/>
  <c r="T5" i="20"/>
  <c r="S5" i="20"/>
  <c r="K5" i="20"/>
  <c r="J5" i="20"/>
  <c r="I5" i="20"/>
  <c r="AG136" i="19"/>
  <c r="AF136" i="19"/>
  <c r="AE136" i="19"/>
  <c r="AD136" i="19"/>
  <c r="AC136" i="19"/>
  <c r="Z136" i="19"/>
  <c r="V136" i="19"/>
  <c r="U136" i="19"/>
  <c r="R136" i="19"/>
  <c r="N136" i="19"/>
  <c r="M136" i="19"/>
  <c r="AH135" i="19"/>
  <c r="W135" i="19"/>
  <c r="O135" i="19"/>
  <c r="AB11" i="19" s="1"/>
  <c r="AH134" i="19"/>
  <c r="AF10" i="19" s="1"/>
  <c r="W134" i="19"/>
  <c r="O134" i="19"/>
  <c r="AB10" i="19" s="1"/>
  <c r="AH133" i="19"/>
  <c r="W133" i="19"/>
  <c r="O133" i="19"/>
  <c r="AB9" i="19" s="1"/>
  <c r="AH132" i="19"/>
  <c r="W132" i="19"/>
  <c r="AD8" i="19" s="1"/>
  <c r="O132" i="19"/>
  <c r="AH131" i="19"/>
  <c r="AF7" i="19" s="1"/>
  <c r="W131" i="19"/>
  <c r="AD7" i="19" s="1"/>
  <c r="O131" i="19"/>
  <c r="AB7" i="19" s="1"/>
  <c r="AH130" i="19"/>
  <c r="AF6" i="19" s="1"/>
  <c r="W130" i="19"/>
  <c r="O130" i="19"/>
  <c r="AB6" i="19" s="1"/>
  <c r="AH129" i="19"/>
  <c r="W129" i="19"/>
  <c r="O129" i="19"/>
  <c r="AG123" i="19"/>
  <c r="AF123" i="19"/>
  <c r="AE123" i="19"/>
  <c r="AD123" i="19"/>
  <c r="AC123" i="19"/>
  <c r="Z123" i="19"/>
  <c r="V123" i="19"/>
  <c r="U123" i="19"/>
  <c r="R123" i="19"/>
  <c r="N123" i="19"/>
  <c r="M123" i="19"/>
  <c r="AH122" i="19"/>
  <c r="AH111" i="19" s="1"/>
  <c r="V11" i="19" s="1"/>
  <c r="W122" i="19"/>
  <c r="W111" i="19" s="1"/>
  <c r="T11" i="19" s="1"/>
  <c r="O122" i="19"/>
  <c r="O111" i="19" s="1"/>
  <c r="AH121" i="19"/>
  <c r="W121" i="19"/>
  <c r="O121" i="19"/>
  <c r="O110" i="19" s="1"/>
  <c r="R10" i="19" s="1"/>
  <c r="AH120" i="19"/>
  <c r="AH109" i="19" s="1"/>
  <c r="V9" i="19" s="1"/>
  <c r="W120" i="19"/>
  <c r="W109" i="19" s="1"/>
  <c r="T9" i="19" s="1"/>
  <c r="O120" i="19"/>
  <c r="O109" i="19" s="1"/>
  <c r="R9" i="19" s="1"/>
  <c r="AH119" i="19"/>
  <c r="AH108" i="19" s="1"/>
  <c r="V8" i="19" s="1"/>
  <c r="W119" i="19"/>
  <c r="W108" i="19" s="1"/>
  <c r="T8" i="19" s="1"/>
  <c r="O119" i="19"/>
  <c r="O108" i="19" s="1"/>
  <c r="AH118" i="19"/>
  <c r="AH107" i="19" s="1"/>
  <c r="V7" i="19" s="1"/>
  <c r="W118" i="19"/>
  <c r="W107" i="19" s="1"/>
  <c r="T7" i="19" s="1"/>
  <c r="O118" i="19"/>
  <c r="O107" i="19" s="1"/>
  <c r="AH117" i="19"/>
  <c r="W117" i="19"/>
  <c r="W106" i="19" s="1"/>
  <c r="T6" i="19" s="1"/>
  <c r="O117" i="19"/>
  <c r="AH116" i="19"/>
  <c r="W116" i="19"/>
  <c r="O116" i="19"/>
  <c r="O105" i="19" s="1"/>
  <c r="R5" i="19" s="1"/>
  <c r="AG111" i="19"/>
  <c r="AF111" i="19"/>
  <c r="AE111" i="19"/>
  <c r="AD111" i="19"/>
  <c r="AC111" i="19"/>
  <c r="Z111" i="19"/>
  <c r="U11" i="19" s="1"/>
  <c r="V111" i="19"/>
  <c r="U111" i="19"/>
  <c r="R111" i="19"/>
  <c r="S11" i="19" s="1"/>
  <c r="N111" i="19"/>
  <c r="M111" i="19"/>
  <c r="AH110" i="19"/>
  <c r="V10" i="19" s="1"/>
  <c r="AG110" i="19"/>
  <c r="AF110" i="19"/>
  <c r="AE110" i="19"/>
  <c r="AD110" i="19"/>
  <c r="AC110" i="19"/>
  <c r="Z110" i="19"/>
  <c r="U10" i="19" s="1"/>
  <c r="W110" i="19"/>
  <c r="T10" i="19" s="1"/>
  <c r="V110" i="19"/>
  <c r="U110" i="19"/>
  <c r="R110" i="19"/>
  <c r="S10" i="19" s="1"/>
  <c r="N110" i="19"/>
  <c r="M110" i="19"/>
  <c r="AG109" i="19"/>
  <c r="AF109" i="19"/>
  <c r="AE109" i="19"/>
  <c r="AD109" i="19"/>
  <c r="AC109" i="19"/>
  <c r="Z109" i="19"/>
  <c r="U9" i="19" s="1"/>
  <c r="V109" i="19"/>
  <c r="U109" i="19"/>
  <c r="R109" i="19"/>
  <c r="S9" i="19" s="1"/>
  <c r="N109" i="19"/>
  <c r="M109" i="19"/>
  <c r="AG108" i="19"/>
  <c r="AF108" i="19"/>
  <c r="AE108" i="19"/>
  <c r="AD108" i="19"/>
  <c r="AC108" i="19"/>
  <c r="Z108" i="19"/>
  <c r="U8" i="19" s="1"/>
  <c r="V108" i="19"/>
  <c r="U108" i="19"/>
  <c r="R108" i="19"/>
  <c r="S8" i="19" s="1"/>
  <c r="N108" i="19"/>
  <c r="M108" i="19"/>
  <c r="AG107" i="19"/>
  <c r="AF107" i="19"/>
  <c r="AE107" i="19"/>
  <c r="AD107" i="19"/>
  <c r="AC107" i="19"/>
  <c r="Z107" i="19"/>
  <c r="U7" i="19" s="1"/>
  <c r="V107" i="19"/>
  <c r="U107" i="19"/>
  <c r="R107" i="19"/>
  <c r="S7" i="19" s="1"/>
  <c r="N107" i="19"/>
  <c r="M107" i="19"/>
  <c r="AH106" i="19"/>
  <c r="V6" i="19" s="1"/>
  <c r="AG106" i="19"/>
  <c r="AF106" i="19"/>
  <c r="AE106" i="19"/>
  <c r="AD106" i="19"/>
  <c r="AC106" i="19"/>
  <c r="Z106" i="19"/>
  <c r="V106" i="19"/>
  <c r="U106" i="19"/>
  <c r="R106" i="19"/>
  <c r="S6" i="19" s="1"/>
  <c r="O106" i="19"/>
  <c r="R6" i="19" s="1"/>
  <c r="N106" i="19"/>
  <c r="M106" i="19"/>
  <c r="AG105" i="19"/>
  <c r="AF105" i="19"/>
  <c r="AE105" i="19"/>
  <c r="AD105" i="19"/>
  <c r="AC105" i="19"/>
  <c r="Z105" i="19"/>
  <c r="U5" i="19" s="1"/>
  <c r="V105" i="19"/>
  <c r="U105" i="19"/>
  <c r="R105" i="19"/>
  <c r="S5" i="19" s="1"/>
  <c r="N105" i="19"/>
  <c r="M105" i="19"/>
  <c r="AG99" i="19"/>
  <c r="AG88" i="19" s="1"/>
  <c r="AF99" i="19"/>
  <c r="AE99" i="19"/>
  <c r="AE88" i="19" s="1"/>
  <c r="AD99" i="19"/>
  <c r="AD88" i="19" s="1"/>
  <c r="AC99" i="19"/>
  <c r="AC88" i="19" s="1"/>
  <c r="Z99" i="19"/>
  <c r="V99" i="19"/>
  <c r="U99" i="19"/>
  <c r="U88" i="19" s="1"/>
  <c r="R99" i="19"/>
  <c r="N99" i="19"/>
  <c r="M99" i="19"/>
  <c r="AH98" i="19"/>
  <c r="W98" i="19"/>
  <c r="O98" i="19"/>
  <c r="O87" i="19" s="1"/>
  <c r="H11" i="19" s="1"/>
  <c r="AH97" i="19"/>
  <c r="AH86" i="19" s="1"/>
  <c r="L10" i="19" s="1"/>
  <c r="W97" i="19"/>
  <c r="W86" i="19" s="1"/>
  <c r="J10" i="19" s="1"/>
  <c r="O97" i="19"/>
  <c r="O86" i="19" s="1"/>
  <c r="H10" i="19" s="1"/>
  <c r="AH96" i="19"/>
  <c r="AH85" i="19" s="1"/>
  <c r="W96" i="19"/>
  <c r="O96" i="19"/>
  <c r="O85" i="19" s="1"/>
  <c r="H9" i="19" s="1"/>
  <c r="AH95" i="19"/>
  <c r="AH84" i="19" s="1"/>
  <c r="L8" i="19" s="1"/>
  <c r="W95" i="19"/>
  <c r="W84" i="19" s="1"/>
  <c r="J8" i="19" s="1"/>
  <c r="O95" i="19"/>
  <c r="O84" i="19" s="1"/>
  <c r="H8" i="19" s="1"/>
  <c r="AH94" i="19"/>
  <c r="AH83" i="19" s="1"/>
  <c r="L7" i="19" s="1"/>
  <c r="W94" i="19"/>
  <c r="W83" i="19" s="1"/>
  <c r="O94" i="19"/>
  <c r="O83" i="19" s="1"/>
  <c r="AH93" i="19"/>
  <c r="AH82" i="19" s="1"/>
  <c r="L6" i="19" s="1"/>
  <c r="W93" i="19"/>
  <c r="O93" i="19"/>
  <c r="O82" i="19" s="1"/>
  <c r="H6" i="19" s="1"/>
  <c r="AH92" i="19"/>
  <c r="W92" i="19"/>
  <c r="O92" i="19"/>
  <c r="AF88" i="19"/>
  <c r="AH87" i="19"/>
  <c r="AG87" i="19"/>
  <c r="AF87" i="19"/>
  <c r="AE87" i="19"/>
  <c r="AD87" i="19"/>
  <c r="AC87" i="19"/>
  <c r="Z87" i="19"/>
  <c r="K11" i="19" s="1"/>
  <c r="W87" i="19"/>
  <c r="J11" i="19" s="1"/>
  <c r="V87" i="19"/>
  <c r="U87" i="19"/>
  <c r="R87" i="19"/>
  <c r="N87" i="19"/>
  <c r="M87" i="19"/>
  <c r="AG86" i="19"/>
  <c r="AF86" i="19"/>
  <c r="AE86" i="19"/>
  <c r="AD86" i="19"/>
  <c r="AC86" i="19"/>
  <c r="Z86" i="19"/>
  <c r="K10" i="19" s="1"/>
  <c r="V86" i="19"/>
  <c r="U86" i="19"/>
  <c r="R86" i="19"/>
  <c r="I10" i="19" s="1"/>
  <c r="N86" i="19"/>
  <c r="M86" i="19"/>
  <c r="AG85" i="19"/>
  <c r="AF85" i="19"/>
  <c r="AE85" i="19"/>
  <c r="AD85" i="19"/>
  <c r="AC85" i="19"/>
  <c r="Z85" i="19"/>
  <c r="K9" i="19" s="1"/>
  <c r="W85" i="19"/>
  <c r="J9" i="19" s="1"/>
  <c r="V85" i="19"/>
  <c r="U85" i="19"/>
  <c r="R85" i="19"/>
  <c r="I9" i="19" s="1"/>
  <c r="N85" i="19"/>
  <c r="M85" i="19"/>
  <c r="AG84" i="19"/>
  <c r="AF84" i="19"/>
  <c r="AE84" i="19"/>
  <c r="AD84" i="19"/>
  <c r="AC84" i="19"/>
  <c r="Z84" i="19"/>
  <c r="K8" i="19" s="1"/>
  <c r="V84" i="19"/>
  <c r="U84" i="19"/>
  <c r="R84" i="19"/>
  <c r="N84" i="19"/>
  <c r="M84" i="19"/>
  <c r="AG83" i="19"/>
  <c r="AF83" i="19"/>
  <c r="AE83" i="19"/>
  <c r="AD83" i="19"/>
  <c r="AC83" i="19"/>
  <c r="Z83" i="19"/>
  <c r="V83" i="19"/>
  <c r="U83" i="19"/>
  <c r="R83" i="19"/>
  <c r="I7" i="19" s="1"/>
  <c r="N83" i="19"/>
  <c r="M83" i="19"/>
  <c r="AG82" i="19"/>
  <c r="AF82" i="19"/>
  <c r="AE82" i="19"/>
  <c r="AD82" i="19"/>
  <c r="AC82" i="19"/>
  <c r="Z82" i="19"/>
  <c r="K6" i="19" s="1"/>
  <c r="W82" i="19"/>
  <c r="J6" i="19" s="1"/>
  <c r="V82" i="19"/>
  <c r="U82" i="19"/>
  <c r="R82" i="19"/>
  <c r="N82" i="19"/>
  <c r="M82" i="19"/>
  <c r="AH81" i="19"/>
  <c r="L5" i="19" s="1"/>
  <c r="AG81" i="19"/>
  <c r="AF81" i="19"/>
  <c r="AE81" i="19"/>
  <c r="AD81" i="19"/>
  <c r="AC81" i="19"/>
  <c r="Z81" i="19"/>
  <c r="K5" i="19" s="1"/>
  <c r="W81" i="19"/>
  <c r="J5" i="19" s="1"/>
  <c r="V81" i="19"/>
  <c r="U81" i="19"/>
  <c r="R81" i="19"/>
  <c r="N81" i="19"/>
  <c r="N88" i="19" s="1"/>
  <c r="M81" i="19"/>
  <c r="AS74" i="19"/>
  <c r="AR74" i="19"/>
  <c r="AQ74" i="19"/>
  <c r="AP74" i="19"/>
  <c r="AO74" i="19"/>
  <c r="AN74" i="19"/>
  <c r="AJ74" i="19"/>
  <c r="AI74" i="19"/>
  <c r="AH74" i="19"/>
  <c r="AD74" i="19"/>
  <c r="AC74" i="19"/>
  <c r="AB74" i="19"/>
  <c r="AA74" i="19"/>
  <c r="Z74" i="19"/>
  <c r="V74" i="19"/>
  <c r="U74" i="19"/>
  <c r="Q74" i="19"/>
  <c r="P74" i="19"/>
  <c r="O74" i="19"/>
  <c r="N74" i="19"/>
  <c r="M74" i="19"/>
  <c r="AT73" i="19"/>
  <c r="AK73" i="19"/>
  <c r="Z11" i="19" s="1"/>
  <c r="AE73" i="19"/>
  <c r="Y11" i="19" s="1"/>
  <c r="W73" i="19"/>
  <c r="X11" i="19" s="1"/>
  <c r="R73" i="19"/>
  <c r="AT72" i="19"/>
  <c r="AA10" i="19" s="1"/>
  <c r="AK72" i="19"/>
  <c r="AE72" i="19"/>
  <c r="Y10" i="19" s="1"/>
  <c r="W72" i="19"/>
  <c r="X10" i="19" s="1"/>
  <c r="R72" i="19"/>
  <c r="AT71" i="19"/>
  <c r="AK71" i="19"/>
  <c r="AE71" i="19"/>
  <c r="W71" i="19"/>
  <c r="X9" i="19" s="1"/>
  <c r="R71" i="19"/>
  <c r="W9" i="19" s="1"/>
  <c r="AT70" i="19"/>
  <c r="AA8" i="19" s="1"/>
  <c r="AK70" i="19"/>
  <c r="Z8" i="19" s="1"/>
  <c r="AE70" i="19"/>
  <c r="Y8" i="19" s="1"/>
  <c r="W70" i="19"/>
  <c r="X8" i="19" s="1"/>
  <c r="R70" i="19"/>
  <c r="W8" i="19" s="1"/>
  <c r="AT69" i="19"/>
  <c r="AA7" i="19" s="1"/>
  <c r="AK69" i="19"/>
  <c r="AE69" i="19"/>
  <c r="W69" i="19"/>
  <c r="R69" i="19"/>
  <c r="AT68" i="19"/>
  <c r="AK68" i="19"/>
  <c r="Z6" i="19" s="1"/>
  <c r="AE68" i="19"/>
  <c r="Y6" i="19" s="1"/>
  <c r="W68" i="19"/>
  <c r="R68" i="19"/>
  <c r="AT67" i="19"/>
  <c r="AA5" i="19" s="1"/>
  <c r="AK67" i="19"/>
  <c r="AE67" i="19"/>
  <c r="W67" i="19"/>
  <c r="R67" i="19"/>
  <c r="AS61" i="19"/>
  <c r="AS50" i="19" s="1"/>
  <c r="AR61" i="19"/>
  <c r="AQ61" i="19"/>
  <c r="AP61" i="19"/>
  <c r="AO61" i="19"/>
  <c r="AN61" i="19"/>
  <c r="AJ61" i="19"/>
  <c r="AI61" i="19"/>
  <c r="AH61" i="19"/>
  <c r="AD61" i="19"/>
  <c r="AD50" i="19" s="1"/>
  <c r="AC61" i="19"/>
  <c r="AC50" i="19" s="1"/>
  <c r="AB61" i="19"/>
  <c r="AA61" i="19"/>
  <c r="Z61" i="19"/>
  <c r="V61" i="19"/>
  <c r="U61" i="19"/>
  <c r="Q61" i="19"/>
  <c r="P61" i="19"/>
  <c r="O61" i="19"/>
  <c r="N61" i="19"/>
  <c r="M61" i="19"/>
  <c r="AT60" i="19"/>
  <c r="AK60" i="19"/>
  <c r="AK49" i="19" s="1"/>
  <c r="P11" i="19" s="1"/>
  <c r="AE60" i="19"/>
  <c r="AE49" i="19" s="1"/>
  <c r="O11" i="19" s="1"/>
  <c r="W60" i="19"/>
  <c r="W49" i="19" s="1"/>
  <c r="N11" i="19" s="1"/>
  <c r="R60" i="19"/>
  <c r="R49" i="19" s="1"/>
  <c r="M11" i="19" s="1"/>
  <c r="AT59" i="19"/>
  <c r="AK59" i="19"/>
  <c r="AK48" i="19" s="1"/>
  <c r="AE59" i="19"/>
  <c r="W59" i="19"/>
  <c r="W48" i="19" s="1"/>
  <c r="N10" i="19" s="1"/>
  <c r="R59" i="19"/>
  <c r="R48" i="19" s="1"/>
  <c r="M10" i="19" s="1"/>
  <c r="AT58" i="19"/>
  <c r="AT47" i="19" s="1"/>
  <c r="AK58" i="19"/>
  <c r="AK47" i="19" s="1"/>
  <c r="P9" i="19" s="1"/>
  <c r="AE58" i="19"/>
  <c r="W58" i="19"/>
  <c r="W47" i="19" s="1"/>
  <c r="N9" i="19" s="1"/>
  <c r="R58" i="19"/>
  <c r="R47" i="19" s="1"/>
  <c r="M9" i="19" s="1"/>
  <c r="AT57" i="19"/>
  <c r="AT46" i="19" s="1"/>
  <c r="Q8" i="19" s="1"/>
  <c r="AK57" i="19"/>
  <c r="AK46" i="19" s="1"/>
  <c r="P8" i="19" s="1"/>
  <c r="AE57" i="19"/>
  <c r="W57" i="19"/>
  <c r="W46" i="19" s="1"/>
  <c r="R57" i="19"/>
  <c r="R46" i="19" s="1"/>
  <c r="M8" i="19" s="1"/>
  <c r="AT56" i="19"/>
  <c r="AT45" i="19" s="1"/>
  <c r="Q7" i="19" s="1"/>
  <c r="AK56" i="19"/>
  <c r="AE56" i="19"/>
  <c r="W56" i="19"/>
  <c r="W45" i="19" s="1"/>
  <c r="N7" i="19" s="1"/>
  <c r="R56" i="19"/>
  <c r="AT55" i="19"/>
  <c r="AT44" i="19" s="1"/>
  <c r="Q6" i="19" s="1"/>
  <c r="AK55" i="19"/>
  <c r="AK44" i="19" s="1"/>
  <c r="P6" i="19" s="1"/>
  <c r="AE55" i="19"/>
  <c r="AE44" i="19" s="1"/>
  <c r="O6" i="19" s="1"/>
  <c r="W55" i="19"/>
  <c r="W44" i="19" s="1"/>
  <c r="N6" i="19" s="1"/>
  <c r="R55" i="19"/>
  <c r="R44" i="19" s="1"/>
  <c r="M6" i="19" s="1"/>
  <c r="AT54" i="19"/>
  <c r="AT43" i="19" s="1"/>
  <c r="AK54" i="19"/>
  <c r="AK43" i="19" s="1"/>
  <c r="P5" i="19" s="1"/>
  <c r="AE54" i="19"/>
  <c r="AE43" i="19" s="1"/>
  <c r="O5" i="19" s="1"/>
  <c r="W54" i="19"/>
  <c r="W43" i="19" s="1"/>
  <c r="N5" i="19" s="1"/>
  <c r="R54" i="19"/>
  <c r="AJ53" i="19"/>
  <c r="AI53" i="19"/>
  <c r="AI66" i="19" s="1"/>
  <c r="AH53" i="19"/>
  <c r="AH42" i="19" s="1"/>
  <c r="AR50" i="19"/>
  <c r="Q50" i="19"/>
  <c r="AT49" i="19"/>
  <c r="Q11" i="19" s="1"/>
  <c r="AS49" i="19"/>
  <c r="AR49" i="19"/>
  <c r="AQ49" i="19"/>
  <c r="AP49" i="19"/>
  <c r="AO49" i="19"/>
  <c r="AN49" i="19"/>
  <c r="AJ49" i="19"/>
  <c r="AI49" i="19"/>
  <c r="AH49" i="19"/>
  <c r="AD49" i="19"/>
  <c r="AC49" i="19"/>
  <c r="AB49" i="19"/>
  <c r="AA49" i="19"/>
  <c r="Z49" i="19"/>
  <c r="V49" i="19"/>
  <c r="U49" i="19"/>
  <c r="Q49" i="19"/>
  <c r="P49" i="19"/>
  <c r="O49" i="19"/>
  <c r="N49" i="19"/>
  <c r="M49" i="19"/>
  <c r="AT48" i="19"/>
  <c r="AS48" i="19"/>
  <c r="AR48" i="19"/>
  <c r="AQ48" i="19"/>
  <c r="AP48" i="19"/>
  <c r="AO48" i="19"/>
  <c r="AN48" i="19"/>
  <c r="AJ48" i="19"/>
  <c r="AI48" i="19"/>
  <c r="AH48" i="19"/>
  <c r="AE48" i="19"/>
  <c r="O10" i="19" s="1"/>
  <c r="AD48" i="19"/>
  <c r="AC48" i="19"/>
  <c r="AB48" i="19"/>
  <c r="AA48" i="19"/>
  <c r="Z48" i="19"/>
  <c r="V48" i="19"/>
  <c r="U48" i="19"/>
  <c r="Q48" i="19"/>
  <c r="P48" i="19"/>
  <c r="O48" i="19"/>
  <c r="N48" i="19"/>
  <c r="M48" i="19"/>
  <c r="AS47" i="19"/>
  <c r="AR47" i="19"/>
  <c r="AQ47" i="19"/>
  <c r="AP47" i="19"/>
  <c r="AO47" i="19"/>
  <c r="AN47" i="19"/>
  <c r="AJ47" i="19"/>
  <c r="AI47" i="19"/>
  <c r="AH47" i="19"/>
  <c r="AE47" i="19"/>
  <c r="AD47" i="19"/>
  <c r="AC47" i="19"/>
  <c r="AB47" i="19"/>
  <c r="AA47" i="19"/>
  <c r="Z47" i="19"/>
  <c r="V47" i="19"/>
  <c r="U47" i="19"/>
  <c r="Q47" i="19"/>
  <c r="P47" i="19"/>
  <c r="O47" i="19"/>
  <c r="N47" i="19"/>
  <c r="M47" i="19"/>
  <c r="AS46" i="19"/>
  <c r="AR46" i="19"/>
  <c r="AQ46" i="19"/>
  <c r="AP46" i="19"/>
  <c r="AO46" i="19"/>
  <c r="AN46" i="19"/>
  <c r="AJ46" i="19"/>
  <c r="AI46" i="19"/>
  <c r="AH46" i="19"/>
  <c r="AE46" i="19"/>
  <c r="O8" i="19" s="1"/>
  <c r="AD46" i="19"/>
  <c r="AC46" i="19"/>
  <c r="AB46" i="19"/>
  <c r="AA46" i="19"/>
  <c r="Z46" i="19"/>
  <c r="V46" i="19"/>
  <c r="U46" i="19"/>
  <c r="Q46" i="19"/>
  <c r="P46" i="19"/>
  <c r="O46" i="19"/>
  <c r="N46" i="19"/>
  <c r="M46" i="19"/>
  <c r="AS45" i="19"/>
  <c r="AR45" i="19"/>
  <c r="AQ45" i="19"/>
  <c r="AP45" i="19"/>
  <c r="AO45" i="19"/>
  <c r="AN45" i="19"/>
  <c r="AJ45" i="19"/>
  <c r="AI45" i="19"/>
  <c r="AH45" i="19"/>
  <c r="AE45" i="19"/>
  <c r="O7" i="19" s="1"/>
  <c r="AD45" i="19"/>
  <c r="AC45" i="19"/>
  <c r="AB45" i="19"/>
  <c r="AA45" i="19"/>
  <c r="Z45" i="19"/>
  <c r="V45" i="19"/>
  <c r="U45" i="19"/>
  <c r="R45" i="19"/>
  <c r="Q45" i="19"/>
  <c r="P45" i="19"/>
  <c r="O45" i="19"/>
  <c r="N45" i="19"/>
  <c r="M45" i="19"/>
  <c r="AS44" i="19"/>
  <c r="AR44" i="19"/>
  <c r="AQ44" i="19"/>
  <c r="AP44" i="19"/>
  <c r="AO44" i="19"/>
  <c r="AN44" i="19"/>
  <c r="AJ44" i="19"/>
  <c r="AI44" i="19"/>
  <c r="AH44" i="19"/>
  <c r="AD44" i="19"/>
  <c r="AC44" i="19"/>
  <c r="AB44" i="19"/>
  <c r="AA44" i="19"/>
  <c r="Z44" i="19"/>
  <c r="V44" i="19"/>
  <c r="U44" i="19"/>
  <c r="Q44" i="19"/>
  <c r="P44" i="19"/>
  <c r="O44" i="19"/>
  <c r="N44" i="19"/>
  <c r="M44" i="19"/>
  <c r="AS43" i="19"/>
  <c r="AR43" i="19"/>
  <c r="AQ43" i="19"/>
  <c r="AP43" i="19"/>
  <c r="AO43" i="19"/>
  <c r="AO50" i="19" s="1"/>
  <c r="AN43" i="19"/>
  <c r="AN50" i="19" s="1"/>
  <c r="AJ43" i="19"/>
  <c r="AI43" i="19"/>
  <c r="AH43" i="19"/>
  <c r="AD43" i="19"/>
  <c r="AC43" i="19"/>
  <c r="AB43" i="19"/>
  <c r="AA43" i="19"/>
  <c r="Z43" i="19"/>
  <c r="V43" i="19"/>
  <c r="U43" i="19"/>
  <c r="R43" i="19"/>
  <c r="M5" i="19" s="1"/>
  <c r="Q43" i="19"/>
  <c r="P43" i="19"/>
  <c r="P50" i="19" s="1"/>
  <c r="O43" i="19"/>
  <c r="N43" i="19"/>
  <c r="M43" i="19"/>
  <c r="AS37" i="19"/>
  <c r="AS26" i="19" s="1"/>
  <c r="AR37" i="19"/>
  <c r="AQ37" i="19"/>
  <c r="AP37" i="19"/>
  <c r="AO37" i="19"/>
  <c r="AN37" i="19"/>
  <c r="AJ37" i="19"/>
  <c r="AI37" i="19"/>
  <c r="AH37" i="19"/>
  <c r="AD37" i="19"/>
  <c r="AC37" i="19"/>
  <c r="AC26" i="19" s="1"/>
  <c r="AB37" i="19"/>
  <c r="AA37" i="19"/>
  <c r="Z37" i="19"/>
  <c r="V37" i="19"/>
  <c r="U37" i="19"/>
  <c r="Q37" i="19"/>
  <c r="P37" i="19"/>
  <c r="O37" i="19"/>
  <c r="N37" i="19"/>
  <c r="M37" i="19"/>
  <c r="AT36" i="19"/>
  <c r="AT25" i="19" s="1"/>
  <c r="G11" i="19" s="1"/>
  <c r="AK36" i="19"/>
  <c r="AK25" i="19" s="1"/>
  <c r="F11" i="19" s="1"/>
  <c r="AE36" i="19"/>
  <c r="W36" i="19"/>
  <c r="W25" i="19" s="1"/>
  <c r="D11" i="19" s="1"/>
  <c r="R36" i="19"/>
  <c r="AT35" i="19"/>
  <c r="AT24" i="19" s="1"/>
  <c r="G10" i="19" s="1"/>
  <c r="AK35" i="19"/>
  <c r="AK24" i="19" s="1"/>
  <c r="F10" i="19" s="1"/>
  <c r="AE35" i="19"/>
  <c r="AE24" i="19" s="1"/>
  <c r="E10" i="19" s="1"/>
  <c r="W35" i="19"/>
  <c r="R35" i="19"/>
  <c r="AT34" i="19"/>
  <c r="AK34" i="19"/>
  <c r="AK23" i="19" s="1"/>
  <c r="F9" i="19" s="1"/>
  <c r="AE34" i="19"/>
  <c r="AE23" i="19" s="1"/>
  <c r="E9" i="19" s="1"/>
  <c r="W34" i="19"/>
  <c r="W23" i="19" s="1"/>
  <c r="D9" i="19" s="1"/>
  <c r="R34" i="19"/>
  <c r="AT33" i="19"/>
  <c r="AT22" i="19" s="1"/>
  <c r="G8" i="19" s="1"/>
  <c r="AK33" i="19"/>
  <c r="AK22" i="19" s="1"/>
  <c r="F8" i="19" s="1"/>
  <c r="AE33" i="19"/>
  <c r="AE22" i="19" s="1"/>
  <c r="W33" i="19"/>
  <c r="W22" i="19" s="1"/>
  <c r="R33" i="19"/>
  <c r="R22" i="19" s="1"/>
  <c r="C8" i="19" s="1"/>
  <c r="AT32" i="19"/>
  <c r="AT21" i="19" s="1"/>
  <c r="G7" i="19" s="1"/>
  <c r="AK32" i="19"/>
  <c r="AK21" i="19" s="1"/>
  <c r="AE32" i="19"/>
  <c r="AE21" i="19" s="1"/>
  <c r="E7" i="19" s="1"/>
  <c r="W32" i="19"/>
  <c r="W21" i="19" s="1"/>
  <c r="D7" i="19" s="1"/>
  <c r="R32" i="19"/>
  <c r="R21" i="19" s="1"/>
  <c r="C7" i="19" s="1"/>
  <c r="AT31" i="19"/>
  <c r="AT20" i="19" s="1"/>
  <c r="G6" i="19" s="1"/>
  <c r="AK31" i="19"/>
  <c r="AK20" i="19" s="1"/>
  <c r="AE31" i="19"/>
  <c r="AE20" i="19" s="1"/>
  <c r="W31" i="19"/>
  <c r="R31" i="19"/>
  <c r="R20" i="19" s="1"/>
  <c r="C6" i="19" s="1"/>
  <c r="AT30" i="19"/>
  <c r="AT19" i="19" s="1"/>
  <c r="G5" i="19" s="1"/>
  <c r="AK30" i="19"/>
  <c r="AK19" i="19" s="1"/>
  <c r="AE30" i="19"/>
  <c r="W30" i="19"/>
  <c r="R30" i="19"/>
  <c r="R19" i="19" s="1"/>
  <c r="AR26" i="19"/>
  <c r="AD26" i="19"/>
  <c r="U26" i="19"/>
  <c r="AS25" i="19"/>
  <c r="AR25" i="19"/>
  <c r="AQ25" i="19"/>
  <c r="AP25" i="19"/>
  <c r="AO25" i="19"/>
  <c r="AN25" i="19"/>
  <c r="AJ25" i="19"/>
  <c r="AI25" i="19"/>
  <c r="AH25" i="19"/>
  <c r="AE25" i="19"/>
  <c r="E11" i="19" s="1"/>
  <c r="AD25" i="19"/>
  <c r="AC25" i="19"/>
  <c r="AB25" i="19"/>
  <c r="AA25" i="19"/>
  <c r="Z25" i="19"/>
  <c r="V25" i="19"/>
  <c r="U25" i="19"/>
  <c r="R25" i="19"/>
  <c r="C11" i="19" s="1"/>
  <c r="Q25" i="19"/>
  <c r="P25" i="19"/>
  <c r="O25" i="19"/>
  <c r="N25" i="19"/>
  <c r="M25" i="19"/>
  <c r="AS24" i="19"/>
  <c r="AR24" i="19"/>
  <c r="AQ24" i="19"/>
  <c r="AP24" i="19"/>
  <c r="AO24" i="19"/>
  <c r="AN24" i="19"/>
  <c r="AJ24" i="19"/>
  <c r="AI24" i="19"/>
  <c r="AH24" i="19"/>
  <c r="AD24" i="19"/>
  <c r="AC24" i="19"/>
  <c r="AB24" i="19"/>
  <c r="AA24" i="19"/>
  <c r="Z24" i="19"/>
  <c r="W24" i="19"/>
  <c r="V24" i="19"/>
  <c r="U24" i="19"/>
  <c r="R24" i="19"/>
  <c r="C10" i="19" s="1"/>
  <c r="Q24" i="19"/>
  <c r="P24" i="19"/>
  <c r="O24" i="19"/>
  <c r="N24" i="19"/>
  <c r="M24" i="19"/>
  <c r="AT23" i="19"/>
  <c r="G9" i="19" s="1"/>
  <c r="AS23" i="19"/>
  <c r="AR23" i="19"/>
  <c r="AQ23" i="19"/>
  <c r="AP23" i="19"/>
  <c r="AO23" i="19"/>
  <c r="AN23" i="19"/>
  <c r="AJ23" i="19"/>
  <c r="AI23" i="19"/>
  <c r="AH23" i="19"/>
  <c r="AD23" i="19"/>
  <c r="AC23" i="19"/>
  <c r="AB23" i="19"/>
  <c r="AA23" i="19"/>
  <c r="Z23" i="19"/>
  <c r="V23" i="19"/>
  <c r="U23" i="19"/>
  <c r="R23" i="19"/>
  <c r="C9" i="19" s="1"/>
  <c r="Q23" i="19"/>
  <c r="P23" i="19"/>
  <c r="O23" i="19"/>
  <c r="N23" i="19"/>
  <c r="M23" i="19"/>
  <c r="AS22" i="19"/>
  <c r="AR22" i="19"/>
  <c r="AQ22" i="19"/>
  <c r="AP22" i="19"/>
  <c r="AO22" i="19"/>
  <c r="AN22" i="19"/>
  <c r="AJ22" i="19"/>
  <c r="AI22" i="19"/>
  <c r="AH22" i="19"/>
  <c r="AD22" i="19"/>
  <c r="AC22" i="19"/>
  <c r="AB22" i="19"/>
  <c r="AA22" i="19"/>
  <c r="Z22" i="19"/>
  <c r="V22" i="19"/>
  <c r="U22" i="19"/>
  <c r="Q22" i="19"/>
  <c r="P22" i="19"/>
  <c r="O22" i="19"/>
  <c r="N22" i="19"/>
  <c r="M22" i="19"/>
  <c r="AS21" i="19"/>
  <c r="AR21" i="19"/>
  <c r="AQ21" i="19"/>
  <c r="AP21" i="19"/>
  <c r="AO21" i="19"/>
  <c r="AN21" i="19"/>
  <c r="AJ21" i="19"/>
  <c r="AI21" i="19"/>
  <c r="AH21" i="19"/>
  <c r="AD21" i="19"/>
  <c r="AC21" i="19"/>
  <c r="AB21" i="19"/>
  <c r="AA21" i="19"/>
  <c r="Z21" i="19"/>
  <c r="V21" i="19"/>
  <c r="U21" i="19"/>
  <c r="Q21" i="19"/>
  <c r="P21" i="19"/>
  <c r="O21" i="19"/>
  <c r="N21" i="19"/>
  <c r="M21" i="19"/>
  <c r="AS20" i="19"/>
  <c r="AR20" i="19"/>
  <c r="AQ20" i="19"/>
  <c r="AP20" i="19"/>
  <c r="AO20" i="19"/>
  <c r="AN20" i="19"/>
  <c r="AJ20" i="19"/>
  <c r="AI20" i="19"/>
  <c r="AH20" i="19"/>
  <c r="AD20" i="19"/>
  <c r="AC20" i="19"/>
  <c r="AB20" i="19"/>
  <c r="AA20" i="19"/>
  <c r="Z20" i="19"/>
  <c r="W20" i="19"/>
  <c r="V20" i="19"/>
  <c r="V26" i="19" s="1"/>
  <c r="U20" i="19"/>
  <c r="Q20" i="19"/>
  <c r="P20" i="19"/>
  <c r="O20" i="19"/>
  <c r="N20" i="19"/>
  <c r="M20" i="19"/>
  <c r="AS19" i="19"/>
  <c r="AR19" i="19"/>
  <c r="AQ19" i="19"/>
  <c r="AP19" i="19"/>
  <c r="AP26" i="19" s="1"/>
  <c r="AO19" i="19"/>
  <c r="AO26" i="19" s="1"/>
  <c r="AN19" i="19"/>
  <c r="AJ19" i="19"/>
  <c r="AI19" i="19"/>
  <c r="AH19" i="19"/>
  <c r="AE19" i="19"/>
  <c r="E5" i="19" s="1"/>
  <c r="AD19" i="19"/>
  <c r="AC19" i="19"/>
  <c r="AB19" i="19"/>
  <c r="AA19" i="19"/>
  <c r="Z19" i="19"/>
  <c r="W19" i="19"/>
  <c r="V19" i="19"/>
  <c r="U19" i="19"/>
  <c r="Q19" i="19"/>
  <c r="P19" i="19"/>
  <c r="O19" i="19"/>
  <c r="N19" i="19"/>
  <c r="M19" i="19"/>
  <c r="AJ18" i="19"/>
  <c r="AI18" i="19"/>
  <c r="AH18" i="19"/>
  <c r="AF11" i="19"/>
  <c r="AE11" i="19"/>
  <c r="AD11" i="19"/>
  <c r="AC11" i="19"/>
  <c r="AA11" i="19"/>
  <c r="W11" i="19"/>
  <c r="R11" i="19"/>
  <c r="L11" i="19"/>
  <c r="I11" i="19"/>
  <c r="AE10" i="19"/>
  <c r="AD10" i="19"/>
  <c r="AC10" i="19"/>
  <c r="Z10" i="19"/>
  <c r="W10" i="19"/>
  <c r="Q10" i="19"/>
  <c r="P10" i="19"/>
  <c r="D10" i="19"/>
  <c r="AF9" i="19"/>
  <c r="AE9" i="19"/>
  <c r="AD9" i="19"/>
  <c r="AC9" i="19"/>
  <c r="AA9" i="19"/>
  <c r="Z9" i="19"/>
  <c r="Y9" i="19"/>
  <c r="Q9" i="19"/>
  <c r="O9" i="19"/>
  <c r="L9" i="19"/>
  <c r="AF8" i="19"/>
  <c r="AE8" i="19"/>
  <c r="AC8" i="19"/>
  <c r="AB8" i="19"/>
  <c r="R8" i="19"/>
  <c r="N8" i="19"/>
  <c r="I8" i="19"/>
  <c r="E8" i="19"/>
  <c r="D8" i="19"/>
  <c r="AE7" i="19"/>
  <c r="AC7" i="19"/>
  <c r="Z7" i="19"/>
  <c r="Y7" i="19"/>
  <c r="X7" i="19"/>
  <c r="W7" i="19"/>
  <c r="R7" i="19"/>
  <c r="M7" i="19"/>
  <c r="K7" i="19"/>
  <c r="J7" i="19"/>
  <c r="H7" i="19"/>
  <c r="F7" i="19"/>
  <c r="AE6" i="19"/>
  <c r="AD6" i="19"/>
  <c r="AC6" i="19"/>
  <c r="X6" i="19"/>
  <c r="W6" i="19"/>
  <c r="U6" i="19"/>
  <c r="U12" i="19" s="1"/>
  <c r="I6" i="19"/>
  <c r="E6" i="19"/>
  <c r="D6" i="19"/>
  <c r="AF5" i="19"/>
  <c r="AE5" i="19"/>
  <c r="AD5" i="19"/>
  <c r="AC5" i="19"/>
  <c r="X5" i="19"/>
  <c r="W5" i="19"/>
  <c r="I5" i="19"/>
  <c r="F5" i="19"/>
  <c r="AE199" i="18"/>
  <c r="E11" i="18" s="1"/>
  <c r="AE195" i="18"/>
  <c r="AE194" i="18"/>
  <c r="T194" i="18"/>
  <c r="AE193" i="18"/>
  <c r="T193" i="18"/>
  <c r="AE192" i="18"/>
  <c r="T192" i="18"/>
  <c r="AE191" i="18"/>
  <c r="T191" i="18"/>
  <c r="AE190" i="18"/>
  <c r="T190" i="18"/>
  <c r="AE189" i="18"/>
  <c r="T189" i="18"/>
  <c r="AE188" i="18"/>
  <c r="T188" i="18"/>
  <c r="AE187" i="18"/>
  <c r="T187" i="18"/>
  <c r="AE186" i="18"/>
  <c r="T186" i="18"/>
  <c r="AE185" i="18"/>
  <c r="T185" i="18"/>
  <c r="AE184" i="18"/>
  <c r="T184" i="18"/>
  <c r="AE183" i="18"/>
  <c r="T183" i="18"/>
  <c r="L161" i="18"/>
  <c r="D7" i="18" s="1"/>
  <c r="K161" i="18"/>
  <c r="E44" i="18" s="1"/>
  <c r="J161" i="18"/>
  <c r="E43" i="18" s="1"/>
  <c r="AE160" i="18"/>
  <c r="AD160" i="18"/>
  <c r="AC160" i="18"/>
  <c r="AB160" i="18"/>
  <c r="AA160" i="18"/>
  <c r="Z160" i="18"/>
  <c r="W160" i="18"/>
  <c r="T160" i="18"/>
  <c r="S160" i="18"/>
  <c r="R160" i="18"/>
  <c r="O160" i="18"/>
  <c r="L160" i="18"/>
  <c r="K160" i="18"/>
  <c r="J160" i="18"/>
  <c r="AE159" i="18"/>
  <c r="AD159" i="18"/>
  <c r="AC159" i="18"/>
  <c r="AB159" i="18"/>
  <c r="AA159" i="18"/>
  <c r="Z159" i="18"/>
  <c r="W159" i="18"/>
  <c r="T159" i="18"/>
  <c r="S159" i="18"/>
  <c r="R159" i="18"/>
  <c r="O159" i="18"/>
  <c r="L159" i="18"/>
  <c r="K159" i="18"/>
  <c r="J159" i="18"/>
  <c r="AE158" i="18"/>
  <c r="AD158" i="18"/>
  <c r="AC158" i="18"/>
  <c r="AB158" i="18"/>
  <c r="AA158" i="18"/>
  <c r="Z158" i="18"/>
  <c r="W158" i="18"/>
  <c r="T158" i="18"/>
  <c r="S158" i="18"/>
  <c r="R158" i="18"/>
  <c r="O158" i="18"/>
  <c r="L158" i="18"/>
  <c r="K158" i="18"/>
  <c r="J158" i="18"/>
  <c r="AE157" i="18"/>
  <c r="AD157" i="18"/>
  <c r="AC157" i="18"/>
  <c r="AB157" i="18"/>
  <c r="AA157" i="18"/>
  <c r="Z157" i="18"/>
  <c r="W157" i="18"/>
  <c r="T157" i="18"/>
  <c r="S157" i="18"/>
  <c r="R157" i="18"/>
  <c r="O157" i="18"/>
  <c r="L157" i="18"/>
  <c r="K157" i="18"/>
  <c r="J157" i="18"/>
  <c r="AE156" i="18"/>
  <c r="AD156" i="18"/>
  <c r="AC156" i="18"/>
  <c r="AB156" i="18"/>
  <c r="AA156" i="18"/>
  <c r="Z156" i="18"/>
  <c r="W156" i="18"/>
  <c r="T156" i="18"/>
  <c r="S156" i="18"/>
  <c r="R156" i="18"/>
  <c r="O156" i="18"/>
  <c r="L156" i="18"/>
  <c r="K156" i="18"/>
  <c r="J156" i="18"/>
  <c r="AE155" i="18"/>
  <c r="AD155" i="18"/>
  <c r="AC155" i="18"/>
  <c r="AB155" i="18"/>
  <c r="AA155" i="18"/>
  <c r="Z155" i="18"/>
  <c r="W155" i="18"/>
  <c r="T155" i="18"/>
  <c r="S155" i="18"/>
  <c r="R155" i="18"/>
  <c r="O155" i="18"/>
  <c r="L155" i="18"/>
  <c r="K155" i="18"/>
  <c r="J155" i="18"/>
  <c r="AE154" i="18"/>
  <c r="AD154" i="18"/>
  <c r="AC154" i="18"/>
  <c r="AB154" i="18"/>
  <c r="AA154" i="18"/>
  <c r="Z154" i="18"/>
  <c r="W154" i="18"/>
  <c r="T154" i="18"/>
  <c r="S154" i="18"/>
  <c r="R154" i="18"/>
  <c r="O154" i="18"/>
  <c r="L154" i="18"/>
  <c r="K154" i="18"/>
  <c r="J154" i="18"/>
  <c r="AE153" i="18"/>
  <c r="AD153" i="18"/>
  <c r="AC153" i="18"/>
  <c r="AB153" i="18"/>
  <c r="AA153" i="18"/>
  <c r="Z153" i="18"/>
  <c r="W153" i="18"/>
  <c r="W161" i="18" s="1"/>
  <c r="T153" i="18"/>
  <c r="S153" i="18"/>
  <c r="R153" i="18"/>
  <c r="O153" i="18"/>
  <c r="L153" i="18"/>
  <c r="K153" i="18"/>
  <c r="J153" i="18"/>
  <c r="AE152" i="18"/>
  <c r="AD152" i="18"/>
  <c r="AC152" i="18"/>
  <c r="AB152" i="18"/>
  <c r="AA152" i="18"/>
  <c r="Z152" i="18"/>
  <c r="W152" i="18"/>
  <c r="T152" i="18"/>
  <c r="S152" i="18"/>
  <c r="R152" i="18"/>
  <c r="O152" i="18"/>
  <c r="L152" i="18"/>
  <c r="K152" i="18"/>
  <c r="J152" i="18"/>
  <c r="AE151" i="18"/>
  <c r="AD151" i="18"/>
  <c r="AC151" i="18"/>
  <c r="AB151" i="18"/>
  <c r="AA151" i="18"/>
  <c r="Z151" i="18"/>
  <c r="W151" i="18"/>
  <c r="T151" i="18"/>
  <c r="S151" i="18"/>
  <c r="R151" i="18"/>
  <c r="O151" i="18"/>
  <c r="L151" i="18"/>
  <c r="K151" i="18"/>
  <c r="J151" i="18"/>
  <c r="AE150" i="18"/>
  <c r="AD150" i="18"/>
  <c r="AC150" i="18"/>
  <c r="AB150" i="18"/>
  <c r="AA150" i="18"/>
  <c r="Z150" i="18"/>
  <c r="W150" i="18"/>
  <c r="T150" i="18"/>
  <c r="S150" i="18"/>
  <c r="R150" i="18"/>
  <c r="O150" i="18"/>
  <c r="L150" i="18"/>
  <c r="K150" i="18"/>
  <c r="J150" i="18"/>
  <c r="AE149" i="18"/>
  <c r="AD149" i="18"/>
  <c r="AC149" i="18"/>
  <c r="AB149" i="18"/>
  <c r="AA149" i="18"/>
  <c r="Z149" i="18"/>
  <c r="W149" i="18"/>
  <c r="T149" i="18"/>
  <c r="S149" i="18"/>
  <c r="R149" i="18"/>
  <c r="O149" i="18"/>
  <c r="L149" i="18"/>
  <c r="K149" i="18"/>
  <c r="J149" i="18"/>
  <c r="L127" i="18"/>
  <c r="C7" i="18" s="1"/>
  <c r="K127" i="18"/>
  <c r="J127" i="18"/>
  <c r="D43" i="18" s="1"/>
  <c r="AE126" i="18"/>
  <c r="AD126" i="18"/>
  <c r="AC126" i="18"/>
  <c r="AB126" i="18"/>
  <c r="AA126" i="18"/>
  <c r="Z126" i="18"/>
  <c r="W126" i="18"/>
  <c r="S126" i="18"/>
  <c r="R126" i="18"/>
  <c r="T126" i="18" s="1"/>
  <c r="O126" i="18"/>
  <c r="L126" i="18"/>
  <c r="K126" i="18"/>
  <c r="J126" i="18"/>
  <c r="AE125" i="18"/>
  <c r="AD125" i="18"/>
  <c r="AC125" i="18"/>
  <c r="AB125" i="18"/>
  <c r="AA125" i="18"/>
  <c r="Z125" i="18"/>
  <c r="W125" i="18"/>
  <c r="S125" i="18"/>
  <c r="R125" i="18"/>
  <c r="T125" i="18" s="1"/>
  <c r="O125" i="18"/>
  <c r="L125" i="18"/>
  <c r="K125" i="18"/>
  <c r="J125" i="18"/>
  <c r="AE124" i="18"/>
  <c r="AD124" i="18"/>
  <c r="AC124" i="18"/>
  <c r="AB124" i="18"/>
  <c r="AA124" i="18"/>
  <c r="Z124" i="18"/>
  <c r="W124" i="18"/>
  <c r="S124" i="18"/>
  <c r="R124" i="18"/>
  <c r="T124" i="18" s="1"/>
  <c r="O124" i="18"/>
  <c r="L124" i="18"/>
  <c r="K124" i="18"/>
  <c r="J124" i="18"/>
  <c r="AE123" i="18"/>
  <c r="AD123" i="18"/>
  <c r="AC123" i="18"/>
  <c r="AB123" i="18"/>
  <c r="AA123" i="18"/>
  <c r="Z123" i="18"/>
  <c r="W123" i="18"/>
  <c r="S123" i="18"/>
  <c r="T123" i="18" s="1"/>
  <c r="R123" i="18"/>
  <c r="O123" i="18"/>
  <c r="L123" i="18"/>
  <c r="K123" i="18"/>
  <c r="J123" i="18"/>
  <c r="AE122" i="18"/>
  <c r="AD122" i="18"/>
  <c r="AC122" i="18"/>
  <c r="AB122" i="18"/>
  <c r="AA122" i="18"/>
  <c r="Z122" i="18"/>
  <c r="W122" i="18"/>
  <c r="S122" i="18"/>
  <c r="R122" i="18"/>
  <c r="O122" i="18"/>
  <c r="L122" i="18"/>
  <c r="K122" i="18"/>
  <c r="J122" i="18"/>
  <c r="AE121" i="18"/>
  <c r="AD121" i="18"/>
  <c r="AC121" i="18"/>
  <c r="AB121" i="18"/>
  <c r="AA121" i="18"/>
  <c r="Z121" i="18"/>
  <c r="W121" i="18"/>
  <c r="S121" i="18"/>
  <c r="R121" i="18"/>
  <c r="T121" i="18" s="1"/>
  <c r="O121" i="18"/>
  <c r="L121" i="18"/>
  <c r="K121" i="18"/>
  <c r="J121" i="18"/>
  <c r="AE120" i="18"/>
  <c r="AD120" i="18"/>
  <c r="AC120" i="18"/>
  <c r="AB120" i="18"/>
  <c r="AA120" i="18"/>
  <c r="Z120" i="18"/>
  <c r="W120" i="18"/>
  <c r="S120" i="18"/>
  <c r="R120" i="18"/>
  <c r="T120" i="18" s="1"/>
  <c r="O120" i="18"/>
  <c r="L120" i="18"/>
  <c r="K120" i="18"/>
  <c r="J120" i="18"/>
  <c r="AE119" i="18"/>
  <c r="AD119" i="18"/>
  <c r="AC119" i="18"/>
  <c r="AB119" i="18"/>
  <c r="AA119" i="18"/>
  <c r="Z119" i="18"/>
  <c r="W119" i="18"/>
  <c r="S119" i="18"/>
  <c r="T119" i="18" s="1"/>
  <c r="R119" i="18"/>
  <c r="O119" i="18"/>
  <c r="L119" i="18"/>
  <c r="K119" i="18"/>
  <c r="J119" i="18"/>
  <c r="AE118" i="18"/>
  <c r="AD118" i="18"/>
  <c r="AC118" i="18"/>
  <c r="AB118" i="18"/>
  <c r="AA118" i="18"/>
  <c r="Z118" i="18"/>
  <c r="W118" i="18"/>
  <c r="S118" i="18"/>
  <c r="R118" i="18"/>
  <c r="O118" i="18"/>
  <c r="L118" i="18"/>
  <c r="K118" i="18"/>
  <c r="J118" i="18"/>
  <c r="AE117" i="18"/>
  <c r="AD117" i="18"/>
  <c r="AC117" i="18"/>
  <c r="AB117" i="18"/>
  <c r="AA117" i="18"/>
  <c r="Z117" i="18"/>
  <c r="W117" i="18"/>
  <c r="S117" i="18"/>
  <c r="R117" i="18"/>
  <c r="O117" i="18"/>
  <c r="L117" i="18"/>
  <c r="K117" i="18"/>
  <c r="J117" i="18"/>
  <c r="AE116" i="18"/>
  <c r="AD116" i="18"/>
  <c r="AC116" i="18"/>
  <c r="AB116" i="18"/>
  <c r="AA116" i="18"/>
  <c r="Z116" i="18"/>
  <c r="W116" i="18"/>
  <c r="S116" i="18"/>
  <c r="R116" i="18"/>
  <c r="T116" i="18" s="1"/>
  <c r="O116" i="18"/>
  <c r="L116" i="18"/>
  <c r="K116" i="18"/>
  <c r="J116" i="18"/>
  <c r="AE115" i="18"/>
  <c r="AD115" i="18"/>
  <c r="AC115" i="18"/>
  <c r="AB115" i="18"/>
  <c r="AA115" i="18"/>
  <c r="Z115" i="18"/>
  <c r="W115" i="18"/>
  <c r="S115" i="18"/>
  <c r="R115" i="18"/>
  <c r="T115" i="18" s="1"/>
  <c r="O115" i="18"/>
  <c r="L115" i="18"/>
  <c r="K115" i="18"/>
  <c r="J115" i="18"/>
  <c r="AQ108" i="18"/>
  <c r="E6" i="18" s="1"/>
  <c r="AH108" i="18"/>
  <c r="AB108" i="18"/>
  <c r="E5" i="18" s="1"/>
  <c r="T108" i="18"/>
  <c r="O108" i="18"/>
  <c r="AB104" i="18"/>
  <c r="N104" i="18"/>
  <c r="M104" i="18"/>
  <c r="L104" i="18"/>
  <c r="K104" i="18"/>
  <c r="J104" i="18"/>
  <c r="AB103" i="18"/>
  <c r="O103" i="18"/>
  <c r="AB102" i="18"/>
  <c r="O102" i="18"/>
  <c r="AB101" i="18"/>
  <c r="O101" i="18"/>
  <c r="AB100" i="18"/>
  <c r="O100" i="18"/>
  <c r="AB99" i="18"/>
  <c r="O99" i="18"/>
  <c r="AB98" i="18"/>
  <c r="O98" i="18"/>
  <c r="AB97" i="18"/>
  <c r="O97" i="18"/>
  <c r="AB96" i="18"/>
  <c r="O96" i="18"/>
  <c r="AB95" i="18"/>
  <c r="O95" i="18"/>
  <c r="AB94" i="18"/>
  <c r="O94" i="18"/>
  <c r="AB93" i="18"/>
  <c r="O93" i="18"/>
  <c r="AB92" i="18"/>
  <c r="O92" i="18"/>
  <c r="AF91" i="18"/>
  <c r="AE91" i="18"/>
  <c r="AG73" i="18"/>
  <c r="AF73" i="18"/>
  <c r="AE73" i="18"/>
  <c r="T70" i="18"/>
  <c r="S70" i="18"/>
  <c r="E28" i="18" s="1"/>
  <c r="R70" i="18"/>
  <c r="E27" i="18" s="1"/>
  <c r="AQ69" i="18"/>
  <c r="AP69" i="18"/>
  <c r="AO69" i="18"/>
  <c r="AN69" i="18"/>
  <c r="AM69" i="18"/>
  <c r="AL69" i="18"/>
  <c r="AK69" i="18"/>
  <c r="AH69" i="18"/>
  <c r="AG69" i="18"/>
  <c r="AF69" i="18"/>
  <c r="AE69" i="18"/>
  <c r="AB69" i="18"/>
  <c r="AA69" i="18"/>
  <c r="Z69" i="18"/>
  <c r="Y69" i="18"/>
  <c r="X69" i="18"/>
  <c r="W69" i="18"/>
  <c r="T69" i="18"/>
  <c r="S69" i="18"/>
  <c r="R69" i="18"/>
  <c r="O69" i="18"/>
  <c r="N69" i="18"/>
  <c r="M69" i="18"/>
  <c r="L69" i="18"/>
  <c r="K69" i="18"/>
  <c r="J69" i="18"/>
  <c r="AQ68" i="18"/>
  <c r="AP68" i="18"/>
  <c r="AO68" i="18"/>
  <c r="AN68" i="18"/>
  <c r="AM68" i="18"/>
  <c r="AL68" i="18"/>
  <c r="AK68" i="18"/>
  <c r="AH68" i="18"/>
  <c r="AG68" i="18"/>
  <c r="AF68" i="18"/>
  <c r="AE68" i="18"/>
  <c r="AB68" i="18"/>
  <c r="AA68" i="18"/>
  <c r="Z68" i="18"/>
  <c r="Y68" i="18"/>
  <c r="X68" i="18"/>
  <c r="W68" i="18"/>
  <c r="T68" i="18"/>
  <c r="S68" i="18"/>
  <c r="R68" i="18"/>
  <c r="O68" i="18"/>
  <c r="N68" i="18"/>
  <c r="M68" i="18"/>
  <c r="L68" i="18"/>
  <c r="K68" i="18"/>
  <c r="J68" i="18"/>
  <c r="AQ67" i="18"/>
  <c r="AP67" i="18"/>
  <c r="AO67" i="18"/>
  <c r="AN67" i="18"/>
  <c r="AM67" i="18"/>
  <c r="AL67" i="18"/>
  <c r="AK67" i="18"/>
  <c r="AH67" i="18"/>
  <c r="AG67" i="18"/>
  <c r="AF67" i="18"/>
  <c r="AE67" i="18"/>
  <c r="AB67" i="18"/>
  <c r="AA67" i="18"/>
  <c r="Z67" i="18"/>
  <c r="Y67" i="18"/>
  <c r="X67" i="18"/>
  <c r="W67" i="18"/>
  <c r="T67" i="18"/>
  <c r="S67" i="18"/>
  <c r="R67" i="18"/>
  <c r="O67" i="18"/>
  <c r="N67" i="18"/>
  <c r="M67" i="18"/>
  <c r="L67" i="18"/>
  <c r="K67" i="18"/>
  <c r="J67" i="18"/>
  <c r="AQ66" i="18"/>
  <c r="AP66" i="18"/>
  <c r="AO66" i="18"/>
  <c r="AN66" i="18"/>
  <c r="AM66" i="18"/>
  <c r="AL66" i="18"/>
  <c r="AK66" i="18"/>
  <c r="AH66" i="18"/>
  <c r="AG66" i="18"/>
  <c r="AF66" i="18"/>
  <c r="AE66" i="18"/>
  <c r="AB66" i="18"/>
  <c r="AA66" i="18"/>
  <c r="Z66" i="18"/>
  <c r="Y66" i="18"/>
  <c r="X66" i="18"/>
  <c r="W66" i="18"/>
  <c r="T66" i="18"/>
  <c r="S66" i="18"/>
  <c r="R66" i="18"/>
  <c r="O66" i="18"/>
  <c r="N66" i="18"/>
  <c r="M66" i="18"/>
  <c r="L66" i="18"/>
  <c r="K66" i="18"/>
  <c r="J66" i="18"/>
  <c r="AQ65" i="18"/>
  <c r="AP65" i="18"/>
  <c r="AO65" i="18"/>
  <c r="AN65" i="18"/>
  <c r="AM65" i="18"/>
  <c r="AL65" i="18"/>
  <c r="AK65" i="18"/>
  <c r="AH65" i="18"/>
  <c r="AG65" i="18"/>
  <c r="AF65" i="18"/>
  <c r="AE65" i="18"/>
  <c r="AB65" i="18"/>
  <c r="AA65" i="18"/>
  <c r="Z65" i="18"/>
  <c r="Y65" i="18"/>
  <c r="X65" i="18"/>
  <c r="W65" i="18"/>
  <c r="T65" i="18"/>
  <c r="S65" i="18"/>
  <c r="R65" i="18"/>
  <c r="O65" i="18"/>
  <c r="N65" i="18"/>
  <c r="M65" i="18"/>
  <c r="L65" i="18"/>
  <c r="K65" i="18"/>
  <c r="J65" i="18"/>
  <c r="AQ64" i="18"/>
  <c r="AP64" i="18"/>
  <c r="AO64" i="18"/>
  <c r="AN64" i="18"/>
  <c r="AM64" i="18"/>
  <c r="AL64" i="18"/>
  <c r="AK64" i="18"/>
  <c r="AH64" i="18"/>
  <c r="AG64" i="18"/>
  <c r="AF64" i="18"/>
  <c r="AE64" i="18"/>
  <c r="AB64" i="18"/>
  <c r="AA64" i="18"/>
  <c r="Z64" i="18"/>
  <c r="Y64" i="18"/>
  <c r="X64" i="18"/>
  <c r="W64" i="18"/>
  <c r="T64" i="18"/>
  <c r="S64" i="18"/>
  <c r="R64" i="18"/>
  <c r="O64" i="18"/>
  <c r="N64" i="18"/>
  <c r="M64" i="18"/>
  <c r="L64" i="18"/>
  <c r="K64" i="18"/>
  <c r="J64" i="18"/>
  <c r="AQ63" i="18"/>
  <c r="AP63" i="18"/>
  <c r="AO63" i="18"/>
  <c r="AN63" i="18"/>
  <c r="AM63" i="18"/>
  <c r="AL63" i="18"/>
  <c r="AK63" i="18"/>
  <c r="AH63" i="18"/>
  <c r="AG63" i="18"/>
  <c r="AF63" i="18"/>
  <c r="AE63" i="18"/>
  <c r="AB63" i="18"/>
  <c r="AA63" i="18"/>
  <c r="Z63" i="18"/>
  <c r="Y63" i="18"/>
  <c r="X63" i="18"/>
  <c r="W63" i="18"/>
  <c r="T63" i="18"/>
  <c r="S63" i="18"/>
  <c r="R63" i="18"/>
  <c r="O63" i="18"/>
  <c r="N63" i="18"/>
  <c r="M63" i="18"/>
  <c r="L63" i="18"/>
  <c r="K63" i="18"/>
  <c r="J63" i="18"/>
  <c r="AQ62" i="18"/>
  <c r="AP62" i="18"/>
  <c r="AO62" i="18"/>
  <c r="AN62" i="18"/>
  <c r="AM62" i="18"/>
  <c r="AL62" i="18"/>
  <c r="AK62" i="18"/>
  <c r="AH62" i="18"/>
  <c r="AG62" i="18"/>
  <c r="AF62" i="18"/>
  <c r="AE62" i="18"/>
  <c r="AB62" i="18"/>
  <c r="AA62" i="18"/>
  <c r="Z62" i="18"/>
  <c r="Y62" i="18"/>
  <c r="X62" i="18"/>
  <c r="W62" i="18"/>
  <c r="T62" i="18"/>
  <c r="S62" i="18"/>
  <c r="R62" i="18"/>
  <c r="O62" i="18"/>
  <c r="N62" i="18"/>
  <c r="M62" i="18"/>
  <c r="L62" i="18"/>
  <c r="K62" i="18"/>
  <c r="J62" i="18"/>
  <c r="AQ61" i="18"/>
  <c r="AP61" i="18"/>
  <c r="AO61" i="18"/>
  <c r="AN61" i="18"/>
  <c r="AM61" i="18"/>
  <c r="AL61" i="18"/>
  <c r="AK61" i="18"/>
  <c r="AH61" i="18"/>
  <c r="AG61" i="18"/>
  <c r="AF61" i="18"/>
  <c r="AE61" i="18"/>
  <c r="AB61" i="18"/>
  <c r="AA61" i="18"/>
  <c r="Z61" i="18"/>
  <c r="Y61" i="18"/>
  <c r="X61" i="18"/>
  <c r="W61" i="18"/>
  <c r="T61" i="18"/>
  <c r="S61" i="18"/>
  <c r="R61" i="18"/>
  <c r="O61" i="18"/>
  <c r="N61" i="18"/>
  <c r="M61" i="18"/>
  <c r="L61" i="18"/>
  <c r="K61" i="18"/>
  <c r="J61" i="18"/>
  <c r="AQ60" i="18"/>
  <c r="AP60" i="18"/>
  <c r="AO60" i="18"/>
  <c r="AN60" i="18"/>
  <c r="AM60" i="18"/>
  <c r="AL60" i="18"/>
  <c r="AK60" i="18"/>
  <c r="AH60" i="18"/>
  <c r="AG60" i="18"/>
  <c r="AF60" i="18"/>
  <c r="AE60" i="18"/>
  <c r="AB60" i="18"/>
  <c r="AA60" i="18"/>
  <c r="Z60" i="18"/>
  <c r="Y60" i="18"/>
  <c r="X60" i="18"/>
  <c r="W60" i="18"/>
  <c r="T60" i="18"/>
  <c r="S60" i="18"/>
  <c r="R60" i="18"/>
  <c r="O60" i="18"/>
  <c r="N60" i="18"/>
  <c r="M60" i="18"/>
  <c r="L60" i="18"/>
  <c r="K60" i="18"/>
  <c r="J60" i="18"/>
  <c r="AQ59" i="18"/>
  <c r="AP59" i="18"/>
  <c r="AO59" i="18"/>
  <c r="AN59" i="18"/>
  <c r="AM59" i="18"/>
  <c r="AL59" i="18"/>
  <c r="AK59" i="18"/>
  <c r="AH59" i="18"/>
  <c r="AG59" i="18"/>
  <c r="AF59" i="18"/>
  <c r="AE59" i="18"/>
  <c r="AB59" i="18"/>
  <c r="AA59" i="18"/>
  <c r="Z59" i="18"/>
  <c r="Y59" i="18"/>
  <c r="X59" i="18"/>
  <c r="W59" i="18"/>
  <c r="T59" i="18"/>
  <c r="S59" i="18"/>
  <c r="R59" i="18"/>
  <c r="O59" i="18"/>
  <c r="N59" i="18"/>
  <c r="M59" i="18"/>
  <c r="L59" i="18"/>
  <c r="K59" i="18"/>
  <c r="J59" i="18"/>
  <c r="AQ58" i="18"/>
  <c r="AP58" i="18"/>
  <c r="AO58" i="18"/>
  <c r="AN58" i="18"/>
  <c r="AM58" i="18"/>
  <c r="AL58" i="18"/>
  <c r="AK58" i="18"/>
  <c r="AH58" i="18"/>
  <c r="AH70" i="18" s="1"/>
  <c r="AG58" i="18"/>
  <c r="AF58" i="18"/>
  <c r="AE58" i="18"/>
  <c r="AB58" i="18"/>
  <c r="AA58" i="18"/>
  <c r="Z58" i="18"/>
  <c r="Y58" i="18"/>
  <c r="X58" i="18"/>
  <c r="W58" i="18"/>
  <c r="T58" i="18"/>
  <c r="S58" i="18"/>
  <c r="R58" i="18"/>
  <c r="O58" i="18"/>
  <c r="N58" i="18"/>
  <c r="M58" i="18"/>
  <c r="L58" i="18"/>
  <c r="K58" i="18"/>
  <c r="J58" i="18"/>
  <c r="AF57" i="18"/>
  <c r="AE57" i="18"/>
  <c r="AA53" i="18"/>
  <c r="D44" i="18"/>
  <c r="T36" i="18"/>
  <c r="S36" i="18"/>
  <c r="R36" i="18"/>
  <c r="AQ35" i="18"/>
  <c r="AP35" i="18"/>
  <c r="AO35" i="18"/>
  <c r="AN35" i="18"/>
  <c r="AM35" i="18"/>
  <c r="AL35" i="18"/>
  <c r="AK35" i="18"/>
  <c r="AH35" i="18"/>
  <c r="AG35" i="18"/>
  <c r="AF35" i="18"/>
  <c r="AE35" i="18"/>
  <c r="AA35" i="18"/>
  <c r="Z35" i="18"/>
  <c r="Y35" i="18"/>
  <c r="X35" i="18"/>
  <c r="W35" i="18"/>
  <c r="T35" i="18"/>
  <c r="S35" i="18"/>
  <c r="R35" i="18"/>
  <c r="O35" i="18"/>
  <c r="N35" i="18"/>
  <c r="M35" i="18"/>
  <c r="L35" i="18"/>
  <c r="K35" i="18"/>
  <c r="J35" i="18"/>
  <c r="AQ34" i="18"/>
  <c r="AP34" i="18"/>
  <c r="AO34" i="18"/>
  <c r="AN34" i="18"/>
  <c r="AM34" i="18"/>
  <c r="AL34" i="18"/>
  <c r="AK34" i="18"/>
  <c r="AH34" i="18"/>
  <c r="AG34" i="18"/>
  <c r="AF34" i="18"/>
  <c r="AE34" i="18"/>
  <c r="AA34" i="18"/>
  <c r="Z34" i="18"/>
  <c r="Y34" i="18"/>
  <c r="X34" i="18"/>
  <c r="W34" i="18"/>
  <c r="T34" i="18"/>
  <c r="S34" i="18"/>
  <c r="R34" i="18"/>
  <c r="O34" i="18"/>
  <c r="N34" i="18"/>
  <c r="M34" i="18"/>
  <c r="L34" i="18"/>
  <c r="K34" i="18"/>
  <c r="J34" i="18"/>
  <c r="AQ33" i="18"/>
  <c r="AP33" i="18"/>
  <c r="AO33" i="18"/>
  <c r="AN33" i="18"/>
  <c r="AM33" i="18"/>
  <c r="AL33" i="18"/>
  <c r="AK33" i="18"/>
  <c r="AH33" i="18"/>
  <c r="AG33" i="18"/>
  <c r="AF33" i="18"/>
  <c r="AE33" i="18"/>
  <c r="AA33" i="18"/>
  <c r="Z33" i="18"/>
  <c r="Y33" i="18"/>
  <c r="X33" i="18"/>
  <c r="W33" i="18"/>
  <c r="T33" i="18"/>
  <c r="S33" i="18"/>
  <c r="R33" i="18"/>
  <c r="O33" i="18"/>
  <c r="N33" i="18"/>
  <c r="M33" i="18"/>
  <c r="L33" i="18"/>
  <c r="K33" i="18"/>
  <c r="J33" i="18"/>
  <c r="AQ32" i="18"/>
  <c r="AP32" i="18"/>
  <c r="AO32" i="18"/>
  <c r="AN32" i="18"/>
  <c r="AM32" i="18"/>
  <c r="AL32" i="18"/>
  <c r="AK32" i="18"/>
  <c r="AH32" i="18"/>
  <c r="AG32" i="18"/>
  <c r="AF32" i="18"/>
  <c r="AE32" i="18"/>
  <c r="AA32" i="18"/>
  <c r="Z32" i="18"/>
  <c r="Y32" i="18"/>
  <c r="X32" i="18"/>
  <c r="W32" i="18"/>
  <c r="T32" i="18"/>
  <c r="S32" i="18"/>
  <c r="R32" i="18"/>
  <c r="O32" i="18"/>
  <c r="N32" i="18"/>
  <c r="M32" i="18"/>
  <c r="L32" i="18"/>
  <c r="K32" i="18"/>
  <c r="J32" i="18"/>
  <c r="AQ31" i="18"/>
  <c r="AP31" i="18"/>
  <c r="AO31" i="18"/>
  <c r="AN31" i="18"/>
  <c r="AM31" i="18"/>
  <c r="AL31" i="18"/>
  <c r="AK31" i="18"/>
  <c r="AH31" i="18"/>
  <c r="AG31" i="18"/>
  <c r="AF31" i="18"/>
  <c r="AE31" i="18"/>
  <c r="AA31" i="18"/>
  <c r="Z31" i="18"/>
  <c r="Y31" i="18"/>
  <c r="X31" i="18"/>
  <c r="W31" i="18"/>
  <c r="T31" i="18"/>
  <c r="S31" i="18"/>
  <c r="R31" i="18"/>
  <c r="O31" i="18"/>
  <c r="N31" i="18"/>
  <c r="M31" i="18"/>
  <c r="L31" i="18"/>
  <c r="K31" i="18"/>
  <c r="J31" i="18"/>
  <c r="AQ30" i="18"/>
  <c r="AP30" i="18"/>
  <c r="AO30" i="18"/>
  <c r="AN30" i="18"/>
  <c r="AM30" i="18"/>
  <c r="AL30" i="18"/>
  <c r="AK30" i="18"/>
  <c r="AH30" i="18"/>
  <c r="AG30" i="18"/>
  <c r="AF30" i="18"/>
  <c r="AE30" i="18"/>
  <c r="AA30" i="18"/>
  <c r="Z30" i="18"/>
  <c r="Y30" i="18"/>
  <c r="X30" i="18"/>
  <c r="W30" i="18"/>
  <c r="AB30" i="18" s="1"/>
  <c r="T30" i="18"/>
  <c r="S30" i="18"/>
  <c r="R30" i="18"/>
  <c r="O30" i="18"/>
  <c r="N30" i="18"/>
  <c r="M30" i="18"/>
  <c r="L30" i="18"/>
  <c r="K30" i="18"/>
  <c r="J30" i="18"/>
  <c r="AQ29" i="18"/>
  <c r="AP29" i="18"/>
  <c r="AO29" i="18"/>
  <c r="AN29" i="18"/>
  <c r="AM29" i="18"/>
  <c r="AL29" i="18"/>
  <c r="AK29" i="18"/>
  <c r="AH29" i="18"/>
  <c r="AG29" i="18"/>
  <c r="AF29" i="18"/>
  <c r="AE29" i="18"/>
  <c r="AA29" i="18"/>
  <c r="Z29" i="18"/>
  <c r="Y29" i="18"/>
  <c r="X29" i="18"/>
  <c r="W29" i="18"/>
  <c r="T29" i="18"/>
  <c r="S29" i="18"/>
  <c r="R29" i="18"/>
  <c r="O29" i="18"/>
  <c r="N29" i="18"/>
  <c r="M29" i="18"/>
  <c r="L29" i="18"/>
  <c r="K29" i="18"/>
  <c r="J29" i="18"/>
  <c r="AQ28" i="18"/>
  <c r="AP28" i="18"/>
  <c r="AO28" i="18"/>
  <c r="AN28" i="18"/>
  <c r="AM28" i="18"/>
  <c r="AL28" i="18"/>
  <c r="AK28" i="18"/>
  <c r="AH28" i="18"/>
  <c r="AG28" i="18"/>
  <c r="AF28" i="18"/>
  <c r="AE28" i="18"/>
  <c r="AA28" i="18"/>
  <c r="Z28" i="18"/>
  <c r="Y28" i="18"/>
  <c r="X28" i="18"/>
  <c r="W28" i="18"/>
  <c r="T28" i="18"/>
  <c r="S28" i="18"/>
  <c r="R28" i="18"/>
  <c r="O28" i="18"/>
  <c r="N28" i="18"/>
  <c r="M28" i="18"/>
  <c r="L28" i="18"/>
  <c r="K28" i="18"/>
  <c r="J28" i="18"/>
  <c r="D28" i="18"/>
  <c r="AQ27" i="18"/>
  <c r="AP27" i="18"/>
  <c r="AO27" i="18"/>
  <c r="AN27" i="18"/>
  <c r="AM27" i="18"/>
  <c r="AL27" i="18"/>
  <c r="AK27" i="18"/>
  <c r="AH27" i="18"/>
  <c r="AG27" i="18"/>
  <c r="AF27" i="18"/>
  <c r="AE27" i="18"/>
  <c r="AA27" i="18"/>
  <c r="Z27" i="18"/>
  <c r="Y27" i="18"/>
  <c r="X27" i="18"/>
  <c r="W27" i="18"/>
  <c r="T27" i="18"/>
  <c r="S27" i="18"/>
  <c r="R27" i="18"/>
  <c r="O27" i="18"/>
  <c r="N27" i="18"/>
  <c r="M27" i="18"/>
  <c r="L27" i="18"/>
  <c r="K27" i="18"/>
  <c r="J27" i="18"/>
  <c r="D27" i="18"/>
  <c r="AQ26" i="18"/>
  <c r="AP26" i="18"/>
  <c r="AO26" i="18"/>
  <c r="AN26" i="18"/>
  <c r="AM26" i="18"/>
  <c r="AL26" i="18"/>
  <c r="AK26" i="18"/>
  <c r="AH26" i="18"/>
  <c r="AG26" i="18"/>
  <c r="AF26" i="18"/>
  <c r="AE26" i="18"/>
  <c r="AA26" i="18"/>
  <c r="Z26" i="18"/>
  <c r="Y26" i="18"/>
  <c r="X26" i="18"/>
  <c r="W26" i="18"/>
  <c r="T26" i="18"/>
  <c r="S26" i="18"/>
  <c r="R26" i="18"/>
  <c r="O26" i="18"/>
  <c r="N26" i="18"/>
  <c r="M26" i="18"/>
  <c r="L26" i="18"/>
  <c r="K26" i="18"/>
  <c r="J26" i="18"/>
  <c r="AQ25" i="18"/>
  <c r="AP25" i="18"/>
  <c r="AO25" i="18"/>
  <c r="AN25" i="18"/>
  <c r="AM25" i="18"/>
  <c r="AL25" i="18"/>
  <c r="AK25" i="18"/>
  <c r="AH25" i="18"/>
  <c r="AG25" i="18"/>
  <c r="AF25" i="18"/>
  <c r="AE25" i="18"/>
  <c r="AA25" i="18"/>
  <c r="Z25" i="18"/>
  <c r="AB25" i="18" s="1"/>
  <c r="Y25" i="18"/>
  <c r="X25" i="18"/>
  <c r="W25" i="18"/>
  <c r="T25" i="18"/>
  <c r="S25" i="18"/>
  <c r="R25" i="18"/>
  <c r="O25" i="18"/>
  <c r="N25" i="18"/>
  <c r="M25" i="18"/>
  <c r="L25" i="18"/>
  <c r="K25" i="18"/>
  <c r="J25" i="18"/>
  <c r="AQ24" i="18"/>
  <c r="AP24" i="18"/>
  <c r="AO24" i="18"/>
  <c r="AN24" i="18"/>
  <c r="AM24" i="18"/>
  <c r="AL24" i="18"/>
  <c r="AK24" i="18"/>
  <c r="AH24" i="18"/>
  <c r="AG24" i="18"/>
  <c r="AF24" i="18"/>
  <c r="AF36" i="18" s="1"/>
  <c r="D35" i="18" s="1"/>
  <c r="AE24" i="18"/>
  <c r="AA24" i="18"/>
  <c r="Z24" i="18"/>
  <c r="Y24" i="18"/>
  <c r="X24" i="18"/>
  <c r="W24" i="18"/>
  <c r="T24" i="18"/>
  <c r="S24" i="18"/>
  <c r="R24" i="18"/>
  <c r="O24" i="18"/>
  <c r="N24" i="18"/>
  <c r="M24" i="18"/>
  <c r="M36" i="18" s="1"/>
  <c r="D25" i="18" s="1"/>
  <c r="L24" i="18"/>
  <c r="K24" i="18"/>
  <c r="J24" i="18"/>
  <c r="AG23" i="18"/>
  <c r="AF23" i="18"/>
  <c r="AE23" i="18"/>
  <c r="E10" i="18"/>
  <c r="E9" i="18"/>
  <c r="E8" i="18"/>
  <c r="E7" i="18"/>
  <c r="E4" i="18"/>
  <c r="I68" i="17"/>
  <c r="H68" i="17"/>
  <c r="E64" i="17"/>
  <c r="E65" i="17" s="1"/>
  <c r="D63" i="17"/>
  <c r="C63" i="17"/>
  <c r="E41" i="17"/>
  <c r="D35" i="17"/>
  <c r="C17" i="17" s="1"/>
  <c r="C35" i="17"/>
  <c r="B17" i="17" s="1"/>
  <c r="D34" i="17"/>
  <c r="C16" i="17" s="1"/>
  <c r="C34" i="17"/>
  <c r="B16" i="17" s="1"/>
  <c r="D33" i="17"/>
  <c r="C33" i="17"/>
  <c r="B15" i="17" s="1"/>
  <c r="D32" i="17"/>
  <c r="C14" i="17" s="1"/>
  <c r="C32" i="17"/>
  <c r="D31" i="17"/>
  <c r="C13" i="17" s="1"/>
  <c r="C31" i="17"/>
  <c r="B13" i="17" s="1"/>
  <c r="D30" i="17"/>
  <c r="C12" i="17" s="1"/>
  <c r="C30" i="17"/>
  <c r="B12" i="17" s="1"/>
  <c r="D29" i="17"/>
  <c r="C11" i="17" s="1"/>
  <c r="C29" i="17"/>
  <c r="B11" i="17" s="1"/>
  <c r="D28" i="17"/>
  <c r="C10" i="17" s="1"/>
  <c r="C28" i="17"/>
  <c r="D27" i="17"/>
  <c r="C27" i="17"/>
  <c r="B9" i="17" s="1"/>
  <c r="D26" i="17"/>
  <c r="C8" i="17" s="1"/>
  <c r="C26" i="17"/>
  <c r="B8" i="17" s="1"/>
  <c r="D25" i="17"/>
  <c r="C7" i="17" s="1"/>
  <c r="C25" i="17"/>
  <c r="B7" i="17" s="1"/>
  <c r="D24" i="17"/>
  <c r="C6" i="17" s="1"/>
  <c r="C24" i="17"/>
  <c r="B6" i="17" s="1"/>
  <c r="D23" i="17"/>
  <c r="C5" i="17" s="1"/>
  <c r="C23" i="17"/>
  <c r="B5" i="17" s="1"/>
  <c r="C15" i="17"/>
  <c r="B14" i="17"/>
  <c r="B10" i="17"/>
  <c r="C9" i="17"/>
  <c r="I67" i="16"/>
  <c r="H67" i="16"/>
  <c r="D66" i="16"/>
  <c r="C66" i="16"/>
  <c r="D36" i="16"/>
  <c r="C36" i="16"/>
  <c r="D35" i="16"/>
  <c r="C17" i="16" s="1"/>
  <c r="C35" i="16"/>
  <c r="B17" i="16" s="1"/>
  <c r="D34" i="16"/>
  <c r="C16" i="16" s="1"/>
  <c r="C34" i="16"/>
  <c r="D33" i="16"/>
  <c r="C15" i="16" s="1"/>
  <c r="C33" i="16"/>
  <c r="B15" i="16" s="1"/>
  <c r="D32" i="16"/>
  <c r="C14" i="16" s="1"/>
  <c r="C32" i="16"/>
  <c r="B14" i="16" s="1"/>
  <c r="D31" i="16"/>
  <c r="C31" i="16"/>
  <c r="B13" i="16" s="1"/>
  <c r="D30" i="16"/>
  <c r="C30" i="16"/>
  <c r="D29" i="16"/>
  <c r="C11" i="16" s="1"/>
  <c r="C29" i="16"/>
  <c r="D28" i="16"/>
  <c r="C10" i="16" s="1"/>
  <c r="C28" i="16"/>
  <c r="D27" i="16"/>
  <c r="C9" i="16" s="1"/>
  <c r="C27" i="16"/>
  <c r="B9" i="16" s="1"/>
  <c r="D26" i="16"/>
  <c r="C8" i="16" s="1"/>
  <c r="C26" i="16"/>
  <c r="B8" i="16" s="1"/>
  <c r="D25" i="16"/>
  <c r="C7" i="16" s="1"/>
  <c r="C25" i="16"/>
  <c r="B7" i="16" s="1"/>
  <c r="D24" i="16"/>
  <c r="C24" i="16"/>
  <c r="C18" i="16"/>
  <c r="B18" i="16"/>
  <c r="B16" i="16"/>
  <c r="C12" i="16"/>
  <c r="B12" i="16"/>
  <c r="B11" i="16"/>
  <c r="B10" i="16"/>
  <c r="C6" i="16"/>
  <c r="I69" i="15"/>
  <c r="H69" i="15"/>
  <c r="D69" i="15"/>
  <c r="C69" i="15"/>
  <c r="D38" i="15"/>
  <c r="C19" i="15" s="1"/>
  <c r="C38" i="15"/>
  <c r="B19" i="15" s="1"/>
  <c r="D37" i="15"/>
  <c r="C37" i="15"/>
  <c r="D36" i="15"/>
  <c r="C17" i="15" s="1"/>
  <c r="C36" i="15"/>
  <c r="B17" i="15" s="1"/>
  <c r="D35" i="15"/>
  <c r="C16" i="15" s="1"/>
  <c r="C35" i="15"/>
  <c r="B16" i="15" s="1"/>
  <c r="D34" i="15"/>
  <c r="C15" i="15" s="1"/>
  <c r="C34" i="15"/>
  <c r="B15" i="15" s="1"/>
  <c r="D33" i="15"/>
  <c r="C33" i="15"/>
  <c r="D32" i="15"/>
  <c r="C13" i="15" s="1"/>
  <c r="C32" i="15"/>
  <c r="B13" i="15" s="1"/>
  <c r="D31" i="15"/>
  <c r="C31" i="15"/>
  <c r="B12" i="15" s="1"/>
  <c r="D30" i="15"/>
  <c r="C11" i="15" s="1"/>
  <c r="C30" i="15"/>
  <c r="B11" i="15" s="1"/>
  <c r="D29" i="15"/>
  <c r="C10" i="15" s="1"/>
  <c r="C29" i="15"/>
  <c r="B10" i="15" s="1"/>
  <c r="D28" i="15"/>
  <c r="C9" i="15" s="1"/>
  <c r="C28" i="15"/>
  <c r="B9" i="15" s="1"/>
  <c r="D27" i="15"/>
  <c r="C27" i="15"/>
  <c r="D26" i="15"/>
  <c r="C7" i="15" s="1"/>
  <c r="C26" i="15"/>
  <c r="C18" i="15"/>
  <c r="B18" i="15"/>
  <c r="C14" i="15"/>
  <c r="B14" i="15"/>
  <c r="C12" i="15"/>
  <c r="C8" i="15"/>
  <c r="B8" i="15"/>
  <c r="M37" i="6"/>
  <c r="L37" i="6"/>
  <c r="K37" i="6"/>
  <c r="J37" i="6"/>
  <c r="I37" i="6"/>
  <c r="H37" i="6"/>
  <c r="G37" i="6"/>
  <c r="F37" i="6"/>
  <c r="E37" i="6"/>
  <c r="D37" i="6"/>
  <c r="C37" i="6"/>
  <c r="B37" i="6"/>
  <c r="A37" i="6"/>
  <c r="AA78" i="4"/>
  <c r="Z78" i="4"/>
  <c r="Y78" i="4"/>
  <c r="X78" i="4"/>
  <c r="W78" i="4"/>
  <c r="V78" i="4"/>
  <c r="U78" i="4"/>
  <c r="T78" i="4"/>
  <c r="S78" i="4"/>
  <c r="R78" i="4"/>
  <c r="Q78" i="4"/>
  <c r="P78" i="4"/>
  <c r="O78" i="4"/>
  <c r="N78" i="4"/>
  <c r="M78" i="4"/>
  <c r="L78" i="4"/>
  <c r="K78" i="4"/>
  <c r="J78" i="4"/>
  <c r="I78" i="4"/>
  <c r="H78" i="4"/>
  <c r="G78" i="4"/>
  <c r="F78" i="4"/>
  <c r="E78" i="4"/>
  <c r="D78" i="4"/>
  <c r="C78" i="4"/>
  <c r="B78" i="4"/>
  <c r="M64" i="4"/>
  <c r="M50" i="4" s="1"/>
  <c r="N63" i="4"/>
  <c r="M63" i="4"/>
  <c r="L63" i="4"/>
  <c r="K63" i="4"/>
  <c r="J63" i="4"/>
  <c r="I63" i="4"/>
  <c r="H63" i="4"/>
  <c r="G63" i="4"/>
  <c r="F63" i="4"/>
  <c r="E63" i="4"/>
  <c r="D63" i="4"/>
  <c r="C63" i="4"/>
  <c r="B63" i="4"/>
  <c r="O63" i="4" s="1"/>
  <c r="N62" i="4"/>
  <c r="M62" i="4"/>
  <c r="L62" i="4"/>
  <c r="K62" i="4"/>
  <c r="J62" i="4"/>
  <c r="I62" i="4"/>
  <c r="H62" i="4"/>
  <c r="G62" i="4"/>
  <c r="F62" i="4"/>
  <c r="E62" i="4"/>
  <c r="D62" i="4"/>
  <c r="C62" i="4"/>
  <c r="B62" i="4"/>
  <c r="N61" i="4"/>
  <c r="M61" i="4"/>
  <c r="L61" i="4"/>
  <c r="K61" i="4"/>
  <c r="J61" i="4"/>
  <c r="I61" i="4"/>
  <c r="H61" i="4"/>
  <c r="G61" i="4"/>
  <c r="F61" i="4"/>
  <c r="E61" i="4"/>
  <c r="D61" i="4"/>
  <c r="C61" i="4"/>
  <c r="B61" i="4"/>
  <c r="N60" i="4"/>
  <c r="M60" i="4"/>
  <c r="L60" i="4"/>
  <c r="K60" i="4"/>
  <c r="J60" i="4"/>
  <c r="I60" i="4"/>
  <c r="H60" i="4"/>
  <c r="G60" i="4"/>
  <c r="F60" i="4"/>
  <c r="E60" i="4"/>
  <c r="D60" i="4"/>
  <c r="C60" i="4"/>
  <c r="B60" i="4"/>
  <c r="N59" i="4"/>
  <c r="M59" i="4"/>
  <c r="L59" i="4"/>
  <c r="K59" i="4"/>
  <c r="J59" i="4"/>
  <c r="I59" i="4"/>
  <c r="H59" i="4"/>
  <c r="G59" i="4"/>
  <c r="F59" i="4"/>
  <c r="E59" i="4"/>
  <c r="D59" i="4"/>
  <c r="C59" i="4"/>
  <c r="B59" i="4"/>
  <c r="N58" i="4"/>
  <c r="M58" i="4"/>
  <c r="L58" i="4"/>
  <c r="K58" i="4"/>
  <c r="J58" i="4"/>
  <c r="I58" i="4"/>
  <c r="H58" i="4"/>
  <c r="G58" i="4"/>
  <c r="F58" i="4"/>
  <c r="E58" i="4"/>
  <c r="D58" i="4"/>
  <c r="C58" i="4"/>
  <c r="B58" i="4"/>
  <c r="N57" i="4"/>
  <c r="M57" i="4"/>
  <c r="L57" i="4"/>
  <c r="K57" i="4"/>
  <c r="J57" i="4"/>
  <c r="I57" i="4"/>
  <c r="H57" i="4"/>
  <c r="G57" i="4"/>
  <c r="F57" i="4"/>
  <c r="E57" i="4"/>
  <c r="D57" i="4"/>
  <c r="C57" i="4"/>
  <c r="B57" i="4"/>
  <c r="AA37" i="4"/>
  <c r="Z37" i="4"/>
  <c r="Y37" i="4"/>
  <c r="X37" i="4"/>
  <c r="W37" i="4"/>
  <c r="V37" i="4"/>
  <c r="U37" i="4"/>
  <c r="T37" i="4"/>
  <c r="S37" i="4"/>
  <c r="R37" i="4"/>
  <c r="Q37" i="4"/>
  <c r="P37" i="4"/>
  <c r="O37" i="4"/>
  <c r="N37" i="4"/>
  <c r="M37" i="4"/>
  <c r="L37" i="4"/>
  <c r="K37" i="4"/>
  <c r="J37" i="4"/>
  <c r="I37" i="4"/>
  <c r="H37" i="4"/>
  <c r="G37" i="4"/>
  <c r="F37" i="4"/>
  <c r="E37" i="4"/>
  <c r="D37" i="4"/>
  <c r="C37" i="4"/>
  <c r="B37" i="4"/>
  <c r="N22" i="4"/>
  <c r="M22" i="4"/>
  <c r="L22" i="4"/>
  <c r="K22" i="4"/>
  <c r="J22" i="4"/>
  <c r="I22" i="4"/>
  <c r="H22" i="4"/>
  <c r="G22" i="4"/>
  <c r="F22" i="4"/>
  <c r="E22" i="4"/>
  <c r="D22" i="4"/>
  <c r="C22" i="4"/>
  <c r="B22" i="4"/>
  <c r="O22" i="4" s="1"/>
  <c r="N21" i="4"/>
  <c r="M21" i="4"/>
  <c r="L21" i="4"/>
  <c r="K21" i="4"/>
  <c r="J21" i="4"/>
  <c r="I21" i="4"/>
  <c r="H21" i="4"/>
  <c r="G21" i="4"/>
  <c r="F21" i="4"/>
  <c r="E21" i="4"/>
  <c r="D21" i="4"/>
  <c r="C21" i="4"/>
  <c r="B21" i="4"/>
  <c r="N20" i="4"/>
  <c r="M20" i="4"/>
  <c r="L20" i="4"/>
  <c r="K20" i="4"/>
  <c r="J20" i="4"/>
  <c r="I20" i="4"/>
  <c r="H20" i="4"/>
  <c r="G20" i="4"/>
  <c r="F20" i="4"/>
  <c r="E20" i="4"/>
  <c r="D20" i="4"/>
  <c r="C20" i="4"/>
  <c r="B20" i="4"/>
  <c r="N19" i="4"/>
  <c r="M19" i="4"/>
  <c r="L19" i="4"/>
  <c r="K19" i="4"/>
  <c r="J19" i="4"/>
  <c r="I19" i="4"/>
  <c r="H19" i="4"/>
  <c r="G19" i="4"/>
  <c r="F19" i="4"/>
  <c r="E19" i="4"/>
  <c r="D19" i="4"/>
  <c r="C19" i="4"/>
  <c r="B19" i="4"/>
  <c r="N18" i="4"/>
  <c r="M18" i="4"/>
  <c r="L18" i="4"/>
  <c r="K18" i="4"/>
  <c r="J18" i="4"/>
  <c r="I18" i="4"/>
  <c r="H18" i="4"/>
  <c r="G18" i="4"/>
  <c r="F18" i="4"/>
  <c r="E18" i="4"/>
  <c r="D18" i="4"/>
  <c r="C18" i="4"/>
  <c r="B18" i="4"/>
  <c r="N17" i="4"/>
  <c r="M17" i="4"/>
  <c r="L17" i="4"/>
  <c r="K17" i="4"/>
  <c r="J17" i="4"/>
  <c r="I17" i="4"/>
  <c r="H17" i="4"/>
  <c r="G17" i="4"/>
  <c r="G23" i="4" s="1"/>
  <c r="G9" i="4" s="1"/>
  <c r="F17" i="4"/>
  <c r="E17" i="4"/>
  <c r="D17" i="4"/>
  <c r="C17" i="4"/>
  <c r="B17" i="4"/>
  <c r="N16" i="4"/>
  <c r="M16" i="4"/>
  <c r="L16" i="4"/>
  <c r="K16" i="4"/>
  <c r="J16" i="4"/>
  <c r="I16" i="4"/>
  <c r="H16" i="4"/>
  <c r="G16" i="4"/>
  <c r="F16" i="4"/>
  <c r="E16" i="4"/>
  <c r="D16" i="4"/>
  <c r="C16" i="4"/>
  <c r="B16" i="4"/>
  <c r="O11" i="4"/>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B262" i="1"/>
  <c r="N250" i="1"/>
  <c r="M250" i="1"/>
  <c r="L250" i="1"/>
  <c r="K250" i="1"/>
  <c r="J250" i="1"/>
  <c r="I250" i="1"/>
  <c r="H250" i="1"/>
  <c r="G250" i="1"/>
  <c r="F250" i="1"/>
  <c r="E250" i="1"/>
  <c r="D250" i="1"/>
  <c r="C250" i="1"/>
  <c r="B250" i="1"/>
  <c r="N249" i="1"/>
  <c r="M249" i="1"/>
  <c r="L249" i="1"/>
  <c r="K249" i="1"/>
  <c r="J249" i="1"/>
  <c r="I249" i="1"/>
  <c r="H249" i="1"/>
  <c r="G249" i="1"/>
  <c r="F249" i="1"/>
  <c r="E249" i="1"/>
  <c r="D249" i="1"/>
  <c r="C249" i="1"/>
  <c r="B249" i="1"/>
  <c r="N248" i="1"/>
  <c r="M248" i="1"/>
  <c r="L248" i="1"/>
  <c r="K248" i="1"/>
  <c r="J248" i="1"/>
  <c r="I248" i="1"/>
  <c r="H248" i="1"/>
  <c r="G248" i="1"/>
  <c r="F248" i="1"/>
  <c r="E248" i="1"/>
  <c r="D248" i="1"/>
  <c r="C248" i="1"/>
  <c r="B248" i="1"/>
  <c r="N247" i="1"/>
  <c r="M247" i="1"/>
  <c r="L247" i="1"/>
  <c r="K247" i="1"/>
  <c r="J247" i="1"/>
  <c r="I247" i="1"/>
  <c r="H247" i="1"/>
  <c r="G247" i="1"/>
  <c r="F247" i="1"/>
  <c r="E247" i="1"/>
  <c r="D247" i="1"/>
  <c r="C247" i="1"/>
  <c r="B247" i="1"/>
  <c r="N246" i="1"/>
  <c r="M246" i="1"/>
  <c r="L246" i="1"/>
  <c r="K246" i="1"/>
  <c r="J246" i="1"/>
  <c r="I246" i="1"/>
  <c r="H246" i="1"/>
  <c r="G246" i="1"/>
  <c r="F246" i="1"/>
  <c r="E246" i="1"/>
  <c r="D246" i="1"/>
  <c r="C246" i="1"/>
  <c r="B246" i="1"/>
  <c r="N245" i="1"/>
  <c r="M245" i="1"/>
  <c r="L245" i="1"/>
  <c r="K245" i="1"/>
  <c r="J245" i="1"/>
  <c r="J251" i="1" s="1"/>
  <c r="J240" i="1" s="1"/>
  <c r="I245" i="1"/>
  <c r="I251" i="1" s="1"/>
  <c r="I240" i="1" s="1"/>
  <c r="H245" i="1"/>
  <c r="G245" i="1"/>
  <c r="F245" i="1"/>
  <c r="E245" i="1"/>
  <c r="D245" i="1"/>
  <c r="C245" i="1"/>
  <c r="C251" i="1" s="1"/>
  <c r="C240" i="1" s="1"/>
  <c r="B245" i="1"/>
  <c r="AA225" i="1"/>
  <c r="Z225" i="1"/>
  <c r="Y225" i="1"/>
  <c r="M215" i="1" s="1"/>
  <c r="M204" i="1" s="1"/>
  <c r="X225" i="1"/>
  <c r="W225" i="1"/>
  <c r="V225" i="1"/>
  <c r="U225" i="1"/>
  <c r="T225" i="1"/>
  <c r="S225" i="1"/>
  <c r="R225" i="1"/>
  <c r="Q225" i="1"/>
  <c r="P225" i="1"/>
  <c r="O225" i="1"/>
  <c r="N225" i="1"/>
  <c r="M225" i="1"/>
  <c r="L225" i="1"/>
  <c r="K225" i="1"/>
  <c r="J225" i="1"/>
  <c r="I225" i="1"/>
  <c r="H225" i="1"/>
  <c r="G225" i="1"/>
  <c r="F225" i="1"/>
  <c r="E225" i="1"/>
  <c r="D225" i="1"/>
  <c r="C225" i="1"/>
  <c r="B225" i="1"/>
  <c r="N214" i="1"/>
  <c r="M214" i="1"/>
  <c r="L214" i="1"/>
  <c r="K214" i="1"/>
  <c r="J214" i="1"/>
  <c r="I214" i="1"/>
  <c r="H214" i="1"/>
  <c r="G214" i="1"/>
  <c r="F214" i="1"/>
  <c r="E214" i="1"/>
  <c r="D214" i="1"/>
  <c r="C214" i="1"/>
  <c r="B214" i="1"/>
  <c r="N213" i="1"/>
  <c r="M213" i="1"/>
  <c r="L213" i="1"/>
  <c r="K213" i="1"/>
  <c r="J213" i="1"/>
  <c r="I213" i="1"/>
  <c r="H213" i="1"/>
  <c r="G213" i="1"/>
  <c r="F213" i="1"/>
  <c r="E213" i="1"/>
  <c r="D213" i="1"/>
  <c r="C213" i="1"/>
  <c r="B213" i="1"/>
  <c r="N212" i="1"/>
  <c r="M212" i="1"/>
  <c r="L212" i="1"/>
  <c r="K212" i="1"/>
  <c r="J212" i="1"/>
  <c r="I212" i="1"/>
  <c r="H212" i="1"/>
  <c r="G212" i="1"/>
  <c r="F212" i="1"/>
  <c r="E212" i="1"/>
  <c r="D212" i="1"/>
  <c r="C212" i="1"/>
  <c r="B212" i="1"/>
  <c r="O212" i="1" s="1"/>
  <c r="N211" i="1"/>
  <c r="M211" i="1"/>
  <c r="L211" i="1"/>
  <c r="K211" i="1"/>
  <c r="J211" i="1"/>
  <c r="I211" i="1"/>
  <c r="H211" i="1"/>
  <c r="G211" i="1"/>
  <c r="F211" i="1"/>
  <c r="E211" i="1"/>
  <c r="D211" i="1"/>
  <c r="C211" i="1"/>
  <c r="B211" i="1"/>
  <c r="N210" i="1"/>
  <c r="M210" i="1"/>
  <c r="L210" i="1"/>
  <c r="K210" i="1"/>
  <c r="J210" i="1"/>
  <c r="I210" i="1"/>
  <c r="H210" i="1"/>
  <c r="G210" i="1"/>
  <c r="F210" i="1"/>
  <c r="E210" i="1"/>
  <c r="D210" i="1"/>
  <c r="C210" i="1"/>
  <c r="B210" i="1"/>
  <c r="N209" i="1"/>
  <c r="M209" i="1"/>
  <c r="L209" i="1"/>
  <c r="K209" i="1"/>
  <c r="K215" i="1" s="1"/>
  <c r="K204" i="1" s="1"/>
  <c r="J209" i="1"/>
  <c r="I209" i="1"/>
  <c r="H209" i="1"/>
  <c r="G209" i="1"/>
  <c r="F209" i="1"/>
  <c r="F215" i="1" s="1"/>
  <c r="F204" i="1" s="1"/>
  <c r="E209" i="1"/>
  <c r="E215" i="1" s="1"/>
  <c r="E204" i="1" s="1"/>
  <c r="D209" i="1"/>
  <c r="C209" i="1"/>
  <c r="B209" i="1"/>
  <c r="AA187" i="1"/>
  <c r="AA188" i="1" s="1"/>
  <c r="Z187" i="1"/>
  <c r="Y187" i="1"/>
  <c r="X187" i="1"/>
  <c r="W187" i="1"/>
  <c r="V187" i="1"/>
  <c r="U187" i="1"/>
  <c r="T187" i="1"/>
  <c r="S187" i="1"/>
  <c r="R187" i="1"/>
  <c r="Q187" i="1"/>
  <c r="P187" i="1"/>
  <c r="O187" i="1"/>
  <c r="N187" i="1"/>
  <c r="M187" i="1"/>
  <c r="L187" i="1"/>
  <c r="K187" i="1"/>
  <c r="J187" i="1"/>
  <c r="I187" i="1"/>
  <c r="H187" i="1"/>
  <c r="G187" i="1"/>
  <c r="F187" i="1"/>
  <c r="E187" i="1"/>
  <c r="D187" i="1"/>
  <c r="C187" i="1"/>
  <c r="B187" i="1"/>
  <c r="N174" i="1"/>
  <c r="M174" i="1"/>
  <c r="L174" i="1"/>
  <c r="K174" i="1"/>
  <c r="J174" i="1"/>
  <c r="I174" i="1"/>
  <c r="H174" i="1"/>
  <c r="G174" i="1"/>
  <c r="F174" i="1"/>
  <c r="E174" i="1"/>
  <c r="D174" i="1"/>
  <c r="C174" i="1"/>
  <c r="B174" i="1"/>
  <c r="N173" i="1"/>
  <c r="M173" i="1"/>
  <c r="L173" i="1"/>
  <c r="K173" i="1"/>
  <c r="J173" i="1"/>
  <c r="I173" i="1"/>
  <c r="H173" i="1"/>
  <c r="G173" i="1"/>
  <c r="F173" i="1"/>
  <c r="E173" i="1"/>
  <c r="D173" i="1"/>
  <c r="C173" i="1"/>
  <c r="B173" i="1"/>
  <c r="N172" i="1"/>
  <c r="M172" i="1"/>
  <c r="L172" i="1"/>
  <c r="K172" i="1"/>
  <c r="J172" i="1"/>
  <c r="I172" i="1"/>
  <c r="H172" i="1"/>
  <c r="G172" i="1"/>
  <c r="F172" i="1"/>
  <c r="E172" i="1"/>
  <c r="D172" i="1"/>
  <c r="C172" i="1"/>
  <c r="B172" i="1"/>
  <c r="N171" i="1"/>
  <c r="M171" i="1"/>
  <c r="L171" i="1"/>
  <c r="K171" i="1"/>
  <c r="J171" i="1"/>
  <c r="I171" i="1"/>
  <c r="H171" i="1"/>
  <c r="G171" i="1"/>
  <c r="F171" i="1"/>
  <c r="E171" i="1"/>
  <c r="D171" i="1"/>
  <c r="C171" i="1"/>
  <c r="B171" i="1"/>
  <c r="N170" i="1"/>
  <c r="M170" i="1"/>
  <c r="L170" i="1"/>
  <c r="K170" i="1"/>
  <c r="J170" i="1"/>
  <c r="I170" i="1"/>
  <c r="H170" i="1"/>
  <c r="G170" i="1"/>
  <c r="F170" i="1"/>
  <c r="E170" i="1"/>
  <c r="D170" i="1"/>
  <c r="C170" i="1"/>
  <c r="B170" i="1"/>
  <c r="N169" i="1"/>
  <c r="M169" i="1"/>
  <c r="L169" i="1"/>
  <c r="K169" i="1"/>
  <c r="J169" i="1"/>
  <c r="I169" i="1"/>
  <c r="H169" i="1"/>
  <c r="G169" i="1"/>
  <c r="F169" i="1"/>
  <c r="E169" i="1"/>
  <c r="D169" i="1"/>
  <c r="C169" i="1"/>
  <c r="B169" i="1"/>
  <c r="N168" i="1"/>
  <c r="N175" i="1" s="1"/>
  <c r="N162" i="1" s="1"/>
  <c r="M168" i="1"/>
  <c r="M175" i="1" s="1"/>
  <c r="M162" i="1" s="1"/>
  <c r="L168" i="1"/>
  <c r="K168" i="1"/>
  <c r="J168" i="1"/>
  <c r="I168" i="1"/>
  <c r="H168" i="1"/>
  <c r="G168" i="1"/>
  <c r="F168" i="1"/>
  <c r="E168" i="1"/>
  <c r="D168" i="1"/>
  <c r="C168" i="1"/>
  <c r="C175" i="1" s="1"/>
  <c r="C162" i="1" s="1"/>
  <c r="B168" i="1"/>
  <c r="B175" i="1" s="1"/>
  <c r="B162" i="1" s="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N129" i="1"/>
  <c r="M129" i="1"/>
  <c r="L129" i="1"/>
  <c r="K129" i="1"/>
  <c r="J129" i="1"/>
  <c r="I129" i="1"/>
  <c r="H129" i="1"/>
  <c r="G129" i="1"/>
  <c r="F129" i="1"/>
  <c r="E129" i="1"/>
  <c r="D129" i="1"/>
  <c r="C129" i="1"/>
  <c r="B129" i="1"/>
  <c r="N128" i="1"/>
  <c r="M128" i="1"/>
  <c r="L128" i="1"/>
  <c r="K128" i="1"/>
  <c r="J128" i="1"/>
  <c r="I128" i="1"/>
  <c r="H128" i="1"/>
  <c r="G128" i="1"/>
  <c r="F128" i="1"/>
  <c r="E128" i="1"/>
  <c r="D128" i="1"/>
  <c r="C128" i="1"/>
  <c r="B128" i="1"/>
  <c r="N127" i="1"/>
  <c r="M127" i="1"/>
  <c r="L127" i="1"/>
  <c r="K127" i="1"/>
  <c r="J127" i="1"/>
  <c r="I127" i="1"/>
  <c r="H127" i="1"/>
  <c r="G127" i="1"/>
  <c r="F127" i="1"/>
  <c r="E127" i="1"/>
  <c r="D127" i="1"/>
  <c r="C127" i="1"/>
  <c r="B127" i="1"/>
  <c r="N126" i="1"/>
  <c r="M126" i="1"/>
  <c r="L126" i="1"/>
  <c r="K126" i="1"/>
  <c r="J126" i="1"/>
  <c r="I126" i="1"/>
  <c r="H126" i="1"/>
  <c r="G126" i="1"/>
  <c r="F126" i="1"/>
  <c r="E126" i="1"/>
  <c r="D126" i="1"/>
  <c r="C126" i="1"/>
  <c r="O126" i="1" s="1"/>
  <c r="B126" i="1"/>
  <c r="N125" i="1"/>
  <c r="M125" i="1"/>
  <c r="L125" i="1"/>
  <c r="K125" i="1"/>
  <c r="J125" i="1"/>
  <c r="I125" i="1"/>
  <c r="H125" i="1"/>
  <c r="G125" i="1"/>
  <c r="F125" i="1"/>
  <c r="E125" i="1"/>
  <c r="D125" i="1"/>
  <c r="C125" i="1"/>
  <c r="B125" i="1"/>
  <c r="N124" i="1"/>
  <c r="M124" i="1"/>
  <c r="L124" i="1"/>
  <c r="K124" i="1"/>
  <c r="J124" i="1"/>
  <c r="I124" i="1"/>
  <c r="H124" i="1"/>
  <c r="G124" i="1"/>
  <c r="F124" i="1"/>
  <c r="E124" i="1"/>
  <c r="D124" i="1"/>
  <c r="C124" i="1"/>
  <c r="B124" i="1"/>
  <c r="N123" i="1"/>
  <c r="M123" i="1"/>
  <c r="M130" i="1" s="1"/>
  <c r="M118" i="1" s="1"/>
  <c r="L123" i="1"/>
  <c r="L130" i="1" s="1"/>
  <c r="L118" i="1" s="1"/>
  <c r="K123" i="1"/>
  <c r="K130" i="1" s="1"/>
  <c r="K118" i="1" s="1"/>
  <c r="J123" i="1"/>
  <c r="I123" i="1"/>
  <c r="H123" i="1"/>
  <c r="G123" i="1"/>
  <c r="F123" i="1"/>
  <c r="E123" i="1"/>
  <c r="D123" i="1"/>
  <c r="C123" i="1"/>
  <c r="B123" i="1"/>
  <c r="AA100" i="1"/>
  <c r="AA101" i="1" s="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N83" i="1"/>
  <c r="M83" i="1"/>
  <c r="L83" i="1"/>
  <c r="K83" i="1"/>
  <c r="J83" i="1"/>
  <c r="I83" i="1"/>
  <c r="H83" i="1"/>
  <c r="G83" i="1"/>
  <c r="F83" i="1"/>
  <c r="E83" i="1"/>
  <c r="D83" i="1"/>
  <c r="C83" i="1"/>
  <c r="B83" i="1"/>
  <c r="O83" i="1" s="1"/>
  <c r="N82" i="1"/>
  <c r="M82" i="1"/>
  <c r="L82" i="1"/>
  <c r="K82" i="1"/>
  <c r="J82" i="1"/>
  <c r="I82" i="1"/>
  <c r="H82" i="1"/>
  <c r="G82" i="1"/>
  <c r="F82" i="1"/>
  <c r="E82" i="1"/>
  <c r="D82" i="1"/>
  <c r="C82" i="1"/>
  <c r="B82" i="1"/>
  <c r="N81" i="1"/>
  <c r="M81" i="1"/>
  <c r="L81" i="1"/>
  <c r="K81" i="1"/>
  <c r="J81" i="1"/>
  <c r="I81" i="1"/>
  <c r="H81" i="1"/>
  <c r="G81" i="1"/>
  <c r="F81" i="1"/>
  <c r="E81" i="1"/>
  <c r="D81" i="1"/>
  <c r="C81" i="1"/>
  <c r="B81" i="1"/>
  <c r="N80" i="1"/>
  <c r="M80" i="1"/>
  <c r="L80" i="1"/>
  <c r="K80" i="1"/>
  <c r="J80" i="1"/>
  <c r="I80" i="1"/>
  <c r="H80" i="1"/>
  <c r="G80" i="1"/>
  <c r="F80" i="1"/>
  <c r="E80" i="1"/>
  <c r="D80" i="1"/>
  <c r="C80" i="1"/>
  <c r="B80" i="1"/>
  <c r="N79" i="1"/>
  <c r="M79" i="1"/>
  <c r="L79" i="1"/>
  <c r="K79" i="1"/>
  <c r="J79" i="1"/>
  <c r="I79" i="1"/>
  <c r="H79" i="1"/>
  <c r="G79" i="1"/>
  <c r="F79" i="1"/>
  <c r="E79" i="1"/>
  <c r="D79" i="1"/>
  <c r="C79" i="1"/>
  <c r="B79" i="1"/>
  <c r="N78" i="1"/>
  <c r="M78" i="1"/>
  <c r="L78" i="1"/>
  <c r="K78" i="1"/>
  <c r="J78" i="1"/>
  <c r="I78" i="1"/>
  <c r="H78" i="1"/>
  <c r="G78" i="1"/>
  <c r="F78" i="1"/>
  <c r="E78" i="1"/>
  <c r="D78" i="1"/>
  <c r="C78" i="1"/>
  <c r="B78" i="1"/>
  <c r="N77" i="1"/>
  <c r="M77" i="1"/>
  <c r="L77" i="1"/>
  <c r="K77" i="1"/>
  <c r="J77" i="1"/>
  <c r="I77" i="1"/>
  <c r="H77" i="1"/>
  <c r="G77" i="1"/>
  <c r="F77" i="1"/>
  <c r="E77" i="1"/>
  <c r="D77" i="1"/>
  <c r="C77" i="1"/>
  <c r="B77" i="1"/>
  <c r="N76" i="1"/>
  <c r="M76" i="1"/>
  <c r="L76" i="1"/>
  <c r="K76" i="1"/>
  <c r="J76" i="1"/>
  <c r="I76" i="1"/>
  <c r="H76" i="1"/>
  <c r="G76" i="1"/>
  <c r="F76" i="1"/>
  <c r="E76" i="1"/>
  <c r="D76" i="1"/>
  <c r="C76" i="1"/>
  <c r="B76" i="1"/>
  <c r="N75" i="1"/>
  <c r="M75" i="1"/>
  <c r="L75" i="1"/>
  <c r="K75" i="1"/>
  <c r="J75" i="1"/>
  <c r="I75" i="1"/>
  <c r="H75" i="1"/>
  <c r="G75" i="1"/>
  <c r="F75" i="1"/>
  <c r="E75" i="1"/>
  <c r="D75" i="1"/>
  <c r="C75" i="1"/>
  <c r="B75" i="1"/>
  <c r="N74" i="1"/>
  <c r="M74" i="1"/>
  <c r="L74" i="1"/>
  <c r="K74" i="1"/>
  <c r="J74" i="1"/>
  <c r="I74" i="1"/>
  <c r="H74" i="1"/>
  <c r="G74" i="1"/>
  <c r="F74" i="1"/>
  <c r="E74" i="1"/>
  <c r="D74" i="1"/>
  <c r="C74" i="1"/>
  <c r="B74" i="1"/>
  <c r="N73" i="1"/>
  <c r="M73" i="1"/>
  <c r="L73" i="1"/>
  <c r="K73" i="1"/>
  <c r="J73" i="1"/>
  <c r="I73" i="1"/>
  <c r="H73" i="1"/>
  <c r="G73" i="1"/>
  <c r="F73" i="1"/>
  <c r="E73" i="1"/>
  <c r="D73" i="1"/>
  <c r="C73" i="1"/>
  <c r="B73" i="1"/>
  <c r="N72" i="1"/>
  <c r="M72" i="1"/>
  <c r="M84" i="1" s="1"/>
  <c r="M68" i="1" s="1"/>
  <c r="M21" i="1" s="1"/>
  <c r="L72" i="1"/>
  <c r="K72" i="1"/>
  <c r="J72" i="1"/>
  <c r="I72" i="1"/>
  <c r="H72" i="1"/>
  <c r="G72" i="1"/>
  <c r="F72" i="1"/>
  <c r="E72" i="1"/>
  <c r="D72" i="1"/>
  <c r="C72" i="1"/>
  <c r="B72" i="1"/>
  <c r="AA54" i="1"/>
  <c r="Z54" i="1"/>
  <c r="Y54" i="1"/>
  <c r="X54" i="1"/>
  <c r="W54" i="1"/>
  <c r="V54" i="1"/>
  <c r="U54" i="1"/>
  <c r="T54" i="1"/>
  <c r="S54" i="1"/>
  <c r="R54" i="1"/>
  <c r="Q54" i="1"/>
  <c r="P54" i="1"/>
  <c r="O54" i="1"/>
  <c r="N54" i="1"/>
  <c r="M54" i="1"/>
  <c r="L54" i="1"/>
  <c r="K54" i="1"/>
  <c r="J54" i="1"/>
  <c r="I54" i="1"/>
  <c r="H54" i="1"/>
  <c r="G54" i="1"/>
  <c r="F54" i="1"/>
  <c r="E54" i="1"/>
  <c r="D54" i="1"/>
  <c r="C54" i="1"/>
  <c r="B54" i="1"/>
  <c r="N37" i="1"/>
  <c r="M37" i="1"/>
  <c r="L37" i="1"/>
  <c r="K37" i="1"/>
  <c r="J37" i="1"/>
  <c r="I37" i="1"/>
  <c r="H37" i="1"/>
  <c r="G37" i="1"/>
  <c r="F37" i="1"/>
  <c r="E37" i="1"/>
  <c r="D37" i="1"/>
  <c r="C37" i="1"/>
  <c r="B37" i="1"/>
  <c r="N36" i="1"/>
  <c r="M36" i="1"/>
  <c r="L36" i="1"/>
  <c r="K36" i="1"/>
  <c r="J36" i="1"/>
  <c r="I36" i="1"/>
  <c r="H36" i="1"/>
  <c r="G36" i="1"/>
  <c r="F36" i="1"/>
  <c r="E36" i="1"/>
  <c r="D36" i="1"/>
  <c r="C36" i="1"/>
  <c r="B36" i="1"/>
  <c r="N35" i="1"/>
  <c r="M35" i="1"/>
  <c r="L35" i="1"/>
  <c r="K35" i="1"/>
  <c r="J35" i="1"/>
  <c r="I35" i="1"/>
  <c r="H35" i="1"/>
  <c r="G35" i="1"/>
  <c r="F35" i="1"/>
  <c r="E35" i="1"/>
  <c r="D35" i="1"/>
  <c r="C35" i="1"/>
  <c r="B35" i="1"/>
  <c r="N34" i="1"/>
  <c r="M34" i="1"/>
  <c r="L34" i="1"/>
  <c r="K34" i="1"/>
  <c r="J34" i="1"/>
  <c r="I34" i="1"/>
  <c r="H34" i="1"/>
  <c r="G34" i="1"/>
  <c r="F34" i="1"/>
  <c r="E34" i="1"/>
  <c r="D34" i="1"/>
  <c r="C34" i="1"/>
  <c r="B34" i="1"/>
  <c r="N33" i="1"/>
  <c r="M33" i="1"/>
  <c r="L33" i="1"/>
  <c r="K33" i="1"/>
  <c r="J33" i="1"/>
  <c r="I33" i="1"/>
  <c r="H33" i="1"/>
  <c r="G33" i="1"/>
  <c r="F33" i="1"/>
  <c r="E33" i="1"/>
  <c r="D33" i="1"/>
  <c r="C33" i="1"/>
  <c r="B33" i="1"/>
  <c r="N32" i="1"/>
  <c r="M32" i="1"/>
  <c r="L32" i="1"/>
  <c r="K32" i="1"/>
  <c r="J32" i="1"/>
  <c r="I32" i="1"/>
  <c r="H32" i="1"/>
  <c r="G32" i="1"/>
  <c r="F32" i="1"/>
  <c r="E32" i="1"/>
  <c r="D32" i="1"/>
  <c r="C32" i="1"/>
  <c r="B32" i="1"/>
  <c r="N31" i="1"/>
  <c r="M31" i="1"/>
  <c r="L31" i="1"/>
  <c r="K31" i="1"/>
  <c r="J31" i="1"/>
  <c r="I31" i="1"/>
  <c r="H31" i="1"/>
  <c r="G31" i="1"/>
  <c r="F31" i="1"/>
  <c r="E31" i="1"/>
  <c r="D31" i="1"/>
  <c r="C31" i="1"/>
  <c r="B31" i="1"/>
  <c r="N30" i="1"/>
  <c r="M30" i="1"/>
  <c r="L30" i="1"/>
  <c r="K30" i="1"/>
  <c r="J30" i="1"/>
  <c r="I30" i="1"/>
  <c r="H30" i="1"/>
  <c r="G30" i="1"/>
  <c r="F30" i="1"/>
  <c r="E30" i="1"/>
  <c r="D30" i="1"/>
  <c r="C30" i="1"/>
  <c r="B30" i="1"/>
  <c r="N29" i="1"/>
  <c r="M29" i="1"/>
  <c r="L29" i="1"/>
  <c r="K29" i="1"/>
  <c r="J29" i="1"/>
  <c r="I29" i="1"/>
  <c r="H29" i="1"/>
  <c r="G29" i="1"/>
  <c r="F29" i="1"/>
  <c r="E29" i="1"/>
  <c r="D29" i="1"/>
  <c r="C29" i="1"/>
  <c r="B29" i="1"/>
  <c r="N28" i="1"/>
  <c r="M28" i="1"/>
  <c r="L28" i="1"/>
  <c r="K28" i="1"/>
  <c r="J28" i="1"/>
  <c r="I28" i="1"/>
  <c r="H28" i="1"/>
  <c r="G28" i="1"/>
  <c r="F28" i="1"/>
  <c r="E28" i="1"/>
  <c r="D28" i="1"/>
  <c r="C28" i="1"/>
  <c r="B28" i="1"/>
  <c r="N27" i="1"/>
  <c r="M27" i="1"/>
  <c r="L27" i="1"/>
  <c r="K27" i="1"/>
  <c r="J27" i="1"/>
  <c r="I27" i="1"/>
  <c r="H27" i="1"/>
  <c r="G27" i="1"/>
  <c r="F27" i="1"/>
  <c r="E27" i="1"/>
  <c r="D27" i="1"/>
  <c r="C27" i="1"/>
  <c r="B27" i="1"/>
  <c r="O27" i="1" s="1"/>
  <c r="N26" i="1"/>
  <c r="M26" i="1"/>
  <c r="L26" i="1"/>
  <c r="K26" i="1"/>
  <c r="J26" i="1"/>
  <c r="I26" i="1"/>
  <c r="H26" i="1"/>
  <c r="G26" i="1"/>
  <c r="F26" i="1"/>
  <c r="E26" i="1"/>
  <c r="D26" i="1"/>
  <c r="C26" i="1"/>
  <c r="C38" i="1" s="1"/>
  <c r="C20" i="1" s="1"/>
  <c r="B26" i="1"/>
  <c r="H43" i="25" l="1"/>
  <c r="L43" i="25" s="1"/>
  <c r="B12" i="25" s="1"/>
  <c r="C39" i="15"/>
  <c r="O28" i="1"/>
  <c r="O72" i="1"/>
  <c r="O169" i="1"/>
  <c r="O213" i="1"/>
  <c r="J38" i="1"/>
  <c r="J20" i="1" s="1"/>
  <c r="O34" i="1"/>
  <c r="H84" i="1"/>
  <c r="H68" i="1" s="1"/>
  <c r="H21" i="1" s="1"/>
  <c r="O78" i="1"/>
  <c r="F130" i="1"/>
  <c r="F118" i="1" s="1"/>
  <c r="E130" i="1"/>
  <c r="E118" i="1" s="1"/>
  <c r="O174" i="1"/>
  <c r="O246" i="1"/>
  <c r="B23" i="4"/>
  <c r="B9" i="4" s="1"/>
  <c r="N23" i="4"/>
  <c r="N9" i="4" s="1"/>
  <c r="E64" i="4"/>
  <c r="E50" i="4" s="1"/>
  <c r="O60" i="4"/>
  <c r="AG36" i="18"/>
  <c r="D36" i="18" s="1"/>
  <c r="M50" i="19"/>
  <c r="AH99" i="19"/>
  <c r="AH88" i="19" s="1"/>
  <c r="V45" i="20"/>
  <c r="X67" i="20"/>
  <c r="K38" i="1"/>
  <c r="K20" i="1" s="1"/>
  <c r="O35" i="1"/>
  <c r="I84" i="1"/>
  <c r="I68" i="1" s="1"/>
  <c r="I21" i="1" s="1"/>
  <c r="O79" i="1"/>
  <c r="O127" i="1"/>
  <c r="I175" i="1"/>
  <c r="I162" i="1" s="1"/>
  <c r="H175" i="1"/>
  <c r="H162" i="1" s="1"/>
  <c r="L215" i="1"/>
  <c r="L204" i="1" s="1"/>
  <c r="D251" i="1"/>
  <c r="D240" i="1" s="1"/>
  <c r="C23" i="4"/>
  <c r="C9" i="4" s="1"/>
  <c r="O17" i="4"/>
  <c r="F64" i="4"/>
  <c r="F50" i="4" s="1"/>
  <c r="O61" i="4"/>
  <c r="J70" i="18"/>
  <c r="E22" i="18" s="1"/>
  <c r="Z70" i="18"/>
  <c r="E32" i="18" s="1"/>
  <c r="AP70" i="18"/>
  <c r="E42" i="18" s="1"/>
  <c r="S127" i="18"/>
  <c r="D47" i="18" s="1"/>
  <c r="AC12" i="19"/>
  <c r="O26" i="19"/>
  <c r="N50" i="19"/>
  <c r="AH50" i="19"/>
  <c r="AT61" i="19"/>
  <c r="AO45" i="20"/>
  <c r="X79" i="20"/>
  <c r="J8" i="20" s="1"/>
  <c r="AB11" i="20"/>
  <c r="L36" i="18"/>
  <c r="D24" i="18" s="1"/>
  <c r="V88" i="19"/>
  <c r="AA82" i="20"/>
  <c r="K6" i="20"/>
  <c r="N36" i="18"/>
  <c r="D26" i="18" s="1"/>
  <c r="AB27" i="18"/>
  <c r="O161" i="18"/>
  <c r="K12" i="19"/>
  <c r="V23" i="20"/>
  <c r="S33" i="20"/>
  <c r="S17" i="20"/>
  <c r="W45" i="20"/>
  <c r="AD82" i="20"/>
  <c r="AA45" i="20"/>
  <c r="AE82" i="20"/>
  <c r="U50" i="19"/>
  <c r="AH123" i="19"/>
  <c r="AH105" i="19"/>
  <c r="V5" i="19" s="1"/>
  <c r="Q23" i="20"/>
  <c r="AT45" i="20"/>
  <c r="AB50" i="19"/>
  <c r="R23" i="20"/>
  <c r="AQ23" i="20"/>
  <c r="F11" i="20"/>
  <c r="AC45" i="20"/>
  <c r="Z26" i="19"/>
  <c r="F38" i="1"/>
  <c r="F20" i="1" s="1"/>
  <c r="O30" i="1"/>
  <c r="D84" i="1"/>
  <c r="D68" i="1" s="1"/>
  <c r="D21" i="1" s="1"/>
  <c r="O74" i="1"/>
  <c r="B130" i="1"/>
  <c r="B118" i="1" s="1"/>
  <c r="N130" i="1"/>
  <c r="N118" i="1" s="1"/>
  <c r="D175" i="1"/>
  <c r="D162" i="1" s="1"/>
  <c r="O170" i="1"/>
  <c r="G215" i="1"/>
  <c r="G204" i="1" s="1"/>
  <c r="K251" i="1"/>
  <c r="K240" i="1" s="1"/>
  <c r="J23" i="4"/>
  <c r="J9" i="4" s="1"/>
  <c r="I23" i="4"/>
  <c r="I9" i="4" s="1"/>
  <c r="L64" i="4"/>
  <c r="L50" i="4" s="1"/>
  <c r="B7" i="15"/>
  <c r="C37" i="16"/>
  <c r="C18" i="17"/>
  <c r="T122" i="18"/>
  <c r="AA26" i="19"/>
  <c r="AB26" i="19"/>
  <c r="S12" i="19"/>
  <c r="W23" i="20"/>
  <c r="X55" i="20"/>
  <c r="N84" i="1"/>
  <c r="N68" i="1" s="1"/>
  <c r="N21" i="1" s="1"/>
  <c r="O73" i="1"/>
  <c r="U112" i="19"/>
  <c r="AF5" i="20"/>
  <c r="AA23" i="20"/>
  <c r="D38" i="1"/>
  <c r="D20" i="1" s="1"/>
  <c r="AG91" i="18"/>
  <c r="AG57" i="18"/>
  <c r="E38" i="1"/>
  <c r="E20" i="1" s="1"/>
  <c r="O29" i="1"/>
  <c r="C84" i="1"/>
  <c r="C68" i="1" s="1"/>
  <c r="C21" i="1" s="1"/>
  <c r="O32" i="1"/>
  <c r="D130" i="1"/>
  <c r="D118" i="1" s="1"/>
  <c r="I215" i="1"/>
  <c r="I204" i="1" s="1"/>
  <c r="L23" i="4"/>
  <c r="L9" i="4" s="1"/>
  <c r="C64" i="4"/>
  <c r="C50" i="4" s="1"/>
  <c r="AM36" i="18"/>
  <c r="D39" i="18" s="1"/>
  <c r="AB35" i="18"/>
  <c r="M26" i="19"/>
  <c r="O99" i="19"/>
  <c r="O81" i="19"/>
  <c r="H5" i="19" s="1"/>
  <c r="V112" i="19"/>
  <c r="P11" i="20"/>
  <c r="AI114" i="20"/>
  <c r="T195" i="18"/>
  <c r="H23" i="4"/>
  <c r="H9" i="4" s="1"/>
  <c r="K64" i="4"/>
  <c r="K50" i="4" s="1"/>
  <c r="W36" i="18"/>
  <c r="D29" i="18" s="1"/>
  <c r="H38" i="1"/>
  <c r="H20" i="1" s="1"/>
  <c r="O76" i="1"/>
  <c r="F175" i="1"/>
  <c r="F162" i="1" s="1"/>
  <c r="O172" i="1"/>
  <c r="O58" i="4"/>
  <c r="B6" i="16"/>
  <c r="AB26" i="18"/>
  <c r="X70" i="18"/>
  <c r="E30" i="18" s="1"/>
  <c r="AN70" i="18"/>
  <c r="E40" i="18" s="1"/>
  <c r="AL70" i="18"/>
  <c r="E38" i="18" s="1"/>
  <c r="AB161" i="18"/>
  <c r="E51" i="18" s="1"/>
  <c r="N26" i="19"/>
  <c r="N121" i="21"/>
  <c r="G38" i="1"/>
  <c r="G20" i="1" s="1"/>
  <c r="O31" i="1"/>
  <c r="E84" i="1"/>
  <c r="E68" i="1" s="1"/>
  <c r="E21" i="1" s="1"/>
  <c r="O75" i="1"/>
  <c r="C130" i="1"/>
  <c r="C118" i="1" s="1"/>
  <c r="O124" i="1"/>
  <c r="E175" i="1"/>
  <c r="E162" i="1" s="1"/>
  <c r="O171" i="1"/>
  <c r="H215" i="1"/>
  <c r="H204" i="1" s="1"/>
  <c r="O214" i="1"/>
  <c r="L251" i="1"/>
  <c r="L240" i="1" s="1"/>
  <c r="K23" i="4"/>
  <c r="K9" i="4" s="1"/>
  <c r="B64" i="4"/>
  <c r="B50" i="4" s="1"/>
  <c r="N64" i="4"/>
  <c r="N50" i="4" s="1"/>
  <c r="N37" i="6"/>
  <c r="AB29" i="18"/>
  <c r="AD12" i="19"/>
  <c r="AA50" i="19"/>
  <c r="AC11" i="20"/>
  <c r="AB45" i="20"/>
  <c r="AS45" i="20"/>
  <c r="AF82" i="20"/>
  <c r="N104" i="20"/>
  <c r="I38" i="1"/>
  <c r="I20" i="1" s="1"/>
  <c r="O33" i="1"/>
  <c r="G84" i="1"/>
  <c r="G68" i="1" s="1"/>
  <c r="G21" i="1" s="1"/>
  <c r="O77" i="1"/>
  <c r="O125" i="1"/>
  <c r="G175" i="1"/>
  <c r="G162" i="1" s="1"/>
  <c r="O173" i="1"/>
  <c r="J215" i="1"/>
  <c r="J204" i="1" s="1"/>
  <c r="O245" i="1"/>
  <c r="N251" i="1"/>
  <c r="N240" i="1" s="1"/>
  <c r="M23" i="4"/>
  <c r="M9" i="4" s="1"/>
  <c r="D64" i="4"/>
  <c r="D50" i="4" s="1"/>
  <c r="O59" i="4"/>
  <c r="D37" i="16"/>
  <c r="AE36" i="18"/>
  <c r="D34" i="18" s="1"/>
  <c r="AB32" i="18"/>
  <c r="Y70" i="18"/>
  <c r="E31" i="18" s="1"/>
  <c r="AO70" i="18"/>
  <c r="E41" i="18" s="1"/>
  <c r="O70" i="18"/>
  <c r="D4" i="18" s="1"/>
  <c r="AI42" i="19"/>
  <c r="AC112" i="19"/>
  <c r="AE11" i="20"/>
  <c r="AP23" i="20"/>
  <c r="AD45" i="20"/>
  <c r="V104" i="20"/>
  <c r="AA104" i="20"/>
  <c r="AD112" i="19"/>
  <c r="E251" i="1"/>
  <c r="E240" i="1" s="1"/>
  <c r="M251" i="1"/>
  <c r="M240" i="1" s="1"/>
  <c r="D23" i="4"/>
  <c r="D9" i="4" s="1"/>
  <c r="O18" i="4"/>
  <c r="G64" i="4"/>
  <c r="G50" i="4" s="1"/>
  <c r="O36" i="18"/>
  <c r="C4" i="18" s="1"/>
  <c r="AB33" i="18"/>
  <c r="L70" i="18"/>
  <c r="E24" i="18" s="1"/>
  <c r="W127" i="18"/>
  <c r="D48" i="18" s="1"/>
  <c r="AD127" i="18"/>
  <c r="D53" i="18" s="1"/>
  <c r="AC161" i="18"/>
  <c r="E52" i="18" s="1"/>
  <c r="I12" i="19"/>
  <c r="AE12" i="19"/>
  <c r="P26" i="19"/>
  <c r="AI26" i="19"/>
  <c r="O50" i="19"/>
  <c r="AI50" i="19"/>
  <c r="AH66" i="19"/>
  <c r="M88" i="19"/>
  <c r="S55" i="20"/>
  <c r="S45" i="20" s="1"/>
  <c r="O82" i="20"/>
  <c r="AE104" i="20"/>
  <c r="B94" i="25"/>
  <c r="AB23" i="20"/>
  <c r="J84" i="1"/>
  <c r="J68" i="1" s="1"/>
  <c r="J21" i="1" s="1"/>
  <c r="O80" i="1"/>
  <c r="M38" i="1"/>
  <c r="M20" i="1" s="1"/>
  <c r="K84" i="1"/>
  <c r="K68" i="1" s="1"/>
  <c r="K21" i="1" s="1"/>
  <c r="F84" i="1"/>
  <c r="F68" i="1" s="1"/>
  <c r="F21" i="1" s="1"/>
  <c r="O81" i="1"/>
  <c r="I130" i="1"/>
  <c r="I118" i="1" s="1"/>
  <c r="N215" i="1"/>
  <c r="N204" i="1" s="1"/>
  <c r="F251" i="1"/>
  <c r="F240" i="1" s="1"/>
  <c r="O248" i="1"/>
  <c r="E23" i="4"/>
  <c r="E9" i="4" s="1"/>
  <c r="O62" i="4"/>
  <c r="D39" i="15"/>
  <c r="AK36" i="18"/>
  <c r="D37" i="18" s="1"/>
  <c r="AL36" i="18"/>
  <c r="D38" i="18" s="1"/>
  <c r="AB34" i="18"/>
  <c r="O127" i="18"/>
  <c r="AD161" i="18"/>
  <c r="E53" i="18" s="1"/>
  <c r="Z161" i="18"/>
  <c r="E49" i="18" s="1"/>
  <c r="Q26" i="19"/>
  <c r="AJ50" i="19"/>
  <c r="S11" i="20"/>
  <c r="AL33" i="20"/>
  <c r="X92" i="20"/>
  <c r="AF104" i="20"/>
  <c r="L12" i="19"/>
  <c r="AR23" i="20"/>
  <c r="AU45" i="20"/>
  <c r="AD104" i="20"/>
  <c r="L38" i="1"/>
  <c r="L20" i="1" s="1"/>
  <c r="O36" i="1"/>
  <c r="G130" i="1"/>
  <c r="G118" i="1" s="1"/>
  <c r="O128" i="1"/>
  <c r="O247" i="1"/>
  <c r="O37" i="1"/>
  <c r="H130" i="1"/>
  <c r="H118" i="1" s="1"/>
  <c r="O129" i="1"/>
  <c r="J175" i="1"/>
  <c r="J162" i="1" s="1"/>
  <c r="B215" i="1"/>
  <c r="B204" i="1" s="1"/>
  <c r="O204" i="1" s="1"/>
  <c r="O249" i="1"/>
  <c r="H64" i="4"/>
  <c r="H50" i="4" s="1"/>
  <c r="O26" i="1"/>
  <c r="N38" i="1"/>
  <c r="N20" i="1" s="1"/>
  <c r="L84" i="1"/>
  <c r="L68" i="1" s="1"/>
  <c r="L21" i="1" s="1"/>
  <c r="O82" i="1"/>
  <c r="J130" i="1"/>
  <c r="J118" i="1" s="1"/>
  <c r="B144" i="1"/>
  <c r="L175" i="1"/>
  <c r="L162" i="1" s="1"/>
  <c r="K175" i="1"/>
  <c r="K162" i="1" s="1"/>
  <c r="C215" i="1"/>
  <c r="C204" i="1" s="1"/>
  <c r="O210" i="1"/>
  <c r="G251" i="1"/>
  <c r="G240" i="1" s="1"/>
  <c r="O250" i="1"/>
  <c r="F23" i="4"/>
  <c r="F9" i="4" s="1"/>
  <c r="O19" i="4"/>
  <c r="O20" i="4"/>
  <c r="I64" i="4"/>
  <c r="I50" i="4" s="1"/>
  <c r="AA127" i="18"/>
  <c r="D50" i="18" s="1"/>
  <c r="T117" i="18"/>
  <c r="T118" i="18"/>
  <c r="AE161" i="18"/>
  <c r="D11" i="18" s="1"/>
  <c r="R88" i="19"/>
  <c r="M112" i="19"/>
  <c r="S40" i="20"/>
  <c r="M6" i="20" s="1"/>
  <c r="M11" i="20" s="1"/>
  <c r="AG104" i="20"/>
  <c r="X114" i="20"/>
  <c r="N177" i="21"/>
  <c r="H31" i="28"/>
  <c r="H33" i="28"/>
  <c r="H37" i="28"/>
  <c r="H39" i="28"/>
  <c r="H41" i="28"/>
  <c r="D215" i="1"/>
  <c r="D204" i="1" s="1"/>
  <c r="O211" i="1"/>
  <c r="H251" i="1"/>
  <c r="H240" i="1" s="1"/>
  <c r="O21" i="4"/>
  <c r="J64" i="4"/>
  <c r="J50" i="4" s="1"/>
  <c r="AG70" i="18"/>
  <c r="E36" i="18" s="1"/>
  <c r="AB127" i="18"/>
  <c r="D51" i="18" s="1"/>
  <c r="AN26" i="19"/>
  <c r="N112" i="19"/>
  <c r="U11" i="20"/>
  <c r="O23" i="20"/>
  <c r="AU67" i="20"/>
  <c r="AH104" i="20"/>
  <c r="AA177" i="21"/>
  <c r="I144" i="22"/>
  <c r="U68" i="22"/>
  <c r="H43" i="28"/>
  <c r="H32" i="28"/>
  <c r="H23" i="28"/>
  <c r="H25" i="28"/>
  <c r="E44" i="28"/>
  <c r="H18" i="28"/>
  <c r="H24" i="28"/>
  <c r="H26" i="28"/>
  <c r="H28" i="28"/>
  <c r="H30" i="28"/>
  <c r="C44" i="28"/>
  <c r="H29" i="28"/>
  <c r="F13" i="28"/>
  <c r="H27" i="28"/>
  <c r="H35" i="28"/>
  <c r="H22" i="28"/>
  <c r="D44" i="28"/>
  <c r="H36" i="28"/>
  <c r="F44" i="28"/>
  <c r="H38" i="28"/>
  <c r="G44" i="28"/>
  <c r="H34" i="28"/>
  <c r="H40" i="28"/>
  <c r="H75" i="28"/>
  <c r="H20" i="28"/>
  <c r="H19" i="28"/>
  <c r="H21" i="28"/>
  <c r="D51" i="27"/>
  <c r="C56" i="27"/>
  <c r="D46" i="27"/>
  <c r="D47" i="27"/>
  <c r="D48" i="27"/>
  <c r="D50" i="27"/>
  <c r="I87" i="26"/>
  <c r="D87" i="26"/>
  <c r="F87" i="26"/>
  <c r="H87" i="26"/>
  <c r="J87" i="26"/>
  <c r="K87" i="26"/>
  <c r="C54" i="26"/>
  <c r="L87" i="26"/>
  <c r="M87" i="26"/>
  <c r="N87" i="26"/>
  <c r="B29" i="26"/>
  <c r="B30" i="26"/>
  <c r="B31" i="26"/>
  <c r="B32" i="26"/>
  <c r="B33" i="26"/>
  <c r="B34" i="26"/>
  <c r="B35" i="26"/>
  <c r="B36" i="26"/>
  <c r="B37" i="26"/>
  <c r="B38" i="26"/>
  <c r="B39" i="26"/>
  <c r="B40" i="26"/>
  <c r="B41" i="26"/>
  <c r="B42" i="26"/>
  <c r="B43" i="26"/>
  <c r="B44" i="26"/>
  <c r="B45" i="26"/>
  <c r="B46" i="26"/>
  <c r="B47" i="26"/>
  <c r="B48" i="26"/>
  <c r="B49" i="26"/>
  <c r="B50" i="26"/>
  <c r="D50" i="26" s="1"/>
  <c r="B51" i="26"/>
  <c r="R85" i="26"/>
  <c r="G87" i="26"/>
  <c r="C25" i="25"/>
  <c r="C23" i="25"/>
  <c r="C29" i="25"/>
  <c r="L39" i="25"/>
  <c r="B8" i="25" s="1"/>
  <c r="B90" i="25"/>
  <c r="C24" i="25"/>
  <c r="D25" i="23"/>
  <c r="L40" i="25"/>
  <c r="B9" i="25" s="1"/>
  <c r="D53" i="27"/>
  <c r="F53" i="27"/>
  <c r="F39" i="25"/>
  <c r="E40" i="25"/>
  <c r="F40" i="25" s="1"/>
  <c r="B89" i="25"/>
  <c r="B44" i="28"/>
  <c r="F38" i="25"/>
  <c r="J144" i="22"/>
  <c r="E28" i="23"/>
  <c r="C29" i="21"/>
  <c r="W12" i="19"/>
  <c r="D45" i="18"/>
  <c r="C8" i="18"/>
  <c r="X12" i="19"/>
  <c r="N12" i="19"/>
  <c r="R12" i="19"/>
  <c r="AK26" i="19"/>
  <c r="E12" i="19"/>
  <c r="AE70" i="18"/>
  <c r="E34" i="18" s="1"/>
  <c r="D10" i="18"/>
  <c r="E48" i="18"/>
  <c r="AJ26" i="19"/>
  <c r="AT74" i="19"/>
  <c r="AA6" i="19"/>
  <c r="N70" i="18"/>
  <c r="E26" i="18" s="1"/>
  <c r="R161" i="18"/>
  <c r="E46" i="18" s="1"/>
  <c r="AJ42" i="19"/>
  <c r="AJ66" i="19"/>
  <c r="AB24" i="18"/>
  <c r="AB28" i="18"/>
  <c r="T127" i="18"/>
  <c r="C9" i="18" s="1"/>
  <c r="V12" i="19"/>
  <c r="Z50" i="19"/>
  <c r="AQ50" i="19"/>
  <c r="Z88" i="19"/>
  <c r="W88" i="19"/>
  <c r="AF112" i="19"/>
  <c r="AH112" i="19"/>
  <c r="O123" i="19"/>
  <c r="AH136" i="19"/>
  <c r="N23" i="20"/>
  <c r="AE23" i="20"/>
  <c r="AK45" i="20"/>
  <c r="S67" i="20"/>
  <c r="G12" i="19"/>
  <c r="W61" i="19"/>
  <c r="T6" i="20"/>
  <c r="T11" i="20" s="1"/>
  <c r="X104" i="20"/>
  <c r="AE26" i="19"/>
  <c r="W74" i="19"/>
  <c r="W123" i="19"/>
  <c r="W105" i="19"/>
  <c r="P23" i="20"/>
  <c r="AL23" i="20"/>
  <c r="Y5" i="20"/>
  <c r="Y11" i="20" s="1"/>
  <c r="AF67" i="20"/>
  <c r="K70" i="18"/>
  <c r="E23" i="18" s="1"/>
  <c r="AA70" i="18"/>
  <c r="E33" i="18" s="1"/>
  <c r="AQ70" i="18"/>
  <c r="D6" i="18" s="1"/>
  <c r="Z127" i="18"/>
  <c r="D49" i="18" s="1"/>
  <c r="H12" i="19"/>
  <c r="AA12" i="19"/>
  <c r="AH26" i="19"/>
  <c r="AT26" i="19"/>
  <c r="AT50" i="19"/>
  <c r="AG112" i="19"/>
  <c r="AL45" i="20"/>
  <c r="Z5" i="20"/>
  <c r="Z11" i="20" s="1"/>
  <c r="AL67" i="20"/>
  <c r="AB70" i="18"/>
  <c r="D5" i="18" s="1"/>
  <c r="R26" i="19"/>
  <c r="C5" i="19"/>
  <c r="C12" i="19" s="1"/>
  <c r="AK23" i="20"/>
  <c r="S82" i="20"/>
  <c r="I9" i="20"/>
  <c r="I11" i="20" s="1"/>
  <c r="S23" i="20"/>
  <c r="C5" i="20"/>
  <c r="C11" i="20" s="1"/>
  <c r="S161" i="18"/>
  <c r="E47" i="18" s="1"/>
  <c r="AF12" i="19"/>
  <c r="R61" i="19"/>
  <c r="AE61" i="19"/>
  <c r="AE50" i="19" s="1"/>
  <c r="O88" i="19"/>
  <c r="W99" i="19"/>
  <c r="X23" i="20"/>
  <c r="W82" i="20"/>
  <c r="AI92" i="20"/>
  <c r="P114" i="20"/>
  <c r="P100" i="20"/>
  <c r="R7" i="20" s="1"/>
  <c r="R11" i="20" s="1"/>
  <c r="W11" i="20"/>
  <c r="AF70" i="18"/>
  <c r="E35" i="18" s="1"/>
  <c r="AC127" i="18"/>
  <c r="D52" i="18" s="1"/>
  <c r="X36" i="18"/>
  <c r="D30" i="18" s="1"/>
  <c r="AN36" i="18"/>
  <c r="D40" i="18" s="1"/>
  <c r="AE127" i="18"/>
  <c r="C11" i="18" s="1"/>
  <c r="T161" i="18"/>
  <c r="D9" i="18" s="1"/>
  <c r="Q5" i="19"/>
  <c r="Q12" i="19" s="1"/>
  <c r="W26" i="19"/>
  <c r="D5" i="19"/>
  <c r="D12" i="19" s="1"/>
  <c r="AT37" i="19"/>
  <c r="R37" i="19"/>
  <c r="AK37" i="19"/>
  <c r="R50" i="19"/>
  <c r="AK61" i="19"/>
  <c r="AK50" i="19" s="1"/>
  <c r="AK45" i="19"/>
  <c r="P7" i="19" s="1"/>
  <c r="P12" i="19" s="1"/>
  <c r="R74" i="19"/>
  <c r="O112" i="19"/>
  <c r="AU17" i="20"/>
  <c r="AU33" i="20"/>
  <c r="X126" i="20"/>
  <c r="E12" i="18"/>
  <c r="AH36" i="18"/>
  <c r="J12" i="19"/>
  <c r="X11" i="20"/>
  <c r="P82" i="20"/>
  <c r="H5" i="20"/>
  <c r="H11" i="20" s="1"/>
  <c r="AI104" i="20"/>
  <c r="Y36" i="18"/>
  <c r="D31" i="18" s="1"/>
  <c r="AO36" i="18"/>
  <c r="D41" i="18" s="1"/>
  <c r="AK70" i="18"/>
  <c r="E37" i="18" s="1"/>
  <c r="O104" i="18"/>
  <c r="M12" i="19"/>
  <c r="O12" i="19"/>
  <c r="R112" i="19"/>
  <c r="AF33" i="20"/>
  <c r="AF20" i="20"/>
  <c r="E8" i="20" s="1"/>
  <c r="E11" i="20" s="1"/>
  <c r="N5" i="20"/>
  <c r="N11" i="20" s="1"/>
  <c r="X45" i="20"/>
  <c r="AE37" i="19"/>
  <c r="C10" i="18"/>
  <c r="J36" i="18"/>
  <c r="D22" i="18" s="1"/>
  <c r="Z36" i="18"/>
  <c r="D32" i="18" s="1"/>
  <c r="AP36" i="18"/>
  <c r="D42" i="18" s="1"/>
  <c r="R127" i="18"/>
  <c r="D46" i="18" s="1"/>
  <c r="F6" i="19"/>
  <c r="F12" i="19" s="1"/>
  <c r="AQ26" i="19"/>
  <c r="AE74" i="19"/>
  <c r="Y5" i="19"/>
  <c r="Y12" i="19" s="1"/>
  <c r="Z112" i="19"/>
  <c r="AB5" i="19"/>
  <c r="AB12" i="19" s="1"/>
  <c r="O136" i="19"/>
  <c r="K11" i="20"/>
  <c r="AF11" i="20"/>
  <c r="AC23" i="20"/>
  <c r="AS23" i="20"/>
  <c r="AI45" i="20"/>
  <c r="AF39" i="20"/>
  <c r="AF55" i="20"/>
  <c r="M70" i="18"/>
  <c r="E25" i="18" s="1"/>
  <c r="V82" i="20"/>
  <c r="X80" i="20"/>
  <c r="J9" i="20" s="1"/>
  <c r="K36" i="18"/>
  <c r="D23" i="18" s="1"/>
  <c r="AA36" i="18"/>
  <c r="D33" i="18" s="1"/>
  <c r="AQ36" i="18"/>
  <c r="C6" i="18" s="1"/>
  <c r="AB31" i="18"/>
  <c r="W70" i="18"/>
  <c r="E29" i="18" s="1"/>
  <c r="AM70" i="18"/>
  <c r="E39" i="18" s="1"/>
  <c r="AA161" i="18"/>
  <c r="E50" i="18" s="1"/>
  <c r="W37" i="19"/>
  <c r="V50" i="19"/>
  <c r="AP50" i="19"/>
  <c r="Z5" i="19"/>
  <c r="Z12" i="19" s="1"/>
  <c r="AK74" i="19"/>
  <c r="AE112" i="19"/>
  <c r="W136" i="19"/>
  <c r="Q5" i="20"/>
  <c r="Q11" i="20" s="1"/>
  <c r="AD23" i="20"/>
  <c r="AT23" i="20"/>
  <c r="AJ45" i="20"/>
  <c r="AL55" i="20"/>
  <c r="L11" i="20"/>
  <c r="O104" i="20"/>
  <c r="AA5" i="20"/>
  <c r="AA11" i="20" s="1"/>
  <c r="X33" i="20"/>
  <c r="P92" i="20"/>
  <c r="P126" i="20"/>
  <c r="D5" i="20"/>
  <c r="D11" i="20" s="1"/>
  <c r="X78" i="20"/>
  <c r="J7" i="20" s="1"/>
  <c r="AI82" i="20"/>
  <c r="AU55" i="20"/>
  <c r="B20" i="15"/>
  <c r="B21" i="15" s="1"/>
  <c r="C20" i="15"/>
  <c r="C21" i="15" s="1"/>
  <c r="B18" i="17"/>
  <c r="B19" i="17" s="1"/>
  <c r="B19" i="16"/>
  <c r="B20" i="16" s="1"/>
  <c r="C36" i="17"/>
  <c r="C13" i="16"/>
  <c r="C19" i="16" s="1"/>
  <c r="C20" i="16" s="1"/>
  <c r="D36" i="17"/>
  <c r="O38" i="1"/>
  <c r="O84" i="1"/>
  <c r="O162" i="1"/>
  <c r="O118" i="1"/>
  <c r="O9" i="4"/>
  <c r="B84" i="1"/>
  <c r="B68" i="1" s="1"/>
  <c r="B38" i="1"/>
  <c r="B20" i="1" s="1"/>
  <c r="O20" i="1" s="1"/>
  <c r="O57" i="4"/>
  <c r="O64" i="4" s="1"/>
  <c r="O50" i="4" s="1"/>
  <c r="B251" i="1"/>
  <c r="O16" i="4"/>
  <c r="O209" i="1"/>
  <c r="O215" i="1" s="1"/>
  <c r="O168" i="1"/>
  <c r="O123" i="1"/>
  <c r="O130" i="1" l="1"/>
  <c r="J11" i="20"/>
  <c r="O175" i="1"/>
  <c r="O23" i="4"/>
  <c r="H44" i="28"/>
  <c r="D8" i="18"/>
  <c r="E45" i="18"/>
  <c r="D12" i="18"/>
  <c r="R86" i="26"/>
  <c r="D53" i="26"/>
  <c r="O87" i="26"/>
  <c r="B28" i="26"/>
  <c r="B54" i="26" s="1"/>
  <c r="O88" i="27"/>
  <c r="B30" i="27"/>
  <c r="B56" i="27" s="1"/>
  <c r="AB36" i="18"/>
  <c r="C5" i="18" s="1"/>
  <c r="C12" i="18" s="1"/>
  <c r="AU23" i="20"/>
  <c r="G5" i="20"/>
  <c r="G11" i="20" s="1"/>
  <c r="C13" i="19"/>
  <c r="AF23" i="20"/>
  <c r="X82" i="20"/>
  <c r="AF45" i="20"/>
  <c r="O5" i="20"/>
  <c r="O11" i="20" s="1"/>
  <c r="P104" i="20"/>
  <c r="W13" i="19"/>
  <c r="W112" i="19"/>
  <c r="T5" i="19"/>
  <c r="T12" i="19" s="1"/>
  <c r="M13" i="19" s="1"/>
  <c r="O68" i="1"/>
  <c r="B21" i="1"/>
  <c r="O21" i="1" s="1"/>
  <c r="P21" i="1" s="1"/>
  <c r="O251" i="1"/>
  <c r="B240" i="1"/>
  <c r="O240" i="1" s="1"/>
</calcChain>
</file>

<file path=xl/sharedStrings.xml><?xml version="1.0" encoding="utf-8"?>
<sst xmlns="http://schemas.openxmlformats.org/spreadsheetml/2006/main" count="6168" uniqueCount="1151">
  <si>
    <t>Distribution provides the amount of data successfully distributed to Public Users during FY 2025 from on-prem and cloud systems. Distribution metrics are presented in Products and Volumes:  by DAAC, by domain, and by level.  NRT data providers are excluded.</t>
  </si>
  <si>
    <t>Products Distributed by DAAC</t>
  </si>
  <si>
    <t>Stage 3</t>
  </si>
  <si>
    <t>Distribution by DAAC</t>
  </si>
  <si>
    <t>ASDC</t>
  </si>
  <si>
    <t>ASF</t>
  </si>
  <si>
    <t>CDDIS</t>
  </si>
  <si>
    <t>CSDA</t>
  </si>
  <si>
    <t>GESDISC</t>
  </si>
  <si>
    <t>GHRC</t>
  </si>
  <si>
    <t>LAADS DAAC</t>
  </si>
  <si>
    <t>LP DAAC</t>
  </si>
  <si>
    <t>NSIDC</t>
  </si>
  <si>
    <t>OB.DAAC</t>
  </si>
  <si>
    <t>ORNL</t>
  </si>
  <si>
    <t>PO.DAAC</t>
  </si>
  <si>
    <t>SEDAC</t>
  </si>
  <si>
    <t>Total</t>
  </si>
  <si>
    <t>Products (Millions)</t>
    <phoneticPr fontId="0" type="noConversion"/>
  </si>
  <si>
    <t>Total Volume (TBs)</t>
  </si>
  <si>
    <t>Stage 2</t>
  </si>
  <si>
    <t>Products By Month (Millions)</t>
  </si>
  <si>
    <t>2024-10</t>
  </si>
  <si>
    <t>2024-11</t>
  </si>
  <si>
    <t>2024-12</t>
  </si>
  <si>
    <t>2025-01</t>
  </si>
  <si>
    <t>2025-02</t>
  </si>
  <si>
    <t>2025-03</t>
  </si>
  <si>
    <t>2025-04</t>
  </si>
  <si>
    <t>2025-05</t>
  </si>
  <si>
    <t>2025-06</t>
  </si>
  <si>
    <t>2025-07</t>
  </si>
  <si>
    <t>2025-08</t>
  </si>
  <si>
    <t>2025-09</t>
  </si>
  <si>
    <t>Total Products</t>
  </si>
  <si>
    <t>Stage 1</t>
  </si>
  <si>
    <t>Products By Month</t>
  </si>
  <si>
    <t>ASDCCLOUD</t>
  </si>
  <si>
    <t>ASFCLOUD</t>
  </si>
  <si>
    <t>GESDISCCLOUD</t>
  </si>
  <si>
    <t>GESDISCCLOUDGIOVANNI</t>
  </si>
  <si>
    <t>GHRCCLOUD</t>
  </si>
  <si>
    <t>LAADSCLOUD</t>
  </si>
  <si>
    <t>LARCECS</t>
  </si>
  <si>
    <t>LARCSVC</t>
  </si>
  <si>
    <t>LPDAAC</t>
  </si>
  <si>
    <t>LPDAACCLOUD</t>
  </si>
  <si>
    <t>MODAPS</t>
  </si>
  <si>
    <t>NSIDCCLOUD</t>
  </si>
  <si>
    <t>NSIDCNRT</t>
  </si>
  <si>
    <t>NSIDCV0</t>
  </si>
  <si>
    <t>OBDAAC</t>
  </si>
  <si>
    <t>OBDAACCLOUD</t>
  </si>
  <si>
    <t>ORNLCLOUD</t>
  </si>
  <si>
    <t>PODAACCLOUD</t>
  </si>
  <si>
    <t>Volume Distributed by DAAC</t>
  </si>
  <si>
    <t>Total Volume Distributed</t>
  </si>
  <si>
    <t>Volume (TBs)           By Month</t>
  </si>
  <si>
    <t>Total GBs</t>
  </si>
  <si>
    <t>Volume (GBs)           By Month</t>
  </si>
  <si>
    <t>TB</t>
  </si>
  <si>
    <t>Products Distributed by Domain</t>
  </si>
  <si>
    <t>Total Products Distributed</t>
  </si>
  <si>
    <t>Total Products (Millions)</t>
  </si>
  <si>
    <t xml:space="preserve"> </t>
  </si>
  <si>
    <t>Total Products Distributed (Millions)</t>
  </si>
  <si>
    <t>Foreign</t>
  </si>
  <si>
    <t>US COM</t>
  </si>
  <si>
    <t xml:space="preserve">US EDU         </t>
  </si>
  <si>
    <t xml:space="preserve">US GOV         </t>
  </si>
  <si>
    <t xml:space="preserve">US ORG         </t>
  </si>
  <si>
    <t>US Other</t>
  </si>
  <si>
    <t>Unknown</t>
  </si>
  <si>
    <t xml:space="preserve">Total Products Distributed </t>
  </si>
  <si>
    <t>FOREIGN</t>
  </si>
  <si>
    <t>US EDU</t>
  </si>
  <si>
    <t>US GOV</t>
  </si>
  <si>
    <t>US ORG</t>
  </si>
  <si>
    <t>US OTHER</t>
  </si>
  <si>
    <t>UNKNOWN</t>
  </si>
  <si>
    <t>Grand Total</t>
  </si>
  <si>
    <t>Volume Distributed by Domain</t>
  </si>
  <si>
    <t>Total Volume Distributed (TB)</t>
  </si>
  <si>
    <t>Total Volume</t>
  </si>
  <si>
    <t>Total Volume Distributed (GB)</t>
  </si>
  <si>
    <t>Products Distributed by Level</t>
  </si>
  <si>
    <t>Total Products Distributed (millions)</t>
  </si>
  <si>
    <t>Level 0</t>
  </si>
  <si>
    <t>Level 1</t>
  </si>
  <si>
    <t>Level 2</t>
  </si>
  <si>
    <t>Level 3</t>
  </si>
  <si>
    <t>Level 4</t>
  </si>
  <si>
    <r>
      <t>Others</t>
    </r>
    <r>
      <rPr>
        <b/>
        <vertAlign val="superscript"/>
        <sz val="12"/>
        <rFont val="Arial"/>
        <family val="2"/>
      </rPr>
      <t>1</t>
    </r>
  </si>
  <si>
    <t>Others1</t>
  </si>
  <si>
    <r>
      <rPr>
        <vertAlign val="superscript"/>
        <sz val="10"/>
        <rFont val="Arial"/>
        <family val="2"/>
      </rPr>
      <t>1</t>
    </r>
    <r>
      <rPr>
        <sz val="10"/>
        <rFont val="Arial"/>
        <family val="2"/>
      </rPr>
      <t>These products have not been assigned any product level.</t>
    </r>
  </si>
  <si>
    <t>Volume Distributed by Level</t>
  </si>
  <si>
    <t>Total Volume (GBs)</t>
  </si>
  <si>
    <t>Distribution metrics for foreign public users are compared. Statistics are based on country information provided to EMS by the 12 data distributing EOSDIS DAACs. NRT data is not included.</t>
  </si>
  <si>
    <t>Foreign Country</t>
  </si>
  <si>
    <r>
      <t># of Users</t>
    </r>
    <r>
      <rPr>
        <b/>
        <vertAlign val="superscript"/>
        <sz val="12"/>
        <color theme="1"/>
        <rFont val="Arial"/>
        <family val="2"/>
      </rPr>
      <t xml:space="preserve"> 4</t>
    </r>
  </si>
  <si>
    <t># of Products (1000s)</t>
  </si>
  <si>
    <t>Vol (TBs)</t>
  </si>
  <si>
    <r>
      <t xml:space="preserve">EU </t>
    </r>
    <r>
      <rPr>
        <b/>
        <vertAlign val="superscript"/>
        <sz val="12"/>
        <color theme="1"/>
        <rFont val="Arial"/>
        <family val="2"/>
      </rPr>
      <t>1</t>
    </r>
  </si>
  <si>
    <t>Canada</t>
  </si>
  <si>
    <r>
      <t>China</t>
    </r>
    <r>
      <rPr>
        <b/>
        <vertAlign val="superscript"/>
        <sz val="12"/>
        <color theme="1"/>
        <rFont val="Arial"/>
        <family val="2"/>
      </rPr>
      <t xml:space="preserve"> 2</t>
    </r>
  </si>
  <si>
    <t>Japan</t>
  </si>
  <si>
    <t>United Kingdom</t>
  </si>
  <si>
    <t>Other Foreign Countries</t>
  </si>
  <si>
    <r>
      <t xml:space="preserve">Unknown </t>
    </r>
    <r>
      <rPr>
        <b/>
        <vertAlign val="superscript"/>
        <sz val="12"/>
        <color theme="1"/>
        <rFont val="Arial"/>
        <family val="2"/>
      </rPr>
      <t>3</t>
    </r>
  </si>
  <si>
    <t>1. EU includes 26 European Union member countries</t>
  </si>
  <si>
    <t>2. China includes only People's Republic of China and does not include Hong Kong and Macao</t>
  </si>
  <si>
    <t>3. This represents the data users whose countries are unknown</t>
  </si>
  <si>
    <t xml:space="preserve">4. These represent the user counts across all DAACs and may be fewer than the sum of users from individual DAAC due to multi-DAAC users </t>
  </si>
  <si>
    <r>
      <t xml:space="preserve">List of </t>
    </r>
    <r>
      <rPr>
        <b/>
        <sz val="10"/>
        <color theme="1"/>
        <rFont val="Arial"/>
        <family val="2"/>
      </rPr>
      <t>EU countries</t>
    </r>
    <r>
      <rPr>
        <sz val="10"/>
        <color theme="1"/>
        <rFont val="Arial"/>
        <family val="2"/>
      </rPr>
      <t xml:space="preserve"> and territories under EU countries' sovereignty</t>
    </r>
  </si>
  <si>
    <t>Aland Islands</t>
  </si>
  <si>
    <t>Anguilla</t>
  </si>
  <si>
    <t>Aruba</t>
  </si>
  <si>
    <t>Austria</t>
  </si>
  <si>
    <t>Belgium</t>
  </si>
  <si>
    <t>Bermuda</t>
  </si>
  <si>
    <t>British Indian Ocean Territory</t>
  </si>
  <si>
    <t>British Virgin Islands</t>
  </si>
  <si>
    <t>Bulgaria</t>
  </si>
  <si>
    <t>Cayman Islands</t>
  </si>
  <si>
    <t>Croatia</t>
  </si>
  <si>
    <t>Cyprus</t>
  </si>
  <si>
    <t>Czech Republic</t>
  </si>
  <si>
    <t>Denmark</t>
  </si>
  <si>
    <t>Estonia</t>
  </si>
  <si>
    <t>Falkland Islands</t>
  </si>
  <si>
    <t>Faroe Islands</t>
  </si>
  <si>
    <t>Finland</t>
  </si>
  <si>
    <t>France</t>
  </si>
  <si>
    <t>French Guiana</t>
  </si>
  <si>
    <t>French Polynesia</t>
  </si>
  <si>
    <t>Germany</t>
  </si>
  <si>
    <t>Gibraltar</t>
  </si>
  <si>
    <t>Greece</t>
  </si>
  <si>
    <t>Greenland</t>
  </si>
  <si>
    <t>Guadeloupe</t>
  </si>
  <si>
    <t>Hungary</t>
  </si>
  <si>
    <t>Ireland</t>
  </si>
  <si>
    <t>Isle Of Man</t>
  </si>
  <si>
    <t>Italy</t>
  </si>
  <si>
    <t>Jersey</t>
  </si>
  <si>
    <t>Latvia</t>
  </si>
  <si>
    <t>Lithuania</t>
  </si>
  <si>
    <t>Luxembourg</t>
  </si>
  <si>
    <t>Malta</t>
  </si>
  <si>
    <t>Martinique</t>
  </si>
  <si>
    <t>Mayotte</t>
  </si>
  <si>
    <t>Montserrat</t>
  </si>
  <si>
    <t>Netherlands</t>
  </si>
  <si>
    <t>New Caledonia</t>
  </si>
  <si>
    <t>Poland</t>
  </si>
  <si>
    <t>Portugal</t>
  </si>
  <si>
    <t>Reunion</t>
  </si>
  <si>
    <t>Romania</t>
  </si>
  <si>
    <t>Saint Martin</t>
  </si>
  <si>
    <t>Sint Maarten</t>
  </si>
  <si>
    <t>Slovakia</t>
  </si>
  <si>
    <t>Slovenia</t>
  </si>
  <si>
    <t>Spain</t>
  </si>
  <si>
    <t>Sweden</t>
  </si>
  <si>
    <t>Turks And Caicos Islands</t>
  </si>
  <si>
    <t>Distribution to Top 20 countries. NRT data is not included.</t>
  </si>
  <si>
    <t>*** Affiliations of the users who downloaded data from foreign countries are not known.</t>
  </si>
  <si>
    <t>Top 20 Countries by Volume Distributed*</t>
    <phoneticPr fontId="0" type="noConversion"/>
  </si>
  <si>
    <t>Top 20 Countries by Products Distributed**</t>
    <phoneticPr fontId="0" type="noConversion"/>
  </si>
  <si>
    <t>Ranking</t>
  </si>
  <si>
    <t>Country</t>
    <phoneticPr fontId="0" type="noConversion"/>
  </si>
  <si>
    <t>Volume (GBs)</t>
  </si>
  <si>
    <t>Products</t>
  </si>
  <si>
    <t>United States</t>
  </si>
  <si>
    <t>China</t>
  </si>
  <si>
    <t>Russia</t>
  </si>
  <si>
    <t>India</t>
  </si>
  <si>
    <t>Korea, South</t>
  </si>
  <si>
    <t>Turkey</t>
  </si>
  <si>
    <t>Norway</t>
  </si>
  <si>
    <t>Switzerland</t>
  </si>
  <si>
    <t>Australia</t>
  </si>
  <si>
    <t>Brazil</t>
  </si>
  <si>
    <t>Taiwan</t>
  </si>
  <si>
    <t>Hong Kong</t>
  </si>
  <si>
    <t>Argentina</t>
  </si>
  <si>
    <t>Kazakhstan</t>
  </si>
  <si>
    <t>Sum</t>
  </si>
  <si>
    <t>96.0% of Total Distribution</t>
  </si>
  <si>
    <t>91.5% of Total Distribution</t>
  </si>
  <si>
    <r>
      <t>Unknown</t>
    </r>
    <r>
      <rPr>
        <vertAlign val="superscript"/>
        <sz val="10"/>
        <rFont val="Arial"/>
        <family val="2"/>
      </rPr>
      <t>***</t>
    </r>
  </si>
  <si>
    <r>
      <t>Unknown</t>
    </r>
    <r>
      <rPr>
        <vertAlign val="superscript"/>
        <sz val="10"/>
        <rFont val="Arial"/>
        <family val="2"/>
      </rPr>
      <t>+</t>
    </r>
  </si>
  <si>
    <r>
      <t>***</t>
    </r>
    <r>
      <rPr>
        <sz val="10"/>
        <rFont val="Arial"/>
        <family val="2"/>
      </rPr>
      <t xml:space="preserve">  no country information is given</t>
    </r>
  </si>
  <si>
    <t>*  Some products are inherently larger than other files in size and therefore may skew the results.</t>
  </si>
  <si>
    <t>** When counting # of products, metadata files are not included.</t>
  </si>
  <si>
    <t>Distinct Data Users presents the number of distinct Public users who received data product files exluding NRT. Repeat users are those users who received data on more than one day in the FY25. Data users are presented by data center, domain and Top 20 countries.   NRT data is excluded.</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</si>
  <si>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</si>
  <si>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</si>
  <si>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</si>
  <si>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</si>
  <si>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</si>
  <si>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</si>
  <si>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Repeat Data Users</t>
  </si>
  <si>
    <t>Repeat Data Users By Domain</t>
  </si>
  <si>
    <t>Total Repeat Data Users</t>
  </si>
  <si>
    <t>Top 20 Countries by Number of Users</t>
  </si>
  <si>
    <t>Country</t>
  </si>
  <si>
    <t>Users</t>
  </si>
  <si>
    <t>Singapore</t>
  </si>
  <si>
    <t>Colombia</t>
  </si>
  <si>
    <t>Peru</t>
  </si>
  <si>
    <t>Bangladesh</t>
  </si>
  <si>
    <t>Indonesia</t>
  </si>
  <si>
    <t>Saudi Arabia</t>
  </si>
  <si>
    <t>Iraq</t>
  </si>
  <si>
    <t>Pakistan</t>
  </si>
  <si>
    <t>Bolivia</t>
  </si>
  <si>
    <t>Vietnam</t>
  </si>
  <si>
    <t>Mexico</t>
  </si>
  <si>
    <t>Unknown*</t>
  </si>
  <si>
    <t>* These are the users whose countries are unknown</t>
  </si>
  <si>
    <t>FY2025 Number of Data Products Distributed by Country</t>
  </si>
  <si>
    <t>Global Distribution of Number of Data Products for FY2025</t>
  </si>
  <si>
    <t>FY25 # of Files distirbution (Millions)</t>
  </si>
  <si>
    <t>Rest of World</t>
  </si>
  <si>
    <t>Top Ten Countries other than USA</t>
  </si>
  <si>
    <t>USA</t>
  </si>
  <si>
    <t>Tables below show the number of unique data products distributed to public users during FY2025. 
In counting unique products, metadata were excluded. NRT products are not included. Number of products may not match with the Common Metadata Repository (CMR) collection holdings as some of the products distributed by the DAACs may not be in the CMR.</t>
  </si>
  <si>
    <t>ASF DAAC</t>
  </si>
  <si>
    <t>GHRC DAAC</t>
  </si>
  <si>
    <t>NSIDC DAAC</t>
  </si>
  <si>
    <t>ORNL DAAC</t>
  </si>
  <si>
    <t>The top 10 products including LANCE data for Oct 1, 2024 through Sep 30, 2025</t>
  </si>
  <si>
    <t>* Some products are inherently larger than other files in size and therefore may skew the results.</t>
  </si>
  <si>
    <t>** Excluding metadata</t>
  </si>
  <si>
    <t>Top 10 Products Distributed By Volume*</t>
    <phoneticPr fontId="0" type="noConversion"/>
  </si>
  <si>
    <t>Product</t>
  </si>
  <si>
    <t>Description</t>
  </si>
  <si>
    <t>GBs</t>
  </si>
  <si>
    <t>Files **</t>
  </si>
  <si>
    <t>SENTINEL-1A_SLC</t>
  </si>
  <si>
    <t>Sentinel-1A slant-range product</t>
  </si>
  <si>
    <t>HLSS30</t>
  </si>
  <si>
    <t>HLS Sentinel-2 Multi-spectral Instrument Surface Reflectance Daily Global 30m</t>
  </si>
  <si>
    <t>CAL_LID_L1-Standard-V4-51</t>
  </si>
  <si>
    <t>CALIPSO Lidar Level 1B profile data</t>
  </si>
  <si>
    <t>SENTINEL-1B_SLC</t>
  </si>
  <si>
    <t>Sentinel-1B slant-range product</t>
  </si>
  <si>
    <t>ATL03</t>
  </si>
  <si>
    <t>ATLAS/ICESat-2 L2A Global Geolocated Photon Data</t>
  </si>
  <si>
    <t>HLSL30</t>
  </si>
  <si>
    <t>HLS Landsat Operational Land Imager Surface Reflectance and TOA Brightness Daily Global 30m</t>
  </si>
  <si>
    <t>GEDI02_A</t>
  </si>
  <si>
    <t>GEDI L2A Elevation and Height Metrics Data Global Footprint Level</t>
  </si>
  <si>
    <t>SENTINEL-1A_DP_GRD_HIGH</t>
  </si>
  <si>
    <t>Sentinel-1A Dual-pol ground projected high and full resolution images</t>
  </si>
  <si>
    <t>SPL4SMGP</t>
  </si>
  <si>
    <t>SMAP L4 Global 3-hourly 9 km EASE-Grid Surface and Root Zone Soil Moisture Geophysical Data</t>
  </si>
  <si>
    <t>VJ102IMG</t>
  </si>
  <si>
    <t>VIIRS/JPSS1 Imagery Resolution 6-Min L1B Swath 375m</t>
  </si>
  <si>
    <t>Top 10 Products Distributed By File Count **</t>
  </si>
  <si>
    <t>Description</t>
    <phoneticPr fontId="0" type="noConversion"/>
  </si>
  <si>
    <t>Files**</t>
  </si>
  <si>
    <t>GBs</t>
    <phoneticPr fontId="0" type="noConversion"/>
  </si>
  <si>
    <t>HLS Sentinel-2 Multi-spectral Instrument Surface Reflectance Daily Global 30m v2.0</t>
  </si>
  <si>
    <t>GNSS_HIGHRATE_D</t>
  </si>
  <si>
    <t>GNSS High-Rate Compact Observation Data</t>
  </si>
  <si>
    <t>GPM_3IMERGHH</t>
  </si>
  <si>
    <t>GPM IMERG Final Precipitation L3 Half Hourly 0.1 degree x 0.1 degree</t>
  </si>
  <si>
    <t>GNSS_HOURLY_D</t>
  </si>
  <si>
    <t>GNSS Hourly Compact Observation Data</t>
  </si>
  <si>
    <t>MCD43A2</t>
  </si>
  <si>
    <t>MODIS/Terra+Aqua BRDF/Albedo Quality 16-Day L3 Global 500m SIN Grid</t>
  </si>
  <si>
    <t>MCD43A4</t>
  </si>
  <si>
    <t>MODIS/Terra+Aqua Nadir BRDF-Adjusted Reflectance 16-Day L3 Global 500m SIN Grid</t>
  </si>
  <si>
    <t>OPERA_L2_RTC-S1_V1</t>
  </si>
  <si>
    <t>OPERA Radiometric Terrain Corrected SAR Backscatter from Sentinel-1 validated product</t>
  </si>
  <si>
    <t>GNSS_HOURLY_P</t>
  </si>
  <si>
    <t>GNSS Hourly Combined Broadcast Ephemeris Data</t>
  </si>
  <si>
    <t>ECO_L2T_LSTE</t>
  </si>
  <si>
    <t>ECOSTRESS Tiled Land Surface Temperature and Emissivity Instantaneous L2 Global 70 m</t>
  </si>
  <si>
    <r>
      <t xml:space="preserve">
</t>
    </r>
    <r>
      <rPr>
        <sz val="36"/>
        <rFont val="Arial"/>
        <family val="2"/>
      </rPr>
      <t xml:space="preserve">
EOSDIS 
FY2025
Annual Metrics Report</t>
    </r>
    <r>
      <rPr>
        <sz val="10"/>
        <rFont val="Arial"/>
        <family val="2"/>
      </rPr>
      <t xml:space="preserve">
</t>
    </r>
  </si>
  <si>
    <t>Prepared By:
Lalit Wanchoo, Adnet Systems, Inc.
Dany Turcios, Adnet Systems, Inc
Yan Hao, Adnet Systems, Inc
Heather Weir, Adnet Systems, Inc
October 2025</t>
  </si>
  <si>
    <t>Preface</t>
    <phoneticPr fontId="0" type="noConversion"/>
  </si>
  <si>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Ted Sobchak (Project Manager) at (301) 614-5356 or ted.c.sobchak@nasa.gov.</t>
  </si>
  <si>
    <t>Introduction</t>
    <phoneticPr fontId="0" type="noConversion"/>
  </si>
  <si>
    <t>This report presents statistics on data metrics and web activities at the EOSDIS DAACs during Fiscal Year 2025 (October 1, 2024 through September 30, 2025) from the Earth Science Data and Information System (ESDIS) Metrics System (EMS).</t>
  </si>
  <si>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</si>
  <si>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</si>
  <si>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CDDIS number of files distributed in FY23 show significant increase which is due to the change in the approach for the computation of number of files distributed by CDDIS.  Prior to FY23, number of files distributed by CDDIS were normalized but from FY23 onwards normalization has not been applied.</t>
  </si>
  <si>
    <t>This report contains tables and graphs of FY2025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that includes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included. Also, the data from all S-NPP instruments archived and distributed by ASDC, MODAPS, and OB.DAAC have been included. This year's report include a  tab "Top_10_Country_with_NRT" that provides graphical data representation of the data distribution to various countries. This report also includes three worksheets and one workbook that were added in FY2015 Annual Report: i) Distribution_Mission_Instrument, Distribution_Mission_Domain, and Distribution_Mission_Level showing the distribution details for Terra, Aqua, Aura, Sentinel, GPM, and Aquarius instruments by domain and product levels, and ii) Workbook (FY25Annual_DAAC_Profile) that provides the summary of archive, distribution, and web metrics for individual DAACs and LANCE. In FY 2021 a new tab "Earthdata Cloud" was added that provides summary of metrics from Earthdata Cloud provided by. Cloud Metrics Team of EED-3. In FY 2020 a new tab "DOI_Summary" was added that provides details of ESDIS Digital Object Identifiers request processing and status. In FY 2019, web metrics was separated out as another spreadsheet that included metrics from NetInsight and Google Analytics, This report continue to include two  worksheets titled  'Earthdata Systems' and 'Worldview_WebMetrics'. Earthdata Systems provides metrics on the Earthdata login, data collections and granules metadata submitted to Common Metadata Repoistory (CMR), and Earthdata search client sessions/acquisitions. These reports were provided by the EED-3 staff. Worldview_WebMetrics provides the metrics are on the number of  the visits, views, and visitors accessing worldview. In FY 20, NetInsight was decommissioned and web metrics are now from Google Analytics only.</t>
  </si>
  <si>
    <t xml:space="preserve">Definitions for terms used in this report can be found in the Definitions worksheet. </t>
  </si>
  <si>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</si>
  <si>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</si>
  <si>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</si>
  <si>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</si>
  <si>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Ingest is calculated from those data providers reporting Ingest (CDDIS, GES DISC, GHRC, ASDC, LP DAAC, MODAPS, NSIDC, PO.DAAC, SEDAC) combining across all of these DAACs. ORNL is not providing ingest metrics to EMS. Note that NRT are excluded.
Oracle Table Used:
- IngestProductSummary
Query:  FY25_annual_ingest_summary</t>
  </si>
  <si>
    <t>Archive</t>
  </si>
  <si>
    <t>Archive is calculated by counting all data added to the archive during the Fiscal Year (not adjusting for deletion) across all EOSDIS data providers. Archive data for NRT were excluded. 
Oracle Table Used:
- ArchiveInstProduct
Query:  
- FY25_annual_archive_summary</t>
  </si>
  <si>
    <t>Total Archive Size</t>
  </si>
  <si>
    <t>Total archive size is calculated by counting all data volume added to the archive (less the data products marked for deletion) since the archive began. For description of NRT archive size, see Row 9.
Oracle Table Used:
- ArchiveInstProduct
Query:  FY25_annual_total_archive_summary</t>
  </si>
  <si>
    <t>Distribution</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</si>
  <si>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FY2520 report. The subsetted table includes correction for the country and domain." 
Subsetted Oracle Table: 
- SPSO_TEST_FY25
Filters: 
- excludes Metadata products for product counts 
Query: 
- FY25_annual_distribution_by_month
- FY25_annual_distribution_by_domain
- FY25_annual_distribution_by_level
- FY25_annual_distribution_by_country
- FY25_annual_distribution_by_month_bots
- FY25_annual_top_products</t>
  </si>
  <si>
    <t xml:space="preserve">Unique Data Products </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</si>
  <si>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FY19_annual_distinct_product</t>
  </si>
  <si>
    <t>CMR - Common Metadata Repository</t>
  </si>
  <si>
    <t>Common Metadata Repoistory (CMR) metrics include weekly number of earthdata login registration, data collections and granules metadata submitted to CMR, and earthdata search client sessions/acquisitions. These metrics were provided by the EED-2 staff.</t>
  </si>
  <si>
    <t>Distribution
(Applicable to CDDIS Only)</t>
  </si>
  <si>
    <t>The CDDIS file counts prior to FY 2023 the data products of which temporal resolution iwas  less than 24 hours,  their file counts were converted to daily counts. This process was discountined in FY2023 and now no reduction in the file count due to the temporal reolution was used.</t>
  </si>
  <si>
    <t>Distribution for Various Mission/Instruments</t>
  </si>
  <si>
    <t>Distribution for various missions/instruments were calculated for both products (as files) and volumes successfully sent to Public users, per instrument and summed for missions irrespective of DAACs. 
Subsetted Oracle Table: 
- JS_SPSO_REVISED_FY25
Query: 
- FY25_annual_mission_instrument_by_month
- FY25_annual_mission_instrument_user
- FY25_annual_mission_instrument_by_domain
- FY25_annual_mission_instrument_by_level</t>
  </si>
  <si>
    <t>NRT
Archive &amp;
Distribution</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</si>
  <si>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FY25_annual_NRT_Distribution_by_month, FY25_annual_NRT_distinct_Products, FY25_annual_NRT_Distribution_by_Level
- FY25_annual_registered_NRT_Users, - FY25_annual_registered_NRT_Users_by_Month (used in DAAC profile)
- FY25_annual_NRT_distribution_unregistered_users, FY25_annual_NRT_distribution_unregistered_users_by_domain, 
  FY25_annual_NRT_distribution_unregistered_users_by_country, FY25_annual_NRT_distribution_unregistered_users_by_product
- FY25_annual_NRT_Archive</t>
  </si>
  <si>
    <t>Data Users</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</si>
  <si>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       
Query: 
- FY25_annual_distribution_by_domain
- FY25_annual_repeat_users_by_domain
- FY25_annual_users_by_datacenter</t>
  </si>
  <si>
    <t>Web Metrics Worksheets</t>
  </si>
  <si>
    <t>The primary source of Web Metrics is EMS using the Google Analytics  as the NetInsight was decommissioned on 1 Oct 2019.</t>
  </si>
  <si>
    <t xml:space="preserve">Web Activity </t>
  </si>
  <si>
    <t>EOSDIS web activity is collected via the EMS Google Analytics tool, collecting selected metrics for each DAAC, or combining the NRT metrics into the LANCE Web Sites profile.</t>
  </si>
  <si>
    <t>Web Activity by DAAC</t>
  </si>
  <si>
    <t xml:space="preserve">In Google Ananlytics, Data Studio was used to generate reports to  get the period (fiscal year) totals; adjust Session Duration filter for sessions of one minute or more.
</t>
  </si>
  <si>
    <t>Web Visitor Character
-ization</t>
    <phoneticPr fontId="0" type="noConversion"/>
  </si>
  <si>
    <t xml:space="preserve">For "Repeat Visitors" adjust the Visitor Duration filter to remove the two lowest session durations.  Export the data to collect the histogram of the number of visitors by number of sessionas; Google Analytics provides the number of sessions groupings. 
</t>
  </si>
  <si>
    <t>Web Activity by Domain</t>
  </si>
  <si>
    <t>Google Analytics do not provide IP host resolution as such this report is not generated.</t>
  </si>
  <si>
    <t>Web Activity by Country</t>
  </si>
  <si>
    <t xml:space="preserve">Used ESDIS All data Studio data nd adjust the Session Duration  for sessions &gt;= 1 minute and sorted by the # of Visitors.  </t>
  </si>
  <si>
    <t>Total Users</t>
  </si>
  <si>
    <t>EMS data users include those who retrieved either science or metadata and include registered NRT users.
Using Google Analytics, per DAAC, run the visitor  report for the FY25 date range.   Adjust the session duration  so that the values represent visitors for sessions of one minute or more. 
Comparing the set of data user host names and web visitor host names was not performed as the IPhost data was not available in Google Analytics. Thereofe no dual user numbers were computed as such the sum the values across all DAACs to get totals number of users. 
For the Total User count, added web Visitors to the data users</t>
  </si>
  <si>
    <t>Trend Worksheets</t>
    <phoneticPr fontId="0" type="noConversion"/>
  </si>
  <si>
    <t>Product and Volume Distribution Trend</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</si>
  <si>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</si>
  <si>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Product Level Trend</t>
  </si>
  <si>
    <t>The Product Level trend for number of data products distributed from 1996 to current fiscal year based on the product level and includes NRT and S-NPP CERES Products.</t>
  </si>
  <si>
    <t>Total Archive Trend</t>
  </si>
  <si>
    <t>The Total Archive Trend is based on data and reports produced during individual fiscal years, rather than on EMS. Reporting since FY2008 depends on the current year's Total Archive Size, which is based on EMS augmented with inputs directly from some of the DAACs.</t>
  </si>
  <si>
    <t>US - Foreign Trend</t>
  </si>
  <si>
    <t>Data distributed to US public users are compared with those distributed to foreign public users. Public users are those who use products obtained from the data providers for scientific or other uses.</t>
  </si>
  <si>
    <t>Public-Science
User Trend</t>
  </si>
  <si>
    <t xml:space="preserve">Public-Science User Trend metrics show the numbers of distinct users for all user types for  FY2007 -  FY2025.
Query name: FY25_annual_users_by_usertype
</t>
  </si>
  <si>
    <t>Web Trend</t>
  </si>
  <si>
    <t>Web Trend metrics are determined in the same manner as the Web Activity by DAAC worksheet above, performed for  FY2007 -  FY2025. Insufficient web activity metrics exists for years before FY2007.</t>
  </si>
  <si>
    <t>Data Avaliability</t>
  </si>
  <si>
    <t>Data Availability for FY 2025 is the summary of the daily ingest, archive, and distribution received by the EMS and this data was used in generating FY 2020 reports.</t>
  </si>
  <si>
    <t>DAAC Profile File:</t>
  </si>
  <si>
    <t>The DAACs are profiled in six charts:</t>
  </si>
  <si>
    <t>1. Summary for FY 2025</t>
  </si>
  <si>
    <t xml:space="preserve">     a. A summary of the FY25 key metrics per DAAC compared to the EOSDIS Total</t>
  </si>
  <si>
    <t>2. Distribution and User Trends (Oct 2018 - Sep 2022)</t>
  </si>
  <si>
    <t xml:space="preserve">     a. A dashboard charts displaying distribution trends and user behavior for each DAAC over the FY.</t>
  </si>
  <si>
    <t>3. (DAAC) Multi-Year Total Archive Volume Trend</t>
  </si>
  <si>
    <t xml:space="preserve">     a. A plot of the total archive at the DAAC since 2008</t>
  </si>
  <si>
    <t>4. (DAAC)  Multi-Year Product Distribution Trend</t>
  </si>
  <si>
    <t xml:space="preserve">    a. A plot of the DAAC product distribution since 2008.</t>
  </si>
  <si>
    <t>5. (DAAC)  Multi-Year Trend for Web Accesses</t>
  </si>
  <si>
    <t xml:space="preserve">    a. A plot of the web accesses (visits, views, and visitors) since 2007.</t>
  </si>
  <si>
    <t>6. (DAAC)  Yearly Percentage of Web Users  Downloading Data</t>
  </si>
  <si>
    <t xml:space="preserve">    a. A plot of the percentage of web users that download data from the DAAC since 2008.</t>
  </si>
  <si>
    <t>General Observations</t>
  </si>
  <si>
    <t>A summary of Earthdata cloud archive and distribution includes selected DAACs (ASF, GESDISC, GHRC, LPDAAC, NSIDC, PO.DAAC, and ORNL) that have been migrated to the cloud during FY 2021-FY 2025 except ASF whose cloud metrics have been included in earliier annual reports.</t>
  </si>
  <si>
    <t>EOSDIS Summary</t>
  </si>
  <si>
    <t xml:space="preserve"> EOSDIS FY2025 Metrics </t>
  </si>
  <si>
    <t xml:space="preserve"> (Oct. 1, 2024 to Sept. 30, 2025)</t>
  </si>
  <si>
    <t>Unique Data Sets</t>
  </si>
  <si>
    <t>Distinct Users of EOSDIS Data and Services (Google Analytics)</t>
  </si>
  <si>
    <t>10 M</t>
  </si>
  <si>
    <t>Web Site Sessions (Google Analytics)</t>
  </si>
  <si>
    <t>Average Archive Growth</t>
  </si>
  <si>
    <t>160 TB/day</t>
  </si>
  <si>
    <t>Total Archive Volume Including in Cloud</t>
  </si>
  <si>
    <t>178.7 PB</t>
  </si>
  <si>
    <t>Total Archive Volume in Cloud Only</t>
  </si>
  <si>
    <t>116.2 PB</t>
  </si>
  <si>
    <t>Total Archive Volume - Duplicate (Cloud and On-prem)</t>
  </si>
  <si>
    <t>End User Distribution Products including from Cloud</t>
  </si>
  <si>
    <t>7,799.9 M</t>
  </si>
  <si>
    <t>End User Distribution Products from Cloud only</t>
  </si>
  <si>
    <t>End User Average Distribution Volume</t>
  </si>
  <si>
    <t>600 TB/day</t>
  </si>
  <si>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t>
    </r>
    <r>
      <rPr>
        <b/>
        <sz val="10"/>
        <rFont val="Arial"/>
        <family val="2"/>
      </rPr>
      <t>Web Site Sessions:</t>
    </r>
    <r>
      <rPr>
        <sz val="10"/>
        <rFont val="Arial"/>
        <family val="2"/>
      </rPr>
      <t xml:space="preserve"> Sum of web visits for DAACs, Earthdata website, and LANCE data providers where a session represents a user session not broken by more than 30 minutes and a duration of at least one minute
</t>
    </r>
  </si>
  <si>
    <r>
      <t>Average Archive Growth Including in Cloud:</t>
    </r>
    <r>
      <rPr>
        <b/>
        <sz val="12"/>
        <color theme="1"/>
        <rFont val="Aptos Narrow"/>
        <family val="2"/>
        <scheme val="minor"/>
      </rPr>
      <t xml:space="preserve"> </t>
    </r>
    <r>
      <rPr>
        <sz val="10"/>
        <rFont val="Arial"/>
        <family val="2"/>
      </rPr>
      <t xml:space="preserve"> Sum across reporting DAACs of the data volume added to the individual archives on-prem and in the cloud divided by the days in the year (does not include NRT products)
</t>
    </r>
    <r>
      <rPr>
        <b/>
        <sz val="12"/>
        <color theme="1"/>
        <rFont val="Aptos Narrow"/>
        <family val="2"/>
        <scheme val="minor"/>
      </rPr>
      <t xml:space="preserve">Total Archive Volume Including in Cloud: </t>
    </r>
    <r>
      <rPr>
        <sz val="10"/>
        <rFont val="Arial"/>
        <family val="2"/>
      </rPr>
      <t xml:space="preserve">Sum across reporting DAACs of the data volumes in the archive on-prem and in the cloud as of end of the fiscal year (does not include NRT products)
</t>
    </r>
    <r>
      <rPr>
        <b/>
        <sz val="10"/>
        <rFont val="Arial"/>
        <family val="2"/>
      </rPr>
      <t xml:space="preserve">Total Archive Volume in Cloud only: </t>
    </r>
    <r>
      <rPr>
        <sz val="10"/>
        <rFont val="Arial"/>
        <family val="2"/>
      </rPr>
      <t>Sum across reporting DAACs of the data volumes in the cloud archive only as of end of the fiscal year (does not include NRT products)</t>
    </r>
  </si>
  <si>
    <r>
      <t>End User Distribution Products Including from Cloud:</t>
    </r>
    <r>
      <rPr>
        <sz val="10"/>
        <rFont val="Arial"/>
        <family val="2"/>
      </rPr>
      <t xml:space="preserve"> Total number of products distributed from all reporting DAACs and LANCE data providers including from Cloud
</t>
    </r>
    <r>
      <rPr>
        <b/>
        <sz val="12"/>
        <color theme="1"/>
        <rFont val="Aptos Narrow"/>
        <family val="2"/>
        <scheme val="minor"/>
      </rPr>
      <t xml:space="preserve">End User Distribution Products from Cloud Only: </t>
    </r>
    <r>
      <rPr>
        <sz val="10"/>
        <rFont val="Arial"/>
        <family val="2"/>
      </rPr>
      <t xml:space="preserve">Total number of products distributed from all reporting DAACs from Cloud only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</si>
  <si>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Land Atmosphere Near real-time Capability
 for EOS (LANCE) Summary</t>
  </si>
  <si>
    <t>Unique Data Sets</t>
    <phoneticPr fontId="0" type="noConversion"/>
  </si>
  <si>
    <t>Distinct Registered LANCE Users</t>
  </si>
  <si>
    <t>Distinct Unregistered LANCE Users</t>
  </si>
  <si>
    <t>Average Production Growth</t>
  </si>
  <si>
    <t>Total Production Volume</t>
  </si>
  <si>
    <t>End User Distribution Products</t>
  </si>
  <si>
    <t>End User Average Distribution Volume</t>
    <phoneticPr fontId="0" type="noConversion"/>
  </si>
  <si>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all processing streams (NRT, NRT2, NRT3, NRT4)
</t>
    </r>
    <r>
      <rPr>
        <b/>
        <sz val="10"/>
        <rFont val="Arial"/>
        <family val="2"/>
      </rPr>
      <t>Total Production Volume:</t>
    </r>
    <r>
      <rPr>
        <sz val="10"/>
        <rFont val="Arial"/>
        <family val="2"/>
      </rPr>
      <t xml:space="preserve"> One year of production volume of the NRT/NRT2 data products.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</si>
  <si>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Ingest is the amount of data coming into a DAAC over a period of time and includes all product levels.  For this report, the data are presented as the amount of data entered into each DAAC during FY2025 include cloud but excludes NRT data.  The sum over all data centers is the total ingest for EOSDIS.</t>
  </si>
  <si>
    <t>DAAC</t>
  </si>
  <si>
    <t>Volume (TBs)</t>
  </si>
  <si>
    <t>Files (Millions)</t>
  </si>
  <si>
    <t>Daily Average</t>
  </si>
  <si>
    <t>Notes</t>
  </si>
  <si>
    <t>Files</t>
  </si>
  <si>
    <t>complete</t>
  </si>
  <si>
    <t>Stage 1 (EMS and DAAC Corrected)</t>
  </si>
  <si>
    <t>(include ancillary data)</t>
  </si>
  <si>
    <t>Stage 1 (EMS)</t>
  </si>
  <si>
    <t>Data Provider</t>
  </si>
  <si>
    <t>Date</t>
  </si>
  <si>
    <t>10/01/2024 to 09/30/2025</t>
  </si>
  <si>
    <t>LAADS</t>
  </si>
  <si>
    <t>Not LANCE</t>
  </si>
  <si>
    <t>PODAAC</t>
  </si>
  <si>
    <t>PODAACDS</t>
  </si>
  <si>
    <t>This table shows the amount of data added to the archive during FY2025 for all products levels includes the products archived in the cloud and also includes products  that were deleted.  Archive metrics for NSIDC V0 are not available at this time. NRT data are excluded in this table.</t>
  </si>
  <si>
    <t>Volume  (TBs)</t>
  </si>
  <si>
    <t>Stage 1(EMS and DAAC Corrected)</t>
  </si>
  <si>
    <t>(includes ancillary data)</t>
  </si>
  <si>
    <t>(includes data deleted from archive)</t>
  </si>
  <si>
    <t>Stage 1(EMS )</t>
  </si>
  <si>
    <t>LARCATLAS</t>
  </si>
  <si>
    <t>Notes:</t>
  </si>
  <si>
    <t>The Total Archive Size describes the EOSDIS archive at the end of FY2025 This includes all data (including ancillary) but not data marked for deletion and excludes NRT data.</t>
  </si>
  <si>
    <t>Total Archive (PBs)</t>
  </si>
  <si>
    <t>include ANGe</t>
  </si>
  <si>
    <t>(excludes data deleted from archive)</t>
  </si>
  <si>
    <t>As of 09/30/2025</t>
  </si>
  <si>
    <t>LARCANGE</t>
  </si>
  <si>
    <t>These distribution tables provide the amount of data successfully distributed to Public Users during FY 2025 and include LANCE data. These distribution metrics are presented in Products and Volumes and Number of users broken out by selected missions and instruments. NRT data is included.</t>
  </si>
  <si>
    <t>Mission</t>
  </si>
  <si>
    <t># Files (Millions)</t>
  </si>
  <si>
    <t>Volume (TB)</t>
  </si>
  <si>
    <t># Users</t>
  </si>
  <si>
    <t>Aqua</t>
  </si>
  <si>
    <t>Aura</t>
  </si>
  <si>
    <t>Terra</t>
  </si>
  <si>
    <t>Sentinel-2A/2B</t>
  </si>
  <si>
    <t>Sentinel-3A/3B</t>
  </si>
  <si>
    <t>Sentinel-5P</t>
  </si>
  <si>
    <t>Sentinel-6/6A</t>
  </si>
  <si>
    <t>Instrument</t>
  </si>
  <si>
    <t>Aquarius</t>
  </si>
  <si>
    <t>GPM</t>
  </si>
  <si>
    <t>AIRS</t>
  </si>
  <si>
    <t>Files Distributed Excluding Metadata Files (Millions)</t>
  </si>
  <si>
    <t>AMSR-E</t>
  </si>
  <si>
    <t>Products by Month</t>
  </si>
  <si>
    <t>AIRS/Aqua</t>
  </si>
  <si>
    <t xml:space="preserve"> AMSR-E/Aqua</t>
  </si>
  <si>
    <t>CERES/Aqua</t>
  </si>
  <si>
    <t>MODIS/Aqua</t>
  </si>
  <si>
    <t>Other</t>
  </si>
  <si>
    <t>RADIOMETER</t>
  </si>
  <si>
    <t>SCATTEROMETERS</t>
  </si>
  <si>
    <t>HIRDLS/Aura</t>
  </si>
  <si>
    <t>MLS/Aura</t>
  </si>
  <si>
    <t>OMI/Aura</t>
  </si>
  <si>
    <t>TES/Aura</t>
  </si>
  <si>
    <t>ASTER/Terra</t>
  </si>
  <si>
    <t>CERES/Terra</t>
  </si>
  <si>
    <t>MISR/Terra</t>
  </si>
  <si>
    <t>MODIS/Terra</t>
  </si>
  <si>
    <t>MOPITT/Terra</t>
  </si>
  <si>
    <t>CERES</t>
  </si>
  <si>
    <t>MODIS</t>
  </si>
  <si>
    <t>OTHER</t>
  </si>
  <si>
    <t>HIRDLS</t>
  </si>
  <si>
    <t>MLS</t>
  </si>
  <si>
    <t>OMI</t>
  </si>
  <si>
    <t>TES</t>
  </si>
  <si>
    <t>DPR</t>
  </si>
  <si>
    <t>GMI</t>
  </si>
  <si>
    <t>IMERG</t>
  </si>
  <si>
    <t>ASTER</t>
  </si>
  <si>
    <t>Files Distributed Excluding Metadata Files</t>
  </si>
  <si>
    <t>MISR</t>
  </si>
  <si>
    <t>AIRS/AMSU/HSB</t>
  </si>
  <si>
    <t xml:space="preserve"> AMSR-E</t>
  </si>
  <si>
    <t>MOPITT</t>
  </si>
  <si>
    <t>SAR</t>
  </si>
  <si>
    <t>MSI</t>
  </si>
  <si>
    <t>OLCI</t>
  </si>
  <si>
    <t>SLSTR</t>
  </si>
  <si>
    <t>TROPOMI</t>
  </si>
  <si>
    <t>AMR</t>
  </si>
  <si>
    <t>DORIS</t>
  </si>
  <si>
    <t>GNSS RECEIVER</t>
  </si>
  <si>
    <t>GNSS-RO RECEIVER</t>
  </si>
  <si>
    <t>POSEIDON-4 RADAR ALTIMETER</t>
  </si>
  <si>
    <t>Distribution Volume (TB)</t>
  </si>
  <si>
    <t>Volume by Month</t>
  </si>
  <si>
    <t>Distribution Volume (GB)</t>
  </si>
  <si>
    <t>Number of users</t>
  </si>
  <si>
    <t>Number of Users</t>
  </si>
  <si>
    <t>User By Month</t>
  </si>
  <si>
    <t>Users by Instrument*</t>
  </si>
  <si>
    <t>SENTINEL-3A/3B</t>
  </si>
  <si>
    <t>SENTINEL-5P</t>
  </si>
  <si>
    <t>SENTINEL-6/6A</t>
  </si>
  <si>
    <t>* The distinct Users by Instrument* are distinct users for the whole fiscal year and therefore are lower than the sum of monthly users in rows 104 and  195.</t>
  </si>
  <si>
    <t>These distribution tables provide the amount of data successfully distributed to Public Users during FY 2025. These distribution metrics are presented in Products and Volumes and Number of users broken out by selected missions and instruments. NRT data is included.</t>
  </si>
  <si>
    <t>Domain</t>
  </si>
  <si>
    <t># of Files (Millions)</t>
  </si>
  <si>
    <t>Distributed Volume (TB)</t>
  </si>
  <si>
    <t># of Users</t>
  </si>
  <si>
    <t>Products by Domain</t>
  </si>
  <si>
    <t>Volume by Domain</t>
  </si>
  <si>
    <t>User By Domain</t>
  </si>
  <si>
    <t>These distribution tables provide the amount of data successfully distributed to Public Users during FY 2025. These distribution metrics are presented in Products and Volumes and Number of users broken out by selected missions and instruments.  NRT data is included.</t>
  </si>
  <si>
    <t>Product Level</t>
  </si>
  <si>
    <t>Other*</t>
  </si>
  <si>
    <t>* Other: Product level not applpicable or not available</t>
  </si>
  <si>
    <t>Products by Level</t>
  </si>
  <si>
    <t>Volume by Level</t>
  </si>
  <si>
    <t>User By Level</t>
  </si>
  <si>
    <t>SENTINEL-2A/2B</t>
  </si>
  <si>
    <t>Near Real-Time (NRT) production represents the amount of data generated by the Land Atmosphere Near Real-time Capability for EOS (LANCE) data providers, including the two identical processing systems, NRT and NRT2, or NRT3 and NRT4 (for MODAPS).</t>
  </si>
  <si>
    <t>Production of the Near-Real Time (NRT) Products during FY2025</t>
  </si>
  <si>
    <t>LANCE Provider</t>
  </si>
  <si>
    <t>AMSR2NRT/NRT2</t>
  </si>
  <si>
    <t>AMSR2</t>
  </si>
  <si>
    <t>ASIPSNRT</t>
  </si>
  <si>
    <t>VIIRS-SUOMI NPP</t>
  </si>
  <si>
    <t>VIIRS-NOAA 20</t>
  </si>
  <si>
    <t>GESDISC NRT/NRT2</t>
  </si>
  <si>
    <t>AIRS / AMSU - A</t>
  </si>
  <si>
    <t>Other1</t>
  </si>
  <si>
    <t>MODAPS NRT3,NRT4</t>
  </si>
  <si>
    <t>MODIS - Aqua</t>
  </si>
  <si>
    <t>MODIS - Terra</t>
  </si>
  <si>
    <t>MODAPS NRT3/NRT4</t>
  </si>
  <si>
    <t>VIIRS-SNPP</t>
  </si>
  <si>
    <t>VIIRS-JPSS1</t>
  </si>
  <si>
    <t>VIIRS-JPSS2</t>
  </si>
  <si>
    <t>OLCI-Sentinel-3A/3B</t>
  </si>
  <si>
    <t>SLSTR-Sentinel-3A/3B</t>
  </si>
  <si>
    <t>MOPITT NRT/NRT2</t>
  </si>
  <si>
    <t>L-BAND RADIOMETER-SMAP</t>
  </si>
  <si>
    <t>OMI NRT/NRT2</t>
  </si>
  <si>
    <t>OMPS</t>
  </si>
  <si>
    <t>TB/day</t>
  </si>
  <si>
    <t>PB</t>
  </si>
  <si>
    <r>
      <rPr>
        <vertAlign val="superscript"/>
        <sz val="10"/>
        <rFont val="Arial"/>
        <family val="2"/>
      </rPr>
      <t xml:space="preserve">1 </t>
    </r>
    <r>
      <rPr>
        <sz val="10"/>
        <rFont val="Arial"/>
        <family val="2"/>
      </rPr>
      <t>These products do not have any mission or instrument mapping but have been archived, such as ancillary data.</t>
    </r>
  </si>
  <si>
    <t>Near Real-time (NRT) Distribution represents the amount of data successfully distributed to the users of the Land Atmosphere Near Real-time Capability for EOS (LANCE). LANCE provides access to near real-time data (&lt;3 hours from observation) from AIRS/AMSU-A, AMSR2, LIS, MISR, MLS, MODIS, MOPITT, OMI, OMPS, and VIIRS instruments. Distribution metrics are presented  in Products, Volumes and Number of Users.</t>
  </si>
  <si>
    <t>Distribution of the Near-Real Time (NRT) Products during FY2025</t>
  </si>
  <si>
    <t>Month</t>
  </si>
  <si>
    <t># of File Distributed*</t>
  </si>
  <si>
    <t>Distribution Volume (GBs)</t>
  </si>
  <si>
    <t>AIRS/AMSU-A</t>
  </si>
  <si>
    <t>SMAP L-BAND RADIOMETER</t>
  </si>
  <si>
    <t>VIIRS</t>
  </si>
  <si>
    <r>
      <t>Other</t>
    </r>
    <r>
      <rPr>
        <b/>
        <vertAlign val="superscript"/>
        <sz val="12"/>
        <rFont val="Cambria"/>
        <family val="1"/>
      </rPr>
      <t>1</t>
    </r>
  </si>
  <si>
    <t>Total for FY25</t>
  </si>
  <si>
    <t># of Products</t>
  </si>
  <si>
    <t># of Files *</t>
  </si>
  <si>
    <t>Vol (GB)</t>
  </si>
  <si>
    <t>Number of
Registered
Users ***</t>
  </si>
  <si>
    <t>Number of Unregistered
Users **</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</si>
  <si>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</si>
  <si>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</si>
  <si>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</si>
  <si>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</si>
  <si>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</si>
  <si>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VIIRS Instrument inclues VIIRS-SUOMI, VIIRS-NOAA 20, and VIIRS-NOAA 21 data.</t>
  </si>
  <si>
    <t>Level</t>
  </si>
  <si>
    <r>
      <t>Other</t>
    </r>
    <r>
      <rPr>
        <vertAlign val="superscript"/>
        <sz val="12"/>
        <rFont val="Cambria"/>
        <family val="1"/>
      </rPr>
      <t>2</t>
    </r>
  </si>
  <si>
    <r>
      <rPr>
        <vertAlign val="superscript"/>
        <sz val="10"/>
        <rFont val="Cambria"/>
        <family val="1"/>
      </rPr>
      <t xml:space="preserve">1 </t>
    </r>
    <r>
      <rPr>
        <sz val="12"/>
        <color theme="1"/>
        <rFont val="Cambria"/>
        <family val="1"/>
      </rPr>
      <t>These products do not have any mission or instrument mapping but have been distributed, such as ancillary data.</t>
    </r>
  </si>
  <si>
    <r>
      <rPr>
        <vertAlign val="superscript"/>
        <sz val="10"/>
        <rFont val="Cambria"/>
        <family val="1"/>
      </rPr>
      <t xml:space="preserve">2 </t>
    </r>
    <r>
      <rPr>
        <sz val="12"/>
        <color theme="1"/>
        <rFont val="Cambria"/>
        <family val="1"/>
      </rPr>
      <t>These are products that have no product level assignment.</t>
    </r>
  </si>
  <si>
    <t>Distribution Metrics to LANCE Unregistered Users</t>
  </si>
  <si>
    <t>Distribution of the Near-Real Time (NRT) Products to Unregisterd Users during FY2025</t>
  </si>
  <si>
    <t>Number of Unregistered
Users</t>
  </si>
  <si>
    <t>MODIS-A</t>
  </si>
  <si>
    <t>MODIS-T</t>
  </si>
  <si>
    <t>Distribution to Unregistered Users by Domain</t>
  </si>
  <si>
    <t># of File Distributed to Unregisterd Users*</t>
  </si>
  <si>
    <t>Distribution Volume (GBs) to Unregisterd Users</t>
  </si>
  <si>
    <t>Number of Unregistered Users**</t>
  </si>
  <si>
    <t>Total for FY2025</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</si>
  <si>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</si>
  <si>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</si>
  <si>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</si>
  <si>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South Africa</t>
  </si>
  <si>
    <t>Top 10 NRT Products Distributed to Unregistered Users By Volume*</t>
  </si>
  <si>
    <t>Product</t>
    <phoneticPr fontId="0" type="noConversion"/>
  </si>
  <si>
    <t>SNPV14CSV</t>
  </si>
  <si>
    <t>Level 2 Active Fire - VIIRS CSV file for FIRMS</t>
  </si>
  <si>
    <t>N20V14CSV</t>
  </si>
  <si>
    <t>MOD00F</t>
  </si>
  <si>
    <t>MODIS/Terra Level 0 Raw Instrument Packets (5 minutes)</t>
  </si>
  <si>
    <t>MYD00F</t>
  </si>
  <si>
    <t>MODIS/Aqua Level 0 Raw Instrument Packets (5 minutes)</t>
  </si>
  <si>
    <t>MCD14CSV</t>
  </si>
  <si>
    <t>Level 2 Active Fire - MODIS 1km CSV file for FIRMS</t>
  </si>
  <si>
    <t>S5P_L1B_RA_BD4_HIR_NRT</t>
  </si>
  <si>
    <t>Sentinel-5P TROPOMI Near-Real-Time (NRT) Radiance product band 4 (UVIS detector) L1B 5.5km x 3.5km (S5P_L1B_RA_BD4_HiR_NRT) at GES DISC</t>
  </si>
  <si>
    <t>S5P_L1B_RA_BD3_HIR_NRT</t>
  </si>
  <si>
    <t>Sentinel-5P TROPOMI Near-Real-Time (NRT) Radiance product band 3 (UVIS detector) L1B 5.5km x 3.5km (S5P_L1B_RA_BD3_HiR_NRT) at GES DISC</t>
  </si>
  <si>
    <t>S5P_L1B_RA_BD5_HIR_NRT</t>
  </si>
  <si>
    <t>Sentinel-5P TROPOMI Near-Real-Time (NRT) Radiance product band 5 (NIR detector) L1B 5.5km x 3.5km (S5P_L1B_RA_BD5_HiR_NRT) at GES DISC</t>
  </si>
  <si>
    <t>S5P_L1B_RA_BD6_HIR_NRT</t>
  </si>
  <si>
    <t>Sentinel-5P TROPOMI Near-Real-Time (NRT) Radiance product band 6 (NIR detector) L1B 5.5km x 3.5km (S5P_L1B_RA_BD6_HiR_NRT) at GES DISC</t>
  </si>
  <si>
    <t>SNPV14KML</t>
  </si>
  <si>
    <t>Level 2 Active Fire - VIIRS KML file for FIRMS</t>
  </si>
  <si>
    <t>Top 10 NRT Products Distributed to Unregistered Users By File Count **</t>
  </si>
  <si>
    <t>RA_FIRE_M6</t>
  </si>
  <si>
    <t>Regional Active Fire - C6 MODIS NRT</t>
  </si>
  <si>
    <t>AU_LAND_NRT_R02</t>
  </si>
  <si>
    <t>NRT AMSR2 Unified L2B Half-Orbit 25 km EASE-Grid Surface Soil Moisture Beta V2</t>
  </si>
  <si>
    <t>MCD14D10GBS</t>
  </si>
  <si>
    <t>Level 2 Archive Fire - C6.1 MODIS GIBS Shapefiles</t>
  </si>
  <si>
    <t>N20V14SHP</t>
  </si>
  <si>
    <t>Level 2 Active Fire - VIIRS Shape file for FIRMS</t>
  </si>
  <si>
    <t>AU_OCEAN_NRT_R01</t>
  </si>
  <si>
    <t>NRT AMSR2 Unified L2B Global Swath Ocean Products</t>
  </si>
  <si>
    <t>MCD14KML</t>
  </si>
  <si>
    <t>Level 2 Active Fire - MODIS 1km KML file for FIRMS</t>
  </si>
  <si>
    <t>SNPV14SHP</t>
  </si>
  <si>
    <t>ESDIS Monthly Submitted Includes  ORNL and SEDAC</t>
  </si>
  <si>
    <t>FY</t>
  </si>
  <si>
    <t>Submitted</t>
  </si>
  <si>
    <t>Registered</t>
  </si>
  <si>
    <t>Month-Year</t>
  </si>
  <si>
    <t># of DOIs</t>
  </si>
  <si>
    <t>non-serachable</t>
  </si>
  <si>
    <t>Cumulative # of DOIs</t>
  </si>
  <si>
    <t>Registered: Created by ESDIS and also registered with the Datacite</t>
  </si>
  <si>
    <t>Reserved:   Created by ESDIS but not registered with the Datacite</t>
  </si>
  <si>
    <t>Total DOIs</t>
  </si>
  <si>
    <t>CSDAP</t>
  </si>
  <si>
    <t>ESCO</t>
  </si>
  <si>
    <t>ESPO-AMES</t>
  </si>
  <si>
    <t>LANCE AMSR2</t>
  </si>
  <si>
    <t>LANCE FIRMS</t>
  </si>
  <si>
    <t>LANCE MODIS</t>
  </si>
  <si>
    <t>LPVS</t>
  </si>
  <si>
    <t>NCCS</t>
  </si>
  <si>
    <t>Ozone PEATE</t>
  </si>
  <si>
    <t>PPS</t>
  </si>
  <si>
    <t>Pub-Tool</t>
  </si>
  <si>
    <t>VIIRS ATM SIPS</t>
  </si>
  <si>
    <t>NASA Langley Atmospheric Science Data Center DAAC</t>
  </si>
  <si>
    <t>NASA Alaska Satellite Facility DAAC</t>
  </si>
  <si>
    <t>CCDIS</t>
  </si>
  <si>
    <t>NASA Commercial Smallsat Data Acquisition Program</t>
  </si>
  <si>
    <t>NASA Crustal Dynamics Data Information System</t>
  </si>
  <si>
    <t>ESDIS-SO</t>
  </si>
  <si>
    <t>NASA Earth Science Data and Information System Standards Office</t>
  </si>
  <si>
    <t>Earth Science Project Office, NASA Ames Research Center</t>
  </si>
  <si>
    <t>NASA Goddard Earth Sciences Data and Information Services Center</t>
  </si>
  <si>
    <t>NASA Global Hydrometeorology Resource Center DAAC</t>
  </si>
  <si>
    <t>NASA Level 1 and Atmosphere Archive and Distribution System</t>
  </si>
  <si>
    <t>NASA LANCE AMSR2 at the GHRC DAAC</t>
  </si>
  <si>
    <t>NASA Land Atmosphere Near real-time Capability for EOS Fire Information for Resource Management System</t>
  </si>
  <si>
    <t>NASA LANCE MODIS at the MODAPS</t>
  </si>
  <si>
    <t>NASA EOSDIS Land Processes DAAC</t>
  </si>
  <si>
    <t>Land Product Validation Subgroup (Working Group on Calibration and Validation, Committee on Earth Observation Satellites)</t>
  </si>
  <si>
    <t>NASA National Snow and Ice Data Center DAAC</t>
  </si>
  <si>
    <t>NASA Ocean Biology DAAC</t>
  </si>
  <si>
    <t>ORNL Distributed Active Archive Center</t>
  </si>
  <si>
    <t>NASA Ozone PEATE</t>
  </si>
  <si>
    <t>NASA Physical Oceanography DAAC</t>
  </si>
  <si>
    <t>NASA Precipitation Processing System</t>
  </si>
  <si>
    <t>NASA Algorithm Publication Tool</t>
  </si>
  <si>
    <t>NASA VIIRS Atmosphere SIPS</t>
  </si>
  <si>
    <t>Total Users is an estimate formed by combining the distinct Data Users and distinct Web Visitors. Web Visitors included in the count are for those visitors with sessions of one minute or longer.</t>
  </si>
  <si>
    <t>To minimize the undercount, the final Total Users value includes the total Web Visitors  plus the distinct Data Users .</t>
  </si>
  <si>
    <t>Distinct Data User</t>
  </si>
  <si>
    <t>Google Analytics Distinct Web Visitor (1 min+)</t>
  </si>
  <si>
    <t xml:space="preserve"> Data Users Only</t>
  </si>
  <si>
    <t>Dual Users
(Data and Web)</t>
  </si>
  <si>
    <t>% of Data Users using the web</t>
  </si>
  <si>
    <t>NA</t>
  </si>
  <si>
    <t>NA= Not Applicable as the users who downloaded data and also visited web can not be determined due to non-availability of IPaddress from GA.</t>
  </si>
  <si>
    <t>Earthdata</t>
  </si>
  <si>
    <t>LANCE- Registered</t>
  </si>
  <si>
    <t xml:space="preserve">Total distinct users of data and services </t>
  </si>
  <si>
    <t>Data from Cloud - EED</t>
  </si>
  <si>
    <t>Metric</t>
  </si>
  <si>
    <t>Unique Users</t>
  </si>
  <si>
    <t>PO DAAC</t>
  </si>
  <si>
    <t>Bytes Distributed</t>
  </si>
  <si>
    <t>TBs Distributed</t>
  </si>
  <si>
    <t>Storage TBs</t>
  </si>
  <si>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</si>
  <si>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Volume By FY</t>
  </si>
  <si>
    <t>Total Volume (PBs)</t>
  </si>
  <si>
    <t>Ball size</t>
  </si>
  <si>
    <t>Stage 2 - Selected values</t>
  </si>
  <si>
    <t>Science Data Plan  (B. Krupp)</t>
  </si>
  <si>
    <t>EOSDIS Today</t>
  </si>
  <si>
    <t>Archive Value</t>
  </si>
  <si>
    <t>Total Archive size in Terabytes (TBs)</t>
  </si>
  <si>
    <t>~SDP ECS</t>
  </si>
  <si>
    <t>~SDP V0</t>
  </si>
  <si>
    <t>ECS</t>
  </si>
  <si>
    <t>V0</t>
  </si>
  <si>
    <t>(EMS)</t>
  </si>
  <si>
    <t>Annual Report</t>
  </si>
  <si>
    <t>~ECS
late Sept values *</t>
  </si>
  <si>
    <t>CY99</t>
  </si>
  <si>
    <t>FY00</t>
  </si>
  <si>
    <t>FY01</t>
  </si>
  <si>
    <t>FY02</t>
  </si>
  <si>
    <t>FY03</t>
  </si>
  <si>
    <t>FY04</t>
  </si>
  <si>
    <t>FY05</t>
  </si>
  <si>
    <t xml:space="preserve">does not include MODAPS </t>
  </si>
  <si>
    <t>FY06</t>
  </si>
  <si>
    <t>FY07</t>
  </si>
  <si>
    <t>FY08</t>
  </si>
  <si>
    <t>added LaTIS 650 TB not included in the report</t>
  </si>
  <si>
    <t>FY09</t>
  </si>
  <si>
    <t>FY10</t>
  </si>
  <si>
    <t>FY11</t>
  </si>
  <si>
    <t>FY12</t>
  </si>
  <si>
    <t>FY13</t>
  </si>
  <si>
    <t>FY14</t>
  </si>
  <si>
    <t>FY15</t>
  </si>
  <si>
    <t>FY16</t>
  </si>
  <si>
    <t>FY17</t>
  </si>
  <si>
    <t>FY18</t>
  </si>
  <si>
    <t>FY19</t>
  </si>
  <si>
    <t>FY20</t>
  </si>
  <si>
    <t>FY21</t>
  </si>
  <si>
    <t>FY22</t>
  </si>
  <si>
    <t>FY23</t>
  </si>
  <si>
    <t>FY24</t>
  </si>
  <si>
    <t>*</t>
  </si>
  <si>
    <t>from Raytheon file (FN: Archive_History_01_07.xls) used for archive sizing estimates</t>
  </si>
  <si>
    <t>Stage 1 - Source files</t>
  </si>
  <si>
    <t>Comment</t>
  </si>
  <si>
    <t>Year</t>
  </si>
  <si>
    <t>Value (PB)</t>
  </si>
  <si>
    <t>Source File (s)</t>
  </si>
  <si>
    <t>Science Data Plan plus ECS Archive History</t>
  </si>
  <si>
    <t>FY2000</t>
  </si>
  <si>
    <t>SDP_EMS_Comparison.xlsx +
Archive_History_01_07.xlsx</t>
  </si>
  <si>
    <t>FY2001</t>
  </si>
  <si>
    <t>Science Data Plan plus ECS Archive History plus projection with EMS FY02 data</t>
  </si>
  <si>
    <t>FY2002</t>
  </si>
  <si>
    <t>Science Data Plan plus ECS Archive History plus projection with EMS FY03 data</t>
  </si>
  <si>
    <t>FY2003</t>
  </si>
  <si>
    <t>EMD Project Monthly Report (111-EMD-012), Volume 2: Technical Briefing, October 2004, DAAC Throughput Summary &amp; SPSO 09/15 baseline updated with EDGRS reports to 09/30/04</t>
  </si>
  <si>
    <t>FY2004</t>
  </si>
  <si>
    <t>EOSDIS_Today_02162005.xls</t>
  </si>
  <si>
    <t>Total Archive Volume at End of FY05 -- EDGRS Ad Hoc Query + Cordner_Kickoff_Presentation.ppt [Current Volume in LATIS Archive: 588 TB (30.6 million files)]</t>
  </si>
  <si>
    <t>FY2005</t>
  </si>
  <si>
    <t>EOSDIS_Today_ 02282006_obj.ppt</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</si>
  <si>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</si>
  <si>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FY2006</t>
  </si>
  <si>
    <t>EOSDIS_Today_04092007.xls</t>
  </si>
  <si>
    <t xml:space="preserve">From HDC file: Monthly_Charts_Sep07_HQ.xls used for NASA HQ FPD monthly </t>
  </si>
  <si>
    <t>FY2007</t>
  </si>
  <si>
    <t>EOSDIS_Today_11062007.xls</t>
  </si>
  <si>
    <t>EOSDIS Annual Report for FY08 plus LaTIS update</t>
  </si>
  <si>
    <t>FY2008</t>
  </si>
  <si>
    <t>FY08AnnualReport.xlsx</t>
  </si>
  <si>
    <t xml:space="preserve">EOSDIS Annual Report for FY08 </t>
  </si>
  <si>
    <t>FY2009</t>
  </si>
  <si>
    <t>FY09AnnualReport.xlsx</t>
  </si>
  <si>
    <t>EOSDIS Annual Report for FY10</t>
  </si>
  <si>
    <t>FY2010</t>
  </si>
  <si>
    <t>FY10AnnualReport.xlsx</t>
  </si>
  <si>
    <t>EOSDIS Annual Report for FY11</t>
  </si>
  <si>
    <t>FY2011</t>
  </si>
  <si>
    <t>FY11AnnualReport_0.xlsx</t>
  </si>
  <si>
    <t>EOSDIS Annual Report for FY12</t>
  </si>
  <si>
    <t>FY2012</t>
  </si>
  <si>
    <t>FY12AnnualReport_V6.xlsx</t>
  </si>
  <si>
    <t>EOSDIS Annual Report for FY13</t>
  </si>
  <si>
    <t>FY2013</t>
  </si>
  <si>
    <t>FY13AnnualReport_V4.xlsx</t>
  </si>
  <si>
    <t>EOSDIS Annual Report for FY14: ASF deleted over 10 million files and 2 PB of data in FY14 as part of their consolidation and transition of the data to new media.</t>
  </si>
  <si>
    <t>FY2014</t>
  </si>
  <si>
    <t>FY14AnnualReport_V1.xlsx</t>
  </si>
  <si>
    <t>EOSDIS Annual Report for FY15:  MODAPS reprocessed MODIS Terra and Aqua data for collection 6 as such high volume in archive at MODAPS, LPDAAC, and NSIDC.</t>
  </si>
  <si>
    <t>FY2015</t>
  </si>
  <si>
    <t>FY15AnnualReport_V1.xlsx</t>
  </si>
  <si>
    <t>EOSDIS Annual Report for FY16</t>
  </si>
  <si>
    <t>FY2016</t>
  </si>
  <si>
    <t>FY16AnnualReport_V1.xlsx</t>
  </si>
  <si>
    <t>EOSDIS Annual Report for FY17</t>
  </si>
  <si>
    <t>FY2017</t>
  </si>
  <si>
    <t>FY17AnnualReport_V1.xlsx</t>
  </si>
  <si>
    <t>EOSDIS Annual Report for FY18</t>
  </si>
  <si>
    <t>FY2018</t>
  </si>
  <si>
    <t>FY18AnnualReport_V1.xlsx</t>
  </si>
  <si>
    <t>EOSDIS Annual Report for FY19</t>
  </si>
  <si>
    <t>FY2019</t>
  </si>
  <si>
    <t>FY19AnnualReport_V1.xlsx</t>
  </si>
  <si>
    <t>EOSDIS Annual Report for FY20</t>
  </si>
  <si>
    <t>FY2020</t>
  </si>
  <si>
    <t>FY21AnnualReport_V1.xlsx</t>
  </si>
  <si>
    <t>EOSDIS Annual Report for FY21</t>
  </si>
  <si>
    <t>FY2021</t>
  </si>
  <si>
    <t>FY22AnnualReport_V1.xlsx</t>
  </si>
  <si>
    <t>FY2022</t>
  </si>
  <si>
    <t>FY23AnnualReport_V1.xlsx</t>
  </si>
  <si>
    <t>FY2023</t>
  </si>
  <si>
    <t>FY2024</t>
  </si>
  <si>
    <t>Products Distributed By FY (Millions)</t>
  </si>
  <si>
    <t xml:space="preserve">Products </t>
  </si>
  <si>
    <t>LANCE Products</t>
  </si>
  <si>
    <t>Products Distributed (Millions)</t>
    <phoneticPr fontId="0" type="noConversion"/>
  </si>
  <si>
    <t xml:space="preserve">OB.DAAC </t>
  </si>
  <si>
    <t>LANCE</t>
  </si>
  <si>
    <t xml:space="preserve">** In FY 23 CDDIS number of files shows significant increase due to the change in the approach of how the number of files were computed for the CDDIS only.  Prior to FY23, number of files distributed by CDDIS were normalized but FY 23 and onwards no normlaization has been applied . </t>
  </si>
  <si>
    <t>Volume By FY (TBs)</t>
  </si>
  <si>
    <t>LANCE Volume</t>
  </si>
  <si>
    <t>Volume Distributed (TBs)</t>
    <phoneticPr fontId="0" type="noConversion"/>
  </si>
  <si>
    <t>Total Products (TBs)</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</si>
  <si>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</si>
  <si>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</si>
  <si>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</si>
  <si>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</si>
  <si>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</si>
  <si>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</si>
  <si>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 xml:space="preserve">
Various levels within a product level where grouped into one level, e.g., Levels 1, IA, IB were grouped to Level 1, Level 2, 2G, 2A where grouped to Level 2.</t>
  </si>
  <si>
    <t>Files Distributed in million</t>
  </si>
  <si>
    <t>Fiscal Year</t>
  </si>
  <si>
    <r>
      <t>Other</t>
    </r>
    <r>
      <rPr>
        <vertAlign val="superscript"/>
        <sz val="10"/>
        <rFont val="Arial"/>
        <family val="2"/>
      </rPr>
      <t>1</t>
    </r>
  </si>
  <si>
    <t>stage2 Files Distributed in million</t>
  </si>
  <si>
    <t>Distribution of Products in Millions</t>
  </si>
  <si>
    <r>
      <t>Other</t>
    </r>
    <r>
      <rPr>
        <b/>
        <vertAlign val="superscript"/>
        <sz val="12"/>
        <rFont val="Arial"/>
        <family val="2"/>
      </rPr>
      <t>1</t>
    </r>
  </si>
  <si>
    <t xml:space="preserve">** In FY 23 Level 1 number of files shows significant increase and this is due to the change in the approach of how the number of files were computed for the CDDIS only.  Prior to FY23, number of files distributed by CDDIS were normalized but FY 23 and onwards no normlaization has been applied . </t>
  </si>
  <si>
    <t>stage1 Files Distributed</t>
  </si>
  <si>
    <t>FY2007 Top 10 Products Distributed By Volume*</t>
    <phoneticPr fontId="0" type="noConversion"/>
  </si>
  <si>
    <t>Files</t>
    <phoneticPr fontId="0" type="noConversion"/>
  </si>
  <si>
    <t>MOD13Q1</t>
  </si>
  <si>
    <t>MODIS/Terra Level 3 16-Day Vegetation Indices - 250m</t>
  </si>
  <si>
    <t>MOD021KM</t>
  </si>
  <si>
    <t>MODIS/Terra Calibrated Radiances 5-Min L1B Swath 1km</t>
  </si>
  <si>
    <t>MOD02QKM</t>
  </si>
  <si>
    <t>MODIS/Terra Calibrated Radiances 5-Min L1B Swath 250m</t>
  </si>
  <si>
    <t>MOD09GQK</t>
  </si>
  <si>
    <t>MODIS/Terra Surface Reflectance Daily L2G Global 250m SIN Grid</t>
  </si>
  <si>
    <t>MOD09A1</t>
  </si>
  <si>
    <t>MODIS/Terra Surface Reflectance 8-Day L3 Global 500m SIN Grid</t>
  </si>
  <si>
    <t>MYD02QKM</t>
  </si>
  <si>
    <t>MYD021KM</t>
  </si>
  <si>
    <t>MODIS/Aqua Calibrated Radiances 5-Min L1B Swath 1km</t>
  </si>
  <si>
    <t>MYD03</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</si>
  <si>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</si>
  <si>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</si>
  <si>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</si>
  <si>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</si>
  <si>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</si>
  <si>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</si>
  <si>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AIRIBRAD</t>
  </si>
  <si>
    <t>AIRS/Aqua  L1B infrared geolocated radian</t>
  </si>
  <si>
    <t>MOD02HKM</t>
  </si>
  <si>
    <t>MODIS/Terra Calibrated Radiances 5-Min L1B Swath 500m</t>
  </si>
  <si>
    <t>MODIS/Aqua Calibrated Radiances 5-Min L1B Swath 250m</t>
    <phoneticPr fontId="0" type="noConversion"/>
  </si>
  <si>
    <t>MOD03</t>
  </si>
  <si>
    <t>MODIS/Terra Level 3 8-Day Surface Reflectance - 500m</t>
  </si>
  <si>
    <t>AE_L2A</t>
  </si>
  <si>
    <t>AMRS-E/Aqua L2A Brightness Temperatures</t>
    <phoneticPr fontId="0" type="noConversion"/>
  </si>
  <si>
    <t>FY2009 Top 10 Products Distributed By Volume*</t>
  </si>
  <si>
    <t>MOD09GA</t>
  </si>
  <si>
    <t>MODIS/Terra Surface Reflectance Daily L2G Global 1km and 500m SIN Grid</t>
  </si>
  <si>
    <t>AMRS-E/Aqua L2A Brightness Temperatures</t>
  </si>
  <si>
    <t>MOD09GQ</t>
  </si>
  <si>
    <t>FY2010 Top 10 Products Distributed By Volume*</t>
  </si>
  <si>
    <t>MODIS/Terra Level 1B Calibrated Radiances - 1km</t>
  </si>
  <si>
    <t>MODIS/Terra Geolocation - 1km</t>
  </si>
  <si>
    <t>MODIS/Aqua Level 1B Calibrated Radiances - 1km</t>
  </si>
  <si>
    <t>AIRS/Aqua infrared geolocated radiances</t>
  </si>
  <si>
    <t>MYD09GA</t>
  </si>
  <si>
    <t>MODIS/Aqua Surface Reflectance Daily L2G Global 1km and 500m SIN Grid</t>
  </si>
  <si>
    <t>MODIS/Aqua Geolocation - 1km</t>
  </si>
  <si>
    <t>MODIS/Terra Vegetation Indices 16-Day L3 Global 250m SIN Grid</t>
  </si>
  <si>
    <t>MODIS/Terra Level 1B Calibrated Radiances - 500m</t>
  </si>
  <si>
    <t>FY2011 Top 10 Products Distributed By Volume*</t>
  </si>
  <si>
    <t>FY2012 Top 10 Products Distributed By Volume*</t>
  </si>
  <si>
    <t>CAL_LID_L1-VALSTAGE1-V3</t>
  </si>
  <si>
    <t>CALIPSO Lidar Level 1B profile data (CAL_LID_L1-ValStage1-V3)</t>
  </si>
  <si>
    <t>MAT1NXSLV</t>
  </si>
  <si>
    <t>MERRA 2D IAU Diagnostic, Single Level Meteorology, Time Average 1-hourly (2/3x1/2L1)</t>
  </si>
  <si>
    <t>FY2013 Top 10 Products Distributed By Volume*</t>
  </si>
  <si>
    <t>MYDL1A</t>
  </si>
  <si>
    <t>MODIS/Aqua L1A data</t>
  </si>
  <si>
    <t>FY2014 Top 10 Products Distributed By Volume*</t>
  </si>
  <si>
    <t>MYD06_L2</t>
  </si>
  <si>
    <t>MODIS/Aqua Level 2 Cloud Product</t>
  </si>
  <si>
    <t>FY2015 Top 10 Products Distributed By Volume*</t>
  </si>
  <si>
    <t>MODIS/AquaLevel 1B Calibrated Radiances - 1km</t>
  </si>
  <si>
    <t>VIRL1</t>
  </si>
  <si>
    <t>VIIRS/S-NPP Level 1 Data</t>
  </si>
  <si>
    <t>FY2016 Top 10 Products Distributed By Volume*</t>
  </si>
  <si>
    <t>SLC_SENTINEL_1A_FRAME</t>
  </si>
  <si>
    <t>Sentinel-1A Single-look complex</t>
  </si>
  <si>
    <t>M2I3NPASM</t>
  </si>
  <si>
    <t>MERRA-2 inst3_3d_asm_Np: 3d, 3-Hourly, Instantaneous, Pressure-Level, Assimilation, Assimilated Meteorological Fields</t>
  </si>
  <si>
    <t>MYDL2_OC</t>
  </si>
  <si>
    <t>MODIS/Aqua L2 Ocean Color</t>
  </si>
  <si>
    <t>FY2017 Top 10 Products Distributed By Volume*</t>
  </si>
  <si>
    <t>M2I3NVASM</t>
  </si>
  <si>
    <t>MERRA-2 inst3_3d_asm_Nv: 3d,3-Hourly,Instantaneous,Model-Level,Assimilation,Assimilated Meteorological Fields</t>
  </si>
  <si>
    <t>AST_L1T</t>
  </si>
  <si>
    <t>ASTER Level 1 precision terrain corrected registered at-sensor radiance</t>
  </si>
  <si>
    <t>M2T3NVASM</t>
  </si>
  <si>
    <t>MERRA-2 tavg3_3d_asm_Nv: 3d,3-Hourly,Time-Averaged,Model-Level,Assimilation,Assimilated Meteorological Fields</t>
  </si>
  <si>
    <t>MERRA-2 inst3_3d_asm_Np: 3d,3-Hourly,Instantaneous,Pressure-Level,Assimilation,Assimilated Meteorological Fields</t>
  </si>
  <si>
    <t>FY2018 Top 10 Products Distributed By Volume*</t>
  </si>
  <si>
    <t>Sentinel-1A Slant-Range Product</t>
  </si>
  <si>
    <t>Sentinel-1B Slant-Range Product</t>
  </si>
  <si>
    <t>CERES_SYN1DEG-1HOUR_TERRA-AQUA-MODIS_EDITION4A</t>
  </si>
  <si>
    <t>CERES and GEO-Enhanced Hourly TOA, Within-Atmosphere and Surface Fluxes, Clouds and Aerosols Edition4A</t>
  </si>
  <si>
    <t>MYD09GQ</t>
  </si>
  <si>
    <t>MODIS/Aqua Surface Reflectance Daily L2G Global 250m SIN Grid</t>
  </si>
  <si>
    <t>FY2019 Top 10 Products Distributed By Volume*</t>
  </si>
  <si>
    <t>MOD16A2</t>
  </si>
  <si>
    <t>MODIS/Terra Net Evapotranspiration 8-Day L4 Global 500m SIN Grid</t>
  </si>
  <si>
    <t>MODIS/Aqua Clouds 5-Min L2 Swath 1km and 5km</t>
  </si>
  <si>
    <t>SENTINEL-1A_DUAL_POL_GRD_HIGH_RES</t>
  </si>
  <si>
    <t>FY2020 Top 10 Products Distributed By Volume*</t>
  </si>
  <si>
    <t>MOD06_L2</t>
  </si>
  <si>
    <t>MODIS/Terra Clouds 5-Min L2 Swath 1km and 5km</t>
  </si>
  <si>
    <t>SENTINEL-1B_DP_GRD_HIGH</t>
  </si>
  <si>
    <t>Sentinel-1B Dual-pol ground projected high and full resolution images</t>
  </si>
  <si>
    <t>MODISA_L1</t>
  </si>
  <si>
    <t>MODIS-Aqua Level 1 Data</t>
  </si>
  <si>
    <t>FY2021 Top 10 Products Distributed By Volume*</t>
  </si>
  <si>
    <t>Level 1B Calibrated Radiances - 1km</t>
  </si>
  <si>
    <t>NPP_IMFTS_L1</t>
  </si>
  <si>
    <t>VIIRS/NPP Imagery Resolution Terrain-Corrected Geolocation 6-Min L1 Swath IP 375m</t>
  </si>
  <si>
    <t>FY2022 Top 10 Products Distributed By Volume*</t>
  </si>
  <si>
    <t>Geolocation - 1km</t>
  </si>
  <si>
    <t>PODAAC-GHMDT-2PJ19</t>
  </si>
  <si>
    <t>GHRSST Level 2P Global Sea Surface Skin Temperature from the Moderate Resolution Imaging Spectroradiometer (MODIS) on the NASA Terra satellite (GDS2)</t>
  </si>
  <si>
    <t>FY2023 Top 10 Products Distributed By Volume*</t>
  </si>
  <si>
    <t>HLS Landsat Operational Land Imager Surface Reflectance and TOA Brightness Daily Global 30m v2.0</t>
  </si>
  <si>
    <t>MOD09</t>
  </si>
  <si>
    <t>MODIS/Terra Atmospherically Corrected Surface Reflectance 5-Min L2 Swath 250m, 500m, 1km</t>
  </si>
  <si>
    <t>FY2024 Top 10 Products Distributed By Volume*</t>
  </si>
  <si>
    <t>GEDI_L4A_AGB_DENSITY_V2_1_2056</t>
  </si>
  <si>
    <t>GEDI L4A Footprint Level Aboveground Biomass Density, Version 2.1</t>
  </si>
  <si>
    <t>ATL08</t>
  </si>
  <si>
    <t>EMITL2ARFL</t>
  </si>
  <si>
    <t>EMIT L2A Estimated Surface Reflectance and Uncertainty and Masks 60 m</t>
  </si>
  <si>
    <t>*Some products are inherently larger than other files in size and therefore may skew the results.</t>
  </si>
  <si>
    <r>
      <t>FY2007 Top 10 Products Distributed By #Files</t>
    </r>
    <r>
      <rPr>
        <vertAlign val="superscript"/>
        <sz val="12"/>
        <rFont val="Arial"/>
        <family val="2"/>
      </rPr>
      <t>**</t>
    </r>
  </si>
  <si>
    <t>MOD04_L2</t>
  </si>
  <si>
    <t xml:space="preserve">MODIS/Terra Aerosol 5-Min L2 Swath 10km </t>
  </si>
  <si>
    <t>MYD04_L2</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</si>
  <si>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</si>
  <si>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</si>
  <si>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</si>
  <si>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</si>
  <si>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</si>
  <si>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</si>
  <si>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</si>
  <si>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</si>
  <si>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</si>
  <si>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</si>
  <si>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</si>
  <si>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</si>
  <si>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</si>
  <si>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</si>
  <si>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</si>
  <si>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</si>
  <si>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TRMM_3B42</t>
  </si>
  <si>
    <t>TRMM 3B42 3-Hour 0.25deg x 0.25deg and Other-GPI Calibration Rainfall</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</si>
  <si>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</si>
  <si>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</si>
  <si>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</si>
  <si>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</si>
  <si>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</si>
  <si>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</si>
  <si>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</si>
  <si>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GNSS_DAILY_D</t>
  </si>
  <si>
    <t>GNSS Daily Compact Observation Data</t>
  </si>
  <si>
    <t>MODIS/Aqua Level 2 Aerosol</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</si>
  <si>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</si>
  <si>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</si>
  <si>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</si>
  <si>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</si>
  <si>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</si>
  <si>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</si>
  <si>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</si>
  <si>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MODIS/Terra Level 2 Aerosol</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</si>
  <si>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</si>
  <si>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</si>
  <si>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</si>
  <si>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</si>
  <si>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</si>
  <si>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</si>
  <si>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</si>
  <si>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</si>
  <si>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</si>
  <si>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</si>
  <si>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NLDAS_FORA0125_H</t>
  </si>
  <si>
    <t>NLDAS Primary Forcing Data L4 Hourly 0.125 x 0.125 degree V002</t>
  </si>
  <si>
    <t>GPS_IGUORB</t>
  </si>
  <si>
    <t>GPS Ultra-Rapid Combined Orbit Solution Product</t>
  </si>
  <si>
    <t>FY2013 Top 10 Products Distributed By #Files**</t>
  </si>
  <si>
    <t>PODAAC-OSCAR-03D01</t>
  </si>
  <si>
    <t>OSCAR third degree resolution ocean surface currents</t>
  </si>
  <si>
    <t>PODAAC-GHMDA-2PJ01</t>
  </si>
  <si>
    <t>GHRSST Level 2P Global Skin Sea Surface Temperature from the Moderate Resolution Imaging Spectroradiometer (MODIS) on the NASA Aqua satellite</t>
  </si>
  <si>
    <t>GNSS_DAILY_N</t>
  </si>
  <si>
    <t>GNSS Daily GPS Broadcast Ephemeris Data</t>
  </si>
  <si>
    <t>FY2014 Top 10 Products Distributed By #Files**</t>
  </si>
  <si>
    <t>GLDAS_NOAH025_RODS</t>
  </si>
  <si>
    <t>GLDAS NOAH model 0.25 degree TimeSeries</t>
  </si>
  <si>
    <t>MOD10A1</t>
  </si>
  <si>
    <t>MODIS/Terra Snow Cover Daily L3 Global 500m SIN Grid</t>
  </si>
  <si>
    <t>FY2015 Top 10 Products Distributed By #Files**</t>
  </si>
  <si>
    <t>MOD11A1</t>
  </si>
  <si>
    <t>MODIS/Terra Land Surface Temperature/Emissivity Daily L3 Global 1km SIN Grid</t>
  </si>
  <si>
    <t>MYD11A1</t>
  </si>
  <si>
    <t>MODIS/Aqua Land Surface Temperature/Emissivity Daily L3 Global 1km SIN Grid</t>
  </si>
  <si>
    <t>FY2016 Top 10 Products Distributed By #Files**</t>
  </si>
  <si>
    <t>M2T1NXSLV</t>
  </si>
  <si>
    <t>MERRA-2 tavg1_2d_slv_Nx: 2d,1-Hourly,Time-Averaged,Single-Level,Assimilation,Single-Level Diagnostics</t>
  </si>
  <si>
    <t>MODIS/Terra Aerosol 5-Min L2 Swath 10km</t>
  </si>
  <si>
    <t>FY2017 Top 10 Products Distributed By #Files**</t>
  </si>
  <si>
    <t>GLONASS_IGLORB</t>
  </si>
  <si>
    <t>GLONASS Final Combined Orbit Solution Product</t>
  </si>
  <si>
    <t>FY2018 Top 10 Products Distributed By #Files**</t>
  </si>
  <si>
    <t>MODLM_QA</t>
  </si>
  <si>
    <t>MODIS Land MODAPS Quality Assurance</t>
  </si>
  <si>
    <t>FY2019 Top 10 Products Distributed By #Files**</t>
  </si>
  <si>
    <t>MSUTTP</t>
  </si>
  <si>
    <t>AMSU/MSU Tropopause Day/Month Temperature Anomalies and Annual Cycle V6</t>
  </si>
  <si>
    <t>AIRS2SUP</t>
  </si>
  <si>
    <t>AIRS/Aqua Level-2 Support Product (AIRS Only)</t>
  </si>
  <si>
    <t>I-MERG 30-minute</t>
  </si>
  <si>
    <t>DAYMET_V3_CFMOSAICS_1328</t>
  </si>
  <si>
    <t>Daymet: Daily Surface Weather Data on a 1-km Grid for North America, Version 3</t>
  </si>
  <si>
    <t xml:space="preserve">  </t>
  </si>
  <si>
    <t>MYDLM_QA</t>
  </si>
  <si>
    <t>FY2020 Top 10 Products Distributed By #Files**</t>
  </si>
  <si>
    <t>GNSS_DAILY_B</t>
  </si>
  <si>
    <t>GNSS Daily Combined GPS Broadcast Ephemeris Data</t>
  </si>
  <si>
    <t>FY2021 Top 10 Products Distributed By #Files**</t>
  </si>
  <si>
    <t>GLDAS_NOAH025_3H</t>
  </si>
  <si>
    <t>GLDAS Noah Land Surface Model L4 3 Hourly 0.25 x 0.25 degree</t>
  </si>
  <si>
    <t>MODIS_WEB_SERVICE_C6_V2_1600</t>
  </si>
  <si>
    <t>MODIS and VIIRS Land Product Subsets RESTful Web Service</t>
  </si>
  <si>
    <t>DAYMET_DAILY_V4_1840</t>
  </si>
  <si>
    <t>Daymet: Daily Surface Weather Data on a 1-km Grid for North America, Version 4</t>
  </si>
  <si>
    <t>FY2022 Top 10 Products Distributed By #Files**</t>
  </si>
  <si>
    <t>PODAAC-GHVRS-2PO28</t>
  </si>
  <si>
    <t>GHRSST Level 2P STAR SST v2.80 from VIIRS on S-NPP Satellite</t>
  </si>
  <si>
    <t>PODAAC-GHV20-2PO28</t>
  </si>
  <si>
    <t>GHRSST Level 2P STAR SST  v2.80 from VIIRS on NOAA-20 Satellite</t>
  </si>
  <si>
    <t>FY2023 Top 10 Products Distributed By #Files**</t>
  </si>
  <si>
    <t>GNSS_HOURLY_N</t>
  </si>
  <si>
    <t>GNSS Hourly GPS Broadcast Ephemeris Data</t>
  </si>
  <si>
    <t>FY2024 Top 10 Products Distributed By #Files**</t>
  </si>
  <si>
    <t>DAYMET_DAILY_V4R1_2129</t>
  </si>
  <si>
    <t>Daymet: Daily Surface Weather Data on a 1-km Grid for North America, Version 4 R1</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</si>
  <si>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</si>
  <si>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</si>
  <si>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</si>
  <si>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FY2007</t>
    <phoneticPr fontId="0" type="noConversion"/>
  </si>
  <si>
    <t>FY2008</t>
    <phoneticPr fontId="0" type="noConversion"/>
  </si>
  <si>
    <t>* CALIPSO products have been included since FY2012.</t>
  </si>
  <si>
    <t>Product Trend</t>
    <phoneticPr fontId="0" type="noConversion"/>
  </si>
  <si>
    <t>U.S.</t>
    <phoneticPr fontId="0" type="noConversion"/>
  </si>
  <si>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</si>
  <si>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</si>
  <si>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</si>
  <si>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</si>
  <si>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User Trend</t>
    <phoneticPr fontId="0" type="noConversion"/>
  </si>
  <si>
    <t>Production</t>
  </si>
  <si>
    <t>Science Team</t>
  </si>
  <si>
    <t>QA/Testing</t>
  </si>
  <si>
    <t>Internal</t>
  </si>
  <si>
    <t>Public</t>
  </si>
  <si>
    <t>FY25</t>
  </si>
  <si>
    <t>EMS Term</t>
  </si>
  <si>
    <t>Definition</t>
  </si>
  <si>
    <t xml:space="preserve">EOSDIS element serving as a source of metrics information for describing the ingest, archive and distribution of EOSDIS science data; web activity metrics are also collected. For the EOSDIS annual reporting, metrics from individual data providers at a single site include cloud are combined (e.g., ASDC= LARC ANGE + LARC ECS + LARC ORDERS + LARC SVC. </t>
  </si>
  <si>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</si>
  <si>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</si>
  <si>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</si>
  <si>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</si>
  <si>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</si>
  <si>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</si>
  <si>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</si>
  <si>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</si>
  <si>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</si>
  <si>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</si>
  <si>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</si>
  <si>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</si>
  <si>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</si>
  <si>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r>
      <t xml:space="preserve">Any individual requesting data as defined by username (for Eearthdata longin user) or </t>
    </r>
    <r>
      <rPr>
        <sz val="10"/>
        <rFont val="Arial"/>
        <family val="2"/>
      </rPr>
      <t>an IP address plus email (for unregistered user), within the time period.</t>
    </r>
  </si>
  <si>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</si>
  <si>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</si>
  <si>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</si>
  <si>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</si>
  <si>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</si>
  <si>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</si>
  <si>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</si>
  <si>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</si>
  <si>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The volume of data successfully and partially delivered to Public users.  This includes all file types, including METADATA.</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</si>
  <si>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</si>
  <si>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</si>
  <si>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</si>
  <si>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</si>
  <si>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</si>
  <si>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</si>
  <si>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</si>
  <si>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</si>
  <si>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</si>
  <si>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</si>
  <si>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</si>
  <si>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</si>
  <si>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</si>
  <si>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</si>
  <si>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</si>
  <si>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</si>
  <si>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</si>
  <si>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</si>
  <si>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</si>
  <si>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</si>
  <si>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</si>
  <si>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Session (Visit)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</si>
  <si>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session (visit).</t>
    </r>
  </si>
  <si>
    <t>EMS Web Views</t>
  </si>
  <si>
    <t xml:space="preserve">The number of page views to a provider's web pages over the time period. </t>
  </si>
  <si>
    <t>EMS Web Sessions (Visits)</t>
  </si>
  <si>
    <t>The number of sessions (visits) over the time period.</t>
  </si>
  <si>
    <t>All Visitors</t>
  </si>
  <si>
    <t>All distinct visitors viewing a web page during the report time period.</t>
  </si>
  <si>
    <t>Repeat Visitors</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</si>
  <si>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</si>
  <si>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</si>
  <si>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</si>
  <si>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Metrics data grouped by “DAAC”, augmented with external data, includes all twelve DAACs. Grouping is done for the 3 DAACs that have multiple data providers: ASDC DAAC (LARC ANGE, LARC ECS, LARC ORDERS LARC SVC), LP DAAC (LP DAAC, LPDAAC DEM, LPDAAC LTA) and NSIDC DAAC (NSIDC, NSIDC V0).</t>
  </si>
  <si>
    <t xml:space="preserve">Metrics data presented by the major contributing DAACs, often accompanied by a graphic. </t>
  </si>
  <si>
    <t>6.8  M</t>
  </si>
  <si>
    <t>8.78 TB/day</t>
  </si>
  <si>
    <t>3.13 PB</t>
  </si>
  <si>
    <t>356.87 M</t>
  </si>
  <si>
    <t>5.61 TB/day</t>
  </si>
  <si>
    <t xml:space="preserve">LANCE FY2025 Metrics </t>
  </si>
  <si>
    <t>29.9 PB</t>
  </si>
  <si>
    <t>4,316.1 M</t>
  </si>
  <si>
    <t>14.9  M</t>
  </si>
  <si>
    <t xml:space="preserve">The volume distribution data for FY2025s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</si>
  <si>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 xml:space="preserve">The Product Distribution data for FY2025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</si>
  <si>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The Product Distribution data for FY2025 is based on the data captured in EMS and NRT data is included</t>
  </si>
  <si>
    <t>FY25 has significant increase in level 3 distribution and it is primarly due to HLS products distributed by LPDAAC from cloud.</t>
  </si>
  <si>
    <t>FY2025 Top 10 Products Distributed By Volume*</t>
  </si>
  <si>
    <t>FY2025 Top 10 Products Distributed By #Files**</t>
  </si>
  <si>
    <t>FY2025</t>
  </si>
  <si>
    <t>Dates:  Oct 1, 2024 through Sep 30, 2025</t>
  </si>
  <si>
    <t>94.6% of Total Distribution</t>
  </si>
  <si>
    <t>94.0% of Total Distribution</t>
  </si>
  <si>
    <t>SENTINEL-1A/1B/1C</t>
  </si>
  <si>
    <t>Sentinel-1A/1B/1C</t>
  </si>
  <si>
    <t>Distribution of the Near-Real Time (NRT) Products by Level during FY2025</t>
  </si>
  <si>
    <t xml:space="preserve">Four days (Sep 27 thru Sep 30) of LPDAAC distribution data is not included in this report as it was not available at the time of generating this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</si>
</sst>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409]mmm\-yy;@"/>
    <numFmt numFmtId="165" formatCode="0.0"/>
    <numFmt numFmtId="166" formatCode="_(* #,##0_);_(* \(#,##0\);_(* &quot;-&quot;??_);_(@_)"/>
    <numFmt numFmtId="167" formatCode="#,##0.0"/>
    <numFmt numFmtId="168" formatCode="0.0%"/>
    <numFmt numFmtId="169" formatCode="#,##0.0000"/>
    <numFmt numFmtId="170" formatCode="0.000000000000"/>
    <numFmt numFmtId="171" formatCode="&quot;$&quot;#,##0.00"/>
    <numFmt numFmtId="172" formatCode="0.000"/>
    <numFmt numFmtId="173" formatCode="_(* #,##0.0_);_(* \(#,##0.0\);_(* &quot;-&quot;??_);_(@_)"/>
  </numFmts>
  <fonts count="64" x14ac:knownFonts="1">
    <font>
      <sz val="10"/>
      <name val="Arial"/>
      <family val="2"/>
    </font>
    <font>
      <b/>
      <sz val="12"/>
      <color theme="1"/>
      <name val="Aptos Narrow"/>
      <family val="2"/>
      <scheme val="minor"/>
    </font>
    <font>
      <sz val="10"/>
      <name val="Arial"/>
      <family val="2"/>
    </font>
    <font>
      <b/>
      <sz val="12"/>
      <name val="Arial"/>
      <family val="2"/>
    </font>
    <font>
      <sz val="10"/>
      <color indexed="10"/>
      <name val="Arial"/>
      <family val="2"/>
    </font>
    <font>
      <sz val="12"/>
      <name val="Arial"/>
      <family val="2"/>
    </font>
    <font>
      <b/>
      <sz val="10"/>
      <name val="Arial"/>
      <family val="2"/>
    </font>
    <font>
      <sz val="10"/>
      <name val="Times New Roman"/>
      <family val="1"/>
    </font>
    <font>
      <sz val="10"/>
      <color theme="1"/>
      <name val="Times New Roman"/>
      <family val="2"/>
    </font>
    <font>
      <sz val="10"/>
      <color theme="1"/>
      <name val="Arial"/>
      <family val="2"/>
    </font>
    <font>
      <b/>
      <sz val="26"/>
      <color rgb="FFFF0000"/>
      <name val="Aptos Narrow"/>
      <family val="2"/>
      <scheme val="minor"/>
    </font>
    <font>
      <b/>
      <vertAlign val="superscript"/>
      <sz val="12"/>
      <name val="Arial"/>
      <family val="2"/>
    </font>
    <font>
      <sz val="10"/>
      <color rgb="FF000000"/>
      <name val="Arial"/>
      <family val="2"/>
    </font>
    <font>
      <vertAlign val="superscript"/>
      <sz val="10"/>
      <name val="Arial"/>
      <family val="2"/>
    </font>
    <font>
      <b/>
      <sz val="12"/>
      <color theme="1"/>
      <name val="Arial"/>
      <family val="2"/>
    </font>
    <font>
      <b/>
      <vertAlign val="superscript"/>
      <sz val="12"/>
      <color theme="1"/>
      <name val="Arial"/>
      <family val="2"/>
    </font>
    <font>
      <b/>
      <sz val="10"/>
      <color theme="1"/>
      <name val="Arial"/>
      <family val="2"/>
    </font>
    <font>
      <sz val="12"/>
      <color rgb="FF000000"/>
      <name val="Aptos Narrow"/>
      <family val="2"/>
      <scheme val="minor"/>
    </font>
    <font>
      <b/>
      <sz val="12"/>
      <color rgb="FF000000"/>
      <name val="Aptos Narrow"/>
      <family val="2"/>
      <scheme val="minor"/>
    </font>
    <font>
      <b/>
      <sz val="12"/>
      <name val="Aptos Narrow"/>
      <family val="2"/>
      <scheme val="minor"/>
    </font>
    <font>
      <strike/>
      <sz val="10"/>
      <name val="Arial"/>
      <family val="2"/>
    </font>
    <font>
      <sz val="10"/>
      <color indexed="8"/>
      <name val="Arial"/>
      <family val="2"/>
    </font>
    <font>
      <sz val="12"/>
      <color rgb="FF000000"/>
      <name val="Calibri"/>
      <family val="2"/>
    </font>
    <font>
      <sz val="9"/>
      <color theme="1"/>
      <name val="Arial"/>
      <family val="2"/>
    </font>
    <font>
      <sz val="8"/>
      <name val="Arial"/>
      <family val="2"/>
    </font>
    <font>
      <sz val="10"/>
      <color rgb="FFFF0000"/>
      <name val="Arial"/>
      <family val="2"/>
    </font>
    <font>
      <strike/>
      <sz val="10"/>
      <color rgb="FF00B0F0"/>
      <name val="Arial"/>
      <family val="2"/>
    </font>
    <font>
      <strike/>
      <sz val="10"/>
      <color rgb="FFFF0000"/>
      <name val="Arial"/>
      <family val="2"/>
    </font>
    <font>
      <b/>
      <sz val="14"/>
      <color rgb="FF000000"/>
      <name val="Aptos Narrow"/>
      <family val="2"/>
      <scheme val="minor"/>
    </font>
    <font>
      <b/>
      <sz val="12"/>
      <color rgb="FF000000"/>
      <name val="Arial"/>
      <family val="2"/>
    </font>
    <font>
      <sz val="11"/>
      <color theme="1"/>
      <name val="Times New Roman"/>
      <family val="2"/>
    </font>
    <font>
      <sz val="36"/>
      <name val="Arial"/>
      <family val="2"/>
    </font>
    <font>
      <sz val="20"/>
      <name val="Arial"/>
      <family val="2"/>
    </font>
    <font>
      <sz val="24"/>
      <name val="Arial"/>
      <family val="2"/>
    </font>
    <font>
      <b/>
      <sz val="24"/>
      <name val="Arial"/>
      <family val="2"/>
    </font>
    <font>
      <b/>
      <sz val="20"/>
      <name val="Arial"/>
      <family val="2"/>
    </font>
    <font>
      <u/>
      <sz val="14"/>
      <name val="Arial"/>
      <family val="2"/>
    </font>
    <font>
      <b/>
      <sz val="14"/>
      <name val="Arial"/>
      <family val="2"/>
    </font>
    <font>
      <b/>
      <sz val="14"/>
      <color theme="1"/>
      <name val="Arial"/>
      <family val="2"/>
    </font>
    <font>
      <sz val="12"/>
      <color theme="1"/>
      <name val="Cambria"/>
      <family val="1"/>
    </font>
    <font>
      <sz val="12"/>
      <name val="Cambria"/>
      <family val="1"/>
    </font>
    <font>
      <b/>
      <sz val="12"/>
      <name val="Cambria"/>
      <family val="1"/>
    </font>
    <font>
      <b/>
      <sz val="12"/>
      <color theme="1"/>
      <name val="Cambria"/>
      <family val="1"/>
    </font>
    <font>
      <sz val="12"/>
      <color theme="1"/>
      <name val="Cambria"/>
      <family val="2"/>
    </font>
    <font>
      <b/>
      <sz val="10"/>
      <name val="Cambria"/>
      <family val="1"/>
    </font>
    <font>
      <sz val="10"/>
      <name val="Cambria"/>
      <family val="1"/>
    </font>
    <font>
      <b/>
      <vertAlign val="superscript"/>
      <sz val="12"/>
      <name val="Cambria"/>
      <family val="1"/>
    </font>
    <font>
      <vertAlign val="superscript"/>
      <sz val="12"/>
      <name val="Cambria"/>
      <family val="1"/>
    </font>
    <font>
      <vertAlign val="superscript"/>
      <sz val="10"/>
      <name val="Cambria"/>
      <family val="1"/>
    </font>
    <font>
      <b/>
      <sz val="10"/>
      <name val="Arial Unicode MS"/>
      <family val="2"/>
    </font>
    <font>
      <sz val="12"/>
      <color rgb="FF000000"/>
      <name val="Cambria"/>
      <family val="1"/>
    </font>
    <font>
      <sz val="10"/>
      <color indexed="8"/>
      <name val="Cambria"/>
      <family val="1"/>
    </font>
    <font>
      <sz val="11"/>
      <color rgb="FF333333"/>
      <name val="Arial"/>
      <family val="2"/>
    </font>
    <font>
      <sz val="12"/>
      <name val="Aptos Narrow"/>
      <family val="2"/>
      <scheme val="minor"/>
    </font>
    <font>
      <sz val="10"/>
      <color indexed="12"/>
      <name val="Arial"/>
      <family val="2"/>
    </font>
    <font>
      <sz val="11"/>
      <color theme="1"/>
      <name val="Aptos Narrow"/>
      <family val="2"/>
      <scheme val="minor"/>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sz val="10"/>
      <name val="Calibri"/>
      <family val="2"/>
    </font>
  </fonts>
  <fills count="10">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indexed="22"/>
        <bgColor indexed="64"/>
      </patternFill>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rgb="FFFFFFFF"/>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8"/>
      </left>
      <right style="medium">
        <color indexed="8"/>
      </right>
      <top style="medium">
        <color indexed="64"/>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top/>
      <bottom style="thin">
        <color indexed="64"/>
      </bottom>
      <diagonal/>
    </border>
    <border>
      <left/>
      <right/>
      <top style="thin">
        <color theme="4" tint="0.39997558519241921"/>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C0C0C0"/>
      </left>
      <right/>
      <top style="medium">
        <color rgb="FFC0C0C0"/>
      </top>
      <bottom/>
      <diagonal/>
    </border>
    <border>
      <left/>
      <right/>
      <top style="medium">
        <color rgb="FFC0C0C0"/>
      </top>
      <bottom/>
      <diagonal/>
    </border>
    <border>
      <left/>
      <right style="medium">
        <color rgb="FFC0C0C0"/>
      </right>
      <top style="medium">
        <color rgb="FFC0C0C0"/>
      </top>
      <bottom/>
      <diagonal/>
    </border>
  </borders>
  <cellStyleXfs count="11">
    <xf numFmtId="0" fontId="0" fillId="0" borderId="0"/>
    <xf numFmtId="43" fontId="2" fillId="0" borderId="0" applyFont="0" applyFill="0" applyBorder="0" applyAlignment="0" applyProtection="0"/>
    <xf numFmtId="9" fontId="2" fillId="0" borderId="0" applyFont="0" applyFill="0" applyBorder="0" applyAlignment="0" applyProtection="0"/>
    <xf numFmtId="0" fontId="8" fillId="0" borderId="0"/>
    <xf numFmtId="43" fontId="2"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0" fontId="2" fillId="0" borderId="0"/>
    <xf numFmtId="43" fontId="43" fillId="0" borderId="0" applyFont="0" applyFill="0" applyBorder="0" applyAlignment="0" applyProtection="0"/>
    <xf numFmtId="0" fontId="43" fillId="0" borderId="0"/>
    <xf numFmtId="0" fontId="55" fillId="0" borderId="0"/>
  </cellStyleXfs>
  <cellXfs count="1051">
    <xf numFmtId="0" fontId="0" fillId="0" borderId="0" xfId="0"/>
    <xf numFmtId="0" fontId="0" fillId="0" borderId="0" xfId="0"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3" fontId="2" fillId="0" borderId="0" xfId="0" applyNumberFormat="1" applyFont="1" applyAlignment="1">
      <alignment vertical="center"/>
    </xf>
    <xf numFmtId="0" fontId="0" fillId="0" borderId="0" xfId="0" applyAlignment="1">
      <alignment horizontal="left" vertical="top" wrapText="1"/>
    </xf>
    <xf numFmtId="0" fontId="3" fillId="0" borderId="0" xfId="0" applyFont="1" applyAlignment="1">
      <alignment horizontal="left" vertical="center"/>
    </xf>
    <xf numFmtId="0" fontId="0" fillId="0" borderId="0" xfId="0" applyAlignment="1">
      <alignment vertical="center"/>
    </xf>
    <xf numFmtId="3" fontId="0" fillId="0" borderId="0" xfId="0" applyNumberFormat="1" applyAlignment="1">
      <alignment vertical="center"/>
    </xf>
    <xf numFmtId="164" fontId="4" fillId="0" borderId="0" xfId="0" applyNumberFormat="1" applyFont="1" applyAlignment="1">
      <alignment vertical="center"/>
    </xf>
    <xf numFmtId="164" fontId="5" fillId="0" borderId="0" xfId="0" applyNumberFormat="1" applyFont="1" applyAlignment="1">
      <alignment horizontal="left" vertical="center" wrapText="1"/>
    </xf>
    <xf numFmtId="164" fontId="5" fillId="0" borderId="0" xfId="0" applyNumberFormat="1" applyFont="1" applyAlignment="1">
      <alignment horizontal="left" vertical="center"/>
    </xf>
    <xf numFmtId="164" fontId="2" fillId="0" borderId="0" xfId="0" applyNumberFormat="1" applyFont="1" applyAlignment="1">
      <alignment vertical="center"/>
    </xf>
    <xf numFmtId="164" fontId="5" fillId="0" borderId="0" xfId="0" applyNumberFormat="1" applyFont="1" applyAlignment="1">
      <alignment vertical="center" wrapText="1"/>
    </xf>
    <xf numFmtId="165" fontId="6" fillId="0" borderId="1" xfId="0" applyNumberFormat="1" applyFont="1" applyBorder="1" applyAlignment="1">
      <alignment vertical="center" wrapText="1"/>
    </xf>
    <xf numFmtId="165" fontId="6" fillId="0" borderId="1" xfId="0" applyNumberFormat="1" applyFont="1" applyBorder="1" applyAlignment="1">
      <alignment horizontal="center" vertical="center"/>
    </xf>
    <xf numFmtId="165" fontId="6"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0" fontId="2" fillId="0" borderId="0" xfId="0" applyFont="1" applyAlignment="1">
      <alignment horizontal="center" vertical="center"/>
    </xf>
    <xf numFmtId="3" fontId="2" fillId="0" borderId="0" xfId="0" applyNumberFormat="1" applyFont="1" applyAlignment="1">
      <alignment horizontal="center" vertical="center"/>
    </xf>
    <xf numFmtId="4" fontId="6" fillId="0" borderId="1" xfId="0" applyNumberFormat="1" applyFont="1" applyBorder="1" applyAlignment="1">
      <alignment horizontal="left" vertical="center" wrapText="1"/>
    </xf>
    <xf numFmtId="4" fontId="6" fillId="0" borderId="1" xfId="0" applyNumberFormat="1" applyFont="1" applyBorder="1" applyAlignment="1">
      <alignment vertical="center"/>
    </xf>
    <xf numFmtId="4" fontId="0" fillId="0" borderId="0" xfId="0" applyNumberFormat="1" applyAlignment="1">
      <alignment vertical="center"/>
    </xf>
    <xf numFmtId="4" fontId="6" fillId="0" borderId="2" xfId="0" applyNumberFormat="1" applyFont="1" applyBorder="1" applyAlignment="1">
      <alignment vertical="center"/>
    </xf>
    <xf numFmtId="4" fontId="0" fillId="0" borderId="0" xfId="0" applyNumberFormat="1" applyAlignment="1">
      <alignment horizontal="left" vertical="center" wrapText="1"/>
    </xf>
    <xf numFmtId="4" fontId="2" fillId="0" borderId="0" xfId="0" applyNumberFormat="1" applyFont="1" applyAlignment="1">
      <alignment vertical="center"/>
    </xf>
    <xf numFmtId="0" fontId="3" fillId="0" borderId="0" xfId="0" applyFont="1" applyAlignment="1">
      <alignment vertical="center"/>
    </xf>
    <xf numFmtId="0" fontId="3" fillId="0" borderId="1" xfId="0" applyFont="1" applyBorder="1" applyAlignment="1">
      <alignment vertical="center" wrapText="1"/>
    </xf>
    <xf numFmtId="165" fontId="3" fillId="0" borderId="3" xfId="0" applyNumberFormat="1" applyFont="1" applyBorder="1" applyAlignment="1">
      <alignment horizontal="center" vertical="center"/>
    </xf>
    <xf numFmtId="0" fontId="3" fillId="0" borderId="3"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2" fontId="3" fillId="0" borderId="5" xfId="0" applyNumberFormat="1" applyFont="1" applyBorder="1" applyAlignment="1">
      <alignment vertical="center"/>
    </xf>
    <xf numFmtId="4" fontId="3" fillId="0" borderId="5" xfId="0" applyNumberFormat="1" applyFont="1" applyBorder="1" applyAlignment="1">
      <alignment vertical="center"/>
    </xf>
    <xf numFmtId="0" fontId="3" fillId="0" borderId="4" xfId="0" applyFont="1" applyBorder="1" applyAlignment="1">
      <alignment horizontal="left" vertical="center"/>
    </xf>
    <xf numFmtId="0" fontId="2" fillId="0" borderId="0" xfId="0" applyFont="1" applyAlignment="1">
      <alignment horizontal="right" vertical="center"/>
    </xf>
    <xf numFmtId="164" fontId="0" fillId="0" borderId="0" xfId="0" applyNumberFormat="1" applyAlignment="1">
      <alignment vertical="center"/>
    </xf>
    <xf numFmtId="3" fontId="4" fillId="0" borderId="0" xfId="0" applyNumberFormat="1" applyFont="1" applyAlignment="1">
      <alignment vertical="center"/>
    </xf>
    <xf numFmtId="0" fontId="0" fillId="0" borderId="1" xfId="0"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xf>
    <xf numFmtId="0" fontId="2" fillId="0" borderId="1" xfId="0" applyFont="1" applyBorder="1" applyAlignment="1">
      <alignment horizontal="center" vertical="center"/>
    </xf>
    <xf numFmtId="3" fontId="0" fillId="0" borderId="1" xfId="0" applyNumberFormat="1" applyBorder="1" applyAlignment="1">
      <alignment horizontal="center" vertical="center"/>
    </xf>
    <xf numFmtId="0" fontId="0" fillId="0" borderId="1" xfId="0" applyBorder="1" applyAlignment="1">
      <alignment horizontal="center"/>
    </xf>
    <xf numFmtId="0" fontId="0" fillId="2" borderId="1" xfId="0" applyFill="1" applyBorder="1" applyAlignment="1">
      <alignment horizontal="center"/>
    </xf>
    <xf numFmtId="0" fontId="0" fillId="2" borderId="1" xfId="0" applyFill="1" applyBorder="1"/>
    <xf numFmtId="3" fontId="0" fillId="2" borderId="1" xfId="0" applyNumberFormat="1" applyFill="1" applyBorder="1" applyAlignment="1">
      <alignment vertical="center"/>
    </xf>
    <xf numFmtId="164" fontId="0" fillId="0" borderId="1" xfId="0" applyNumberFormat="1" applyBorder="1" applyAlignment="1">
      <alignment horizontal="left" vertical="center"/>
    </xf>
    <xf numFmtId="3" fontId="2" fillId="0" borderId="1" xfId="0" applyNumberFormat="1" applyFont="1" applyBorder="1" applyAlignment="1">
      <alignment vertical="center"/>
    </xf>
    <xf numFmtId="166" fontId="0" fillId="0" borderId="0" xfId="1" applyNumberFormat="1" applyFont="1" applyFill="1" applyAlignment="1">
      <alignment vertical="center"/>
    </xf>
    <xf numFmtId="3" fontId="7" fillId="0" borderId="0" xfId="0" applyNumberFormat="1" applyFont="1" applyAlignment="1">
      <alignment horizontal="center" vertical="center"/>
    </xf>
    <xf numFmtId="3" fontId="0" fillId="0" borderId="0" xfId="0" applyNumberFormat="1" applyAlignment="1">
      <alignment horizontal="left" vertical="center"/>
    </xf>
    <xf numFmtId="164" fontId="6" fillId="0" borderId="1" xfId="0" applyNumberFormat="1" applyFont="1" applyBorder="1" applyAlignment="1">
      <alignment vertical="center" wrapText="1"/>
    </xf>
    <xf numFmtId="3"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0" fillId="0" borderId="0" xfId="0" applyAlignment="1">
      <alignment vertical="center" wrapText="1"/>
    </xf>
    <xf numFmtId="167" fontId="2" fillId="0" borderId="0" xfId="0" applyNumberFormat="1" applyFont="1" applyAlignment="1">
      <alignment horizontal="right" vertical="center"/>
    </xf>
    <xf numFmtId="43" fontId="0" fillId="0" borderId="0" xfId="0" applyNumberFormat="1"/>
    <xf numFmtId="168" fontId="0" fillId="0" borderId="0" xfId="2" applyNumberFormat="1" applyFont="1" applyFill="1" applyAlignment="1">
      <alignment vertical="center"/>
    </xf>
    <xf numFmtId="164" fontId="3" fillId="0" borderId="0" xfId="0" applyNumberFormat="1" applyFont="1" applyAlignment="1">
      <alignment vertical="center"/>
    </xf>
    <xf numFmtId="3" fontId="3" fillId="0" borderId="0" xfId="0" applyNumberFormat="1" applyFont="1" applyAlignment="1">
      <alignment vertical="center"/>
    </xf>
    <xf numFmtId="164" fontId="3" fillId="0" borderId="1" xfId="0" applyNumberFormat="1" applyFont="1" applyBorder="1" applyAlignment="1">
      <alignment vertical="center" wrapText="1"/>
    </xf>
    <xf numFmtId="165" fontId="3" fillId="0" borderId="1" xfId="0" applyNumberFormat="1" applyFont="1" applyBorder="1" applyAlignment="1">
      <alignment horizontal="center" vertical="center"/>
    </xf>
    <xf numFmtId="3"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2" fontId="3" fillId="0" borderId="1" xfId="0" applyNumberFormat="1" applyFont="1" applyBorder="1" applyAlignment="1">
      <alignment vertical="center"/>
    </xf>
    <xf numFmtId="4" fontId="3" fillId="0" borderId="1" xfId="0" applyNumberFormat="1" applyFont="1" applyBorder="1" applyAlignment="1">
      <alignment vertical="center"/>
    </xf>
    <xf numFmtId="0" fontId="2" fillId="0" borderId="0" xfId="0" applyFont="1" applyAlignment="1">
      <alignment vertical="center" wrapText="1"/>
    </xf>
    <xf numFmtId="164" fontId="3" fillId="0" borderId="1" xfId="0" applyNumberFormat="1" applyFont="1" applyBorder="1" applyAlignment="1">
      <alignment horizontal="left" vertical="center"/>
    </xf>
    <xf numFmtId="4" fontId="7" fillId="0" borderId="0" xfId="0" applyNumberFormat="1" applyFont="1" applyAlignment="1">
      <alignment horizontal="center" vertical="center"/>
    </xf>
    <xf numFmtId="164" fontId="0" fillId="0" borderId="1" xfId="0" applyNumberFormat="1" applyBorder="1" applyAlignment="1">
      <alignment vertical="center" wrapText="1"/>
    </xf>
    <xf numFmtId="0" fontId="0" fillId="0" borderId="1" xfId="0" applyBorder="1" applyAlignment="1">
      <alignment vertical="center"/>
    </xf>
    <xf numFmtId="3" fontId="0" fillId="0" borderId="1" xfId="0" applyNumberFormat="1" applyBorder="1" applyAlignment="1">
      <alignment vertical="center"/>
    </xf>
    <xf numFmtId="43" fontId="0" fillId="2" borderId="1" xfId="1" applyFont="1" applyFill="1" applyBorder="1"/>
    <xf numFmtId="43" fontId="0" fillId="2" borderId="1" xfId="1" applyFont="1" applyFill="1" applyBorder="1" applyAlignment="1">
      <alignment vertical="center"/>
    </xf>
    <xf numFmtId="43" fontId="0" fillId="2" borderId="0" xfId="1" applyFont="1" applyFill="1"/>
    <xf numFmtId="43" fontId="0" fillId="0" borderId="0" xfId="0" applyNumberFormat="1" applyAlignment="1">
      <alignment vertical="center"/>
    </xf>
    <xf numFmtId="164" fontId="0" fillId="0" borderId="4" xfId="0" applyNumberFormat="1" applyBorder="1" applyAlignment="1">
      <alignment horizontal="left" vertical="center"/>
    </xf>
    <xf numFmtId="43" fontId="2" fillId="2" borderId="1" xfId="1" applyFont="1" applyFill="1" applyBorder="1" applyAlignment="1">
      <alignment vertical="center"/>
    </xf>
    <xf numFmtId="43" fontId="0" fillId="0" borderId="0" xfId="1" applyFont="1" applyFill="1" applyAlignment="1">
      <alignment vertical="center"/>
    </xf>
    <xf numFmtId="169" fontId="0" fillId="0" borderId="0" xfId="0" applyNumberFormat="1" applyAlignment="1">
      <alignment vertical="center"/>
    </xf>
    <xf numFmtId="169" fontId="7" fillId="0" borderId="0" xfId="0" applyNumberFormat="1" applyFont="1" applyAlignment="1">
      <alignment horizontal="center" vertical="center"/>
    </xf>
    <xf numFmtId="169" fontId="0" fillId="0" borderId="0" xfId="1" applyNumberFormat="1" applyFont="1" applyFill="1" applyAlignment="1">
      <alignment vertical="center"/>
    </xf>
    <xf numFmtId="169" fontId="0" fillId="0" borderId="0" xfId="1" applyNumberFormat="1" applyFont="1" applyFill="1" applyBorder="1" applyAlignment="1">
      <alignment vertical="center"/>
    </xf>
    <xf numFmtId="169" fontId="7" fillId="0" borderId="0" xfId="1" applyNumberFormat="1" applyFont="1" applyFill="1" applyBorder="1" applyAlignment="1">
      <alignment horizontal="center" vertical="center"/>
    </xf>
    <xf numFmtId="0" fontId="0" fillId="0" borderId="0" xfId="0" applyAlignment="1">
      <alignment horizontal="left" vertical="center"/>
    </xf>
    <xf numFmtId="165" fontId="2" fillId="0" borderId="1" xfId="0" applyNumberFormat="1" applyFont="1" applyBorder="1" applyAlignment="1">
      <alignment horizontal="center" vertical="center"/>
    </xf>
    <xf numFmtId="3" fontId="0" fillId="0" borderId="0" xfId="0" applyNumberFormat="1" applyAlignment="1">
      <alignment vertical="center" wrapText="1"/>
    </xf>
    <xf numFmtId="4" fontId="0" fillId="0" borderId="1" xfId="0" applyNumberFormat="1" applyBorder="1" applyAlignment="1">
      <alignment horizontal="left" vertical="center" wrapText="1"/>
    </xf>
    <xf numFmtId="4" fontId="0" fillId="0" borderId="1" xfId="0" applyNumberFormat="1" applyBorder="1" applyAlignment="1">
      <alignment vertical="center"/>
    </xf>
    <xf numFmtId="4" fontId="0" fillId="0" borderId="6" xfId="0" applyNumberFormat="1" applyBorder="1" applyAlignment="1">
      <alignment vertical="center"/>
    </xf>
    <xf numFmtId="3" fontId="2" fillId="0" borderId="0" xfId="0" applyNumberFormat="1" applyFont="1" applyAlignment="1">
      <alignment horizontal="left" vertical="center"/>
    </xf>
    <xf numFmtId="3" fontId="2" fillId="0" borderId="0" xfId="0" applyNumberFormat="1" applyFont="1" applyAlignment="1">
      <alignment horizontal="right" vertical="center"/>
    </xf>
    <xf numFmtId="4" fontId="0" fillId="0" borderId="0" xfId="0" applyNumberFormat="1" applyAlignment="1">
      <alignment horizontal="center" vertical="center"/>
    </xf>
    <xf numFmtId="170" fontId="3" fillId="0" borderId="1" xfId="0" applyNumberFormat="1" applyFont="1" applyBorder="1" applyAlignment="1">
      <alignment vertical="center" wrapText="1"/>
    </xf>
    <xf numFmtId="170" fontId="3" fillId="0" borderId="1" xfId="0" applyNumberFormat="1" applyFont="1" applyBorder="1" applyAlignment="1">
      <alignment horizontal="center" vertical="center"/>
    </xf>
    <xf numFmtId="0" fontId="2" fillId="0" borderId="6" xfId="0" applyFont="1" applyBorder="1" applyAlignment="1">
      <alignment vertical="center"/>
    </xf>
    <xf numFmtId="170" fontId="3" fillId="0" borderId="1" xfId="0" applyNumberFormat="1" applyFont="1" applyBorder="1" applyAlignment="1">
      <alignment vertical="center"/>
    </xf>
    <xf numFmtId="4" fontId="3" fillId="0" borderId="1" xfId="0" applyNumberFormat="1" applyFont="1" applyBorder="1" applyAlignment="1">
      <alignment horizontal="left" vertical="center" wrapText="1"/>
    </xf>
    <xf numFmtId="3" fontId="0" fillId="0" borderId="1" xfId="0" applyNumberFormat="1" applyBorder="1" applyAlignment="1">
      <alignment vertical="center" wrapText="1"/>
    </xf>
    <xf numFmtId="0" fontId="2" fillId="0" borderId="1" xfId="0" applyFont="1" applyBorder="1" applyAlignment="1">
      <alignment vertical="center" wrapText="1"/>
    </xf>
    <xf numFmtId="3" fontId="2" fillId="0" borderId="1" xfId="0" applyNumberFormat="1" applyFont="1" applyBorder="1" applyAlignment="1">
      <alignment vertical="center" wrapText="1"/>
    </xf>
    <xf numFmtId="0" fontId="0" fillId="2" borderId="1" xfId="0" applyFill="1" applyBorder="1" applyAlignment="1">
      <alignment vertical="center"/>
    </xf>
    <xf numFmtId="0" fontId="10" fillId="0" borderId="0" xfId="0" applyFont="1" applyAlignment="1">
      <alignment vertical="center"/>
    </xf>
    <xf numFmtId="10" fontId="0" fillId="0" borderId="0" xfId="0" applyNumberFormat="1" applyAlignment="1">
      <alignment vertical="center"/>
    </xf>
    <xf numFmtId="165" fontId="0" fillId="0" borderId="1" xfId="0" applyNumberFormat="1" applyBorder="1" applyAlignment="1">
      <alignment horizontal="center" vertical="center"/>
    </xf>
    <xf numFmtId="4" fontId="0" fillId="0" borderId="7" xfId="0" applyNumberFormat="1" applyBorder="1" applyAlignment="1">
      <alignment vertical="center"/>
    </xf>
    <xf numFmtId="1" fontId="3" fillId="0" borderId="1" xfId="0" applyNumberFormat="1" applyFont="1" applyBorder="1" applyAlignment="1">
      <alignment vertical="top" wrapText="1"/>
    </xf>
    <xf numFmtId="1" fontId="3" fillId="0" borderId="1" xfId="0" applyNumberFormat="1" applyFont="1" applyBorder="1" applyAlignment="1">
      <alignment horizontal="center" vertical="center" wrapText="1"/>
    </xf>
    <xf numFmtId="0" fontId="3" fillId="0" borderId="1" xfId="0" applyFont="1" applyBorder="1" applyAlignment="1">
      <alignment vertical="center"/>
    </xf>
    <xf numFmtId="43" fontId="3" fillId="0" borderId="1" xfId="1" applyFont="1" applyFill="1" applyBorder="1" applyAlignment="1">
      <alignment vertical="center"/>
    </xf>
    <xf numFmtId="1" fontId="0" fillId="0" borderId="1" xfId="0" applyNumberFormat="1" applyBorder="1" applyAlignment="1">
      <alignment vertical="center" wrapText="1"/>
    </xf>
    <xf numFmtId="0" fontId="2" fillId="0" borderId="1" xfId="0" applyFont="1" applyBorder="1" applyAlignment="1">
      <alignment vertical="center"/>
    </xf>
    <xf numFmtId="0" fontId="2" fillId="2" borderId="1" xfId="0" applyFont="1" applyFill="1" applyBorder="1" applyAlignment="1">
      <alignment vertical="center"/>
    </xf>
    <xf numFmtId="0" fontId="0" fillId="0" borderId="8" xfId="0" applyBorder="1" applyAlignment="1">
      <alignment vertical="center"/>
    </xf>
    <xf numFmtId="0" fontId="0" fillId="2" borderId="8" xfId="0" applyFill="1" applyBorder="1" applyAlignment="1">
      <alignment vertical="center"/>
    </xf>
    <xf numFmtId="43" fontId="0" fillId="2" borderId="8" xfId="1" applyFont="1" applyFill="1" applyBorder="1"/>
    <xf numFmtId="43" fontId="0" fillId="2" borderId="8" xfId="1" applyFont="1" applyFill="1" applyBorder="1" applyAlignment="1">
      <alignment vertical="center"/>
    </xf>
    <xf numFmtId="4" fontId="2" fillId="0" borderId="1" xfId="0" applyNumberFormat="1" applyFont="1" applyBorder="1" applyAlignment="1">
      <alignment vertical="center"/>
    </xf>
    <xf numFmtId="165" fontId="2" fillId="0" borderId="1" xfId="0" applyNumberFormat="1" applyFont="1" applyBorder="1" applyAlignment="1">
      <alignment vertical="center" wrapText="1"/>
    </xf>
    <xf numFmtId="165" fontId="2" fillId="0" borderId="1" xfId="0" applyNumberFormat="1" applyFont="1" applyBorder="1" applyAlignment="1">
      <alignment horizontal="center" vertical="center" wrapText="1"/>
    </xf>
    <xf numFmtId="4" fontId="2" fillId="0" borderId="1" xfId="0" applyNumberFormat="1" applyFont="1" applyBorder="1" applyAlignment="1">
      <alignment horizontal="left" vertical="center" wrapText="1"/>
    </xf>
    <xf numFmtId="2" fontId="0" fillId="0" borderId="0" xfId="0" applyNumberFormat="1" applyAlignment="1">
      <alignment vertical="center"/>
    </xf>
    <xf numFmtId="0" fontId="3" fillId="0" borderId="1" xfId="0" applyFont="1" applyBorder="1" applyAlignment="1">
      <alignment horizontal="left" vertical="center"/>
    </xf>
    <xf numFmtId="0" fontId="0" fillId="0" borderId="3" xfId="0" applyBorder="1" applyAlignment="1">
      <alignment vertical="center" wrapText="1"/>
    </xf>
    <xf numFmtId="0" fontId="0" fillId="0" borderId="3" xfId="0" applyBorder="1" applyAlignment="1">
      <alignment horizontal="center" vertical="center" wrapText="1"/>
    </xf>
    <xf numFmtId="0" fontId="0" fillId="0" borderId="3" xfId="0" applyBorder="1" applyAlignment="1">
      <alignment horizontal="center" vertical="center"/>
    </xf>
    <xf numFmtId="0" fontId="0" fillId="0" borderId="3" xfId="0" applyBorder="1" applyAlignment="1">
      <alignment vertical="center"/>
    </xf>
    <xf numFmtId="3" fontId="0" fillId="0" borderId="3" xfId="0" applyNumberFormat="1" applyBorder="1" applyAlignment="1">
      <alignment vertical="center"/>
    </xf>
    <xf numFmtId="0" fontId="0" fillId="0" borderId="4" xfId="0" applyBorder="1" applyAlignment="1">
      <alignment horizontal="center" vertical="center"/>
    </xf>
    <xf numFmtId="166" fontId="0" fillId="2" borderId="5" xfId="1" applyNumberFormat="1" applyFont="1" applyFill="1" applyBorder="1" applyAlignment="1">
      <alignment horizontal="center" vertical="center"/>
    </xf>
    <xf numFmtId="166" fontId="0" fillId="2" borderId="5" xfId="1" applyNumberFormat="1" applyFont="1" applyFill="1" applyBorder="1"/>
    <xf numFmtId="166" fontId="0" fillId="2" borderId="5" xfId="1" applyNumberFormat="1" applyFont="1" applyFill="1" applyBorder="1" applyAlignment="1">
      <alignment vertical="center"/>
    </xf>
    <xf numFmtId="0" fontId="0" fillId="0" borderId="4" xfId="0" applyBorder="1" applyAlignment="1">
      <alignment horizontal="center"/>
    </xf>
    <xf numFmtId="166" fontId="0" fillId="2" borderId="5" xfId="1" applyNumberFormat="1" applyFont="1" applyFill="1" applyBorder="1" applyAlignment="1">
      <alignment horizontal="center"/>
    </xf>
    <xf numFmtId="164" fontId="0" fillId="0" borderId="4" xfId="0" applyNumberFormat="1" applyBorder="1" applyAlignment="1">
      <alignment horizontal="left"/>
    </xf>
    <xf numFmtId="166" fontId="12" fillId="0" borderId="5" xfId="1" applyNumberFormat="1" applyFont="1" applyFill="1" applyBorder="1"/>
    <xf numFmtId="43" fontId="0" fillId="0" borderId="1" xfId="4" applyFont="1" applyFill="1" applyBorder="1" applyAlignment="1">
      <alignment vertical="center"/>
    </xf>
    <xf numFmtId="43" fontId="0" fillId="0" borderId="7" xfId="4" applyFont="1" applyFill="1" applyBorder="1" applyAlignment="1">
      <alignment vertical="center"/>
    </xf>
    <xf numFmtId="1" fontId="3" fillId="0" borderId="1" xfId="0" applyNumberFormat="1" applyFont="1" applyBorder="1" applyAlignment="1">
      <alignment vertical="center" wrapText="1"/>
    </xf>
    <xf numFmtId="43" fontId="3" fillId="0" borderId="1" xfId="4" applyFont="1" applyFill="1" applyBorder="1" applyAlignment="1">
      <alignment vertical="center"/>
    </xf>
    <xf numFmtId="43" fontId="0" fillId="2" borderId="1" xfId="1" applyFont="1" applyFill="1" applyBorder="1" applyAlignment="1">
      <alignment horizontal="center" vertical="center"/>
    </xf>
    <xf numFmtId="43" fontId="2" fillId="2" borderId="1" xfId="1" applyFont="1" applyFill="1" applyBorder="1" applyAlignment="1">
      <alignment horizontal="center" vertical="center"/>
    </xf>
    <xf numFmtId="0" fontId="0" fillId="0" borderId="1" xfId="0" applyBorder="1" applyAlignment="1">
      <alignment wrapText="1"/>
    </xf>
    <xf numFmtId="43" fontId="9" fillId="0" borderId="1" xfId="1" applyFont="1" applyFill="1" applyBorder="1"/>
    <xf numFmtId="2" fontId="2" fillId="0" borderId="0" xfId="0" applyNumberFormat="1" applyFont="1" applyAlignment="1">
      <alignment vertical="center"/>
    </xf>
    <xf numFmtId="43" fontId="2" fillId="0" borderId="0" xfId="0" applyNumberFormat="1" applyFont="1" applyAlignment="1">
      <alignment vertical="center"/>
    </xf>
    <xf numFmtId="0" fontId="14" fillId="0" borderId="1" xfId="0" applyFont="1" applyBorder="1" applyAlignment="1">
      <alignment horizontal="center"/>
    </xf>
    <xf numFmtId="4" fontId="14" fillId="0" borderId="1" xfId="0" applyNumberFormat="1" applyFont="1" applyBorder="1" applyAlignment="1">
      <alignment horizontal="center"/>
    </xf>
    <xf numFmtId="0" fontId="14" fillId="0" borderId="7" xfId="0" applyFont="1" applyBorder="1"/>
    <xf numFmtId="3" fontId="0" fillId="0" borderId="0" xfId="0" applyNumberFormat="1"/>
    <xf numFmtId="0" fontId="16" fillId="0" borderId="0" xfId="0" applyFont="1"/>
    <xf numFmtId="0" fontId="9" fillId="0" borderId="0" xfId="0" applyFont="1"/>
    <xf numFmtId="3" fontId="9" fillId="0" borderId="0" xfId="0" applyNumberFormat="1" applyFont="1"/>
    <xf numFmtId="4" fontId="9" fillId="0" borderId="0" xfId="0" applyNumberFormat="1" applyFont="1"/>
    <xf numFmtId="0" fontId="9" fillId="0" borderId="0" xfId="0" applyFont="1" applyAlignment="1">
      <alignment horizontal="left" indent="1"/>
    </xf>
    <xf numFmtId="0" fontId="17" fillId="0" borderId="0" xfId="0" applyFont="1" applyAlignment="1">
      <alignment vertical="center"/>
    </xf>
    <xf numFmtId="43" fontId="0" fillId="0" borderId="0" xfId="0" applyNumberFormat="1" applyAlignment="1">
      <alignment horizontal="left" indent="1"/>
    </xf>
    <xf numFmtId="0" fontId="6" fillId="0" borderId="0" xfId="0" applyFont="1"/>
    <xf numFmtId="49" fontId="0" fillId="0" borderId="0" xfId="0" applyNumberFormat="1" applyAlignment="1">
      <alignment horizontal="left" indent="1"/>
    </xf>
    <xf numFmtId="49" fontId="9" fillId="0" borderId="0" xfId="0" applyNumberFormat="1" applyFont="1" applyAlignment="1">
      <alignment horizontal="left" indent="1"/>
    </xf>
    <xf numFmtId="0" fontId="5" fillId="0" borderId="0" xfId="0" applyFont="1" applyAlignment="1">
      <alignment horizontal="left" vertical="center" wrapText="1"/>
    </xf>
    <xf numFmtId="0" fontId="2" fillId="0" borderId="0" xfId="0" applyFont="1" applyAlignment="1">
      <alignment horizontal="center" vertical="center" wrapText="1"/>
    </xf>
    <xf numFmtId="0" fontId="0" fillId="0" borderId="0" xfId="0" applyAlignment="1">
      <alignment horizontal="center" vertical="center" wrapText="1"/>
    </xf>
    <xf numFmtId="3" fontId="0" fillId="0" borderId="0" xfId="0" applyNumberFormat="1" applyAlignment="1">
      <alignment horizontal="center" vertical="center" wrapText="1"/>
    </xf>
    <xf numFmtId="0" fontId="3" fillId="0" borderId="1" xfId="0" applyFont="1" applyBorder="1" applyAlignment="1">
      <alignment horizontal="center"/>
    </xf>
    <xf numFmtId="0" fontId="2" fillId="0" borderId="0" xfId="0" applyFont="1" applyAlignment="1">
      <alignment horizontal="left" vertical="top" wrapText="1"/>
    </xf>
    <xf numFmtId="0" fontId="0" fillId="0" borderId="1" xfId="0" applyBorder="1" applyAlignment="1">
      <alignment horizontal="left" vertical="center" wrapText="1"/>
    </xf>
    <xf numFmtId="0" fontId="2" fillId="0" borderId="1" xfId="0" applyFont="1" applyBorder="1" applyAlignment="1">
      <alignment horizontal="left" vertical="center" wrapText="1"/>
    </xf>
    <xf numFmtId="3" fontId="3" fillId="0" borderId="1" xfId="0" applyNumberFormat="1" applyFont="1" applyBorder="1" applyAlignment="1">
      <alignment vertical="center" wrapText="1"/>
    </xf>
    <xf numFmtId="3" fontId="0" fillId="0" borderId="0" xfId="0" applyNumberFormat="1" applyAlignment="1">
      <alignment horizontal="left" vertical="top" wrapText="1"/>
    </xf>
    <xf numFmtId="0" fontId="0" fillId="0" borderId="0" xfId="0" applyAlignment="1">
      <alignment horizontal="left" vertical="top"/>
    </xf>
    <xf numFmtId="3" fontId="3" fillId="0" borderId="1" xfId="0" applyNumberFormat="1" applyFont="1" applyBorder="1" applyAlignment="1">
      <alignment horizontal="left"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12" fillId="0" borderId="0" xfId="0" applyFont="1"/>
    <xf numFmtId="0" fontId="28" fillId="0" borderId="0" xfId="0" applyFont="1" applyAlignment="1">
      <alignment wrapText="1"/>
    </xf>
    <xf numFmtId="0" fontId="28" fillId="0" borderId="0" xfId="0" applyFont="1"/>
    <xf numFmtId="0" fontId="12" fillId="0" borderId="0" xfId="0" applyFont="1" applyAlignment="1">
      <alignment wrapText="1"/>
    </xf>
    <xf numFmtId="0" fontId="0" fillId="0" borderId="0" xfId="0" applyAlignment="1">
      <alignment horizontal="left" wrapText="1"/>
    </xf>
    <xf numFmtId="0" fontId="0" fillId="0" borderId="0" xfId="0" applyAlignment="1">
      <alignment horizontal="left"/>
    </xf>
    <xf numFmtId="0" fontId="12" fillId="0" borderId="0" xfId="0" applyFont="1" applyAlignment="1">
      <alignment horizontal="center" vertical="center"/>
    </xf>
    <xf numFmtId="43" fontId="0" fillId="0" borderId="0" xfId="1" applyFont="1" applyFill="1" applyBorder="1" applyAlignment="1">
      <alignment wrapText="1"/>
    </xf>
    <xf numFmtId="43" fontId="0" fillId="0" borderId="0" xfId="1" applyFont="1" applyFill="1" applyBorder="1"/>
    <xf numFmtId="43" fontId="2" fillId="0" borderId="0" xfId="0" applyNumberFormat="1" applyFont="1" applyAlignment="1">
      <alignment horizontal="center"/>
    </xf>
    <xf numFmtId="0" fontId="0" fillId="0" borderId="0" xfId="0" applyAlignment="1">
      <alignment wrapText="1"/>
    </xf>
    <xf numFmtId="0" fontId="29" fillId="0" borderId="0" xfId="0" applyFont="1" applyAlignment="1">
      <alignment wrapText="1"/>
    </xf>
    <xf numFmtId="43" fontId="0" fillId="0" borderId="1" xfId="1" applyFont="1" applyFill="1" applyBorder="1"/>
    <xf numFmtId="166" fontId="0" fillId="0" borderId="0" xfId="1" applyNumberFormat="1" applyFont="1"/>
    <xf numFmtId="0" fontId="2" fillId="0" borderId="0" xfId="0" applyFont="1"/>
    <xf numFmtId="0" fontId="3" fillId="0" borderId="1" xfId="0" applyFont="1" applyBorder="1" applyAlignment="1">
      <alignment horizontal="center" wrapText="1"/>
    </xf>
    <xf numFmtId="0" fontId="0" fillId="0" borderId="0" xfId="0" applyAlignment="1">
      <alignment horizontal="center"/>
    </xf>
    <xf numFmtId="0" fontId="0" fillId="0" borderId="0" xfId="0" applyAlignment="1">
      <alignment horizontal="center" vertical="center"/>
    </xf>
    <xf numFmtId="3" fontId="0" fillId="4" borderId="0" xfId="0" applyNumberFormat="1" applyFill="1"/>
    <xf numFmtId="0" fontId="0" fillId="0" borderId="0" xfId="0" applyAlignment="1">
      <alignment vertical="top"/>
    </xf>
    <xf numFmtId="0" fontId="0" fillId="0" borderId="0" xfId="0" applyAlignment="1">
      <alignment horizontal="right" vertical="top"/>
    </xf>
    <xf numFmtId="0" fontId="2" fillId="0" borderId="0" xfId="0" applyFont="1" applyAlignment="1">
      <alignment vertical="top"/>
    </xf>
    <xf numFmtId="0" fontId="5" fillId="0" borderId="1" xfId="0" applyFont="1" applyBorder="1" applyAlignment="1">
      <alignment horizontal="left" vertical="top"/>
    </xf>
    <xf numFmtId="0" fontId="3" fillId="0" borderId="1" xfId="0" applyFont="1" applyBorder="1" applyAlignment="1">
      <alignment horizontal="left" vertical="top" wrapText="1"/>
    </xf>
    <xf numFmtId="0" fontId="5" fillId="0" borderId="1" xfId="0" applyFont="1" applyBorder="1" applyAlignment="1">
      <alignment horizontal="left" vertical="top" wrapText="1"/>
    </xf>
    <xf numFmtId="0" fontId="3" fillId="0" borderId="8" xfId="0" applyFont="1" applyBorder="1" applyAlignment="1">
      <alignment horizontal="center" vertical="top"/>
    </xf>
    <xf numFmtId="0" fontId="3" fillId="0" borderId="1" xfId="0" applyFont="1" applyBorder="1" applyAlignment="1">
      <alignment horizontal="right" vertical="top" wrapText="1"/>
    </xf>
    <xf numFmtId="3" fontId="3" fillId="0" borderId="1" xfId="0" applyNumberFormat="1" applyFont="1" applyBorder="1" applyAlignment="1">
      <alignment horizontal="right" vertical="top" wrapText="1"/>
    </xf>
    <xf numFmtId="0" fontId="3" fillId="0" borderId="7" xfId="0" applyFont="1" applyBorder="1" applyAlignment="1">
      <alignment horizontal="left" vertical="top" wrapText="1"/>
    </xf>
    <xf numFmtId="0" fontId="0" fillId="0" borderId="0" xfId="0" applyAlignment="1">
      <alignment horizontal="center" wrapText="1"/>
    </xf>
    <xf numFmtId="0" fontId="32" fillId="0" borderId="0" xfId="0" applyFont="1" applyAlignment="1">
      <alignment horizontal="center" vertical="top" wrapText="1"/>
    </xf>
    <xf numFmtId="17" fontId="0" fillId="0" borderId="0" xfId="0" applyNumberFormat="1"/>
    <xf numFmtId="0" fontId="33" fillId="0" borderId="0" xfId="0" applyFont="1" applyAlignment="1">
      <alignment horizontal="center" wrapText="1"/>
    </xf>
    <xf numFmtId="0" fontId="0" fillId="0" borderId="0" xfId="0" applyAlignment="1">
      <alignment vertical="top" wrapText="1"/>
    </xf>
    <xf numFmtId="0" fontId="21" fillId="0" borderId="0" xfId="0" applyFont="1" applyAlignment="1">
      <alignment horizontal="left" wrapText="1"/>
    </xf>
    <xf numFmtId="0" fontId="2" fillId="0" borderId="0" xfId="0" applyFont="1" applyAlignment="1">
      <alignment horizontal="left" wrapText="1"/>
    </xf>
    <xf numFmtId="0" fontId="0" fillId="0" borderId="0" xfId="0" applyAlignment="1">
      <alignment horizontal="left" wrapText="1" indent="4"/>
    </xf>
    <xf numFmtId="0" fontId="5" fillId="0" borderId="0" xfId="0" applyFont="1" applyAlignment="1">
      <alignment horizontal="left" vertical="top" wrapText="1"/>
    </xf>
    <xf numFmtId="0" fontId="2" fillId="0" borderId="0" xfId="0" applyFont="1" applyAlignment="1">
      <alignment vertical="top" wrapText="1"/>
    </xf>
    <xf numFmtId="0" fontId="2" fillId="0" borderId="1" xfId="0" applyFont="1" applyBorder="1" applyAlignment="1">
      <alignment vertical="top" wrapText="1"/>
    </xf>
    <xf numFmtId="0" fontId="2" fillId="0" borderId="1" xfId="0" applyFont="1" applyBorder="1" applyAlignment="1">
      <alignment vertical="top"/>
    </xf>
    <xf numFmtId="0" fontId="0" fillId="0" borderId="1" xfId="0" applyBorder="1" applyAlignment="1">
      <alignment vertical="top" wrapText="1"/>
    </xf>
    <xf numFmtId="0" fontId="2" fillId="0" borderId="7" xfId="0" applyFont="1" applyBorder="1" applyAlignment="1">
      <alignment horizontal="left" vertical="top" wrapText="1"/>
    </xf>
    <xf numFmtId="0" fontId="2" fillId="0" borderId="1" xfId="0" applyFont="1" applyBorder="1" applyAlignment="1">
      <alignment horizontal="left" vertical="top" wrapText="1"/>
    </xf>
    <xf numFmtId="0" fontId="0" fillId="0" borderId="7" xfId="0" applyBorder="1" applyAlignment="1">
      <alignment vertical="top" wrapText="1"/>
    </xf>
    <xf numFmtId="0" fontId="0" fillId="0" borderId="1" xfId="0" applyBorder="1" applyAlignment="1">
      <alignment vertical="top"/>
    </xf>
    <xf numFmtId="0" fontId="2" fillId="0" borderId="8" xfId="0" applyFont="1" applyBorder="1" applyAlignment="1">
      <alignment vertical="top"/>
    </xf>
    <xf numFmtId="0" fontId="2" fillId="0" borderId="2" xfId="0" applyFont="1" applyBorder="1" applyAlignment="1">
      <alignment vertical="top"/>
    </xf>
    <xf numFmtId="0" fontId="2" fillId="0" borderId="4" xfId="0" applyFont="1" applyBorder="1" applyAlignment="1">
      <alignment vertical="top"/>
    </xf>
    <xf numFmtId="0" fontId="0" fillId="0" borderId="8" xfId="0" applyBorder="1" applyAlignment="1">
      <alignment vertical="top"/>
    </xf>
    <xf numFmtId="0" fontId="0" fillId="0" borderId="1" xfId="0" applyBorder="1" applyAlignment="1">
      <alignment horizontal="left" vertical="top" wrapText="1"/>
    </xf>
    <xf numFmtId="0" fontId="0" fillId="0" borderId="2" xfId="0" applyBorder="1" applyAlignment="1">
      <alignment vertical="top"/>
    </xf>
    <xf numFmtId="0" fontId="0" fillId="0" borderId="2" xfId="0" applyBorder="1"/>
    <xf numFmtId="0" fontId="0" fillId="0" borderId="4" xfId="0" applyBorder="1"/>
    <xf numFmtId="0" fontId="36" fillId="0" borderId="0" xfId="0" applyFont="1" applyAlignment="1">
      <alignment vertical="top" wrapText="1"/>
    </xf>
    <xf numFmtId="0" fontId="37" fillId="7" borderId="17" xfId="0" applyFont="1" applyFill="1" applyBorder="1" applyAlignment="1">
      <alignment horizontal="left" vertical="top" wrapText="1"/>
    </xf>
    <xf numFmtId="3" fontId="37" fillId="8" borderId="17" xfId="0" applyNumberFormat="1" applyFont="1" applyFill="1" applyBorder="1" applyAlignment="1">
      <alignment horizontal="center" vertical="top" wrapText="1"/>
    </xf>
    <xf numFmtId="0" fontId="37" fillId="7" borderId="18" xfId="0" applyFont="1" applyFill="1" applyBorder="1" applyAlignment="1">
      <alignment horizontal="left" vertical="top" wrapText="1"/>
    </xf>
    <xf numFmtId="0" fontId="37" fillId="8" borderId="18" xfId="0" applyFont="1" applyFill="1" applyBorder="1" applyAlignment="1">
      <alignment horizontal="center" vertical="top" wrapText="1"/>
    </xf>
    <xf numFmtId="3" fontId="37" fillId="8" borderId="18" xfId="0" applyNumberFormat="1" applyFont="1" applyFill="1" applyBorder="1" applyAlignment="1">
      <alignment horizontal="center" vertical="top" wrapText="1"/>
    </xf>
    <xf numFmtId="0" fontId="38" fillId="8" borderId="18" xfId="0" applyFont="1" applyFill="1" applyBorder="1" applyAlignment="1">
      <alignment horizontal="center" vertical="top" wrapText="1"/>
    </xf>
    <xf numFmtId="43" fontId="37" fillId="8" borderId="18" xfId="1" applyFont="1" applyFill="1" applyBorder="1" applyAlignment="1">
      <alignment horizontal="center" vertical="top" wrapText="1"/>
    </xf>
    <xf numFmtId="0" fontId="37" fillId="0" borderId="0" xfId="0" applyFont="1" applyAlignment="1">
      <alignment horizontal="left" vertical="top" wrapText="1"/>
    </xf>
    <xf numFmtId="0" fontId="37" fillId="0" borderId="0" xfId="0" applyFont="1" applyAlignment="1">
      <alignment horizontal="center" vertical="top" wrapText="1"/>
    </xf>
    <xf numFmtId="0" fontId="6" fillId="0" borderId="0" xfId="0" applyFont="1" applyAlignment="1">
      <alignment horizontal="left" vertical="top" wrapText="1"/>
    </xf>
    <xf numFmtId="0" fontId="37" fillId="7" borderId="17" xfId="0" applyFont="1" applyFill="1" applyBorder="1" applyAlignment="1">
      <alignment horizontal="left" wrapText="1"/>
    </xf>
    <xf numFmtId="3" fontId="37" fillId="8" borderId="17" xfId="0" applyNumberFormat="1" applyFont="1" applyFill="1" applyBorder="1" applyAlignment="1">
      <alignment horizontal="center" vertical="center" wrapText="1"/>
    </xf>
    <xf numFmtId="0" fontId="37" fillId="7" borderId="18" xfId="0" applyFont="1" applyFill="1" applyBorder="1" applyAlignment="1">
      <alignment horizontal="left" wrapText="1"/>
    </xf>
    <xf numFmtId="3" fontId="37" fillId="8" borderId="18" xfId="0" applyNumberFormat="1" applyFont="1" applyFill="1" applyBorder="1" applyAlignment="1">
      <alignment horizontal="center" vertical="center" wrapText="1"/>
    </xf>
    <xf numFmtId="0" fontId="38" fillId="8" borderId="18" xfId="0" applyFont="1" applyFill="1" applyBorder="1" applyAlignment="1">
      <alignment horizontal="center" vertical="center" wrapText="1"/>
    </xf>
    <xf numFmtId="0" fontId="37" fillId="8" borderId="18" xfId="0" applyFont="1" applyFill="1" applyBorder="1" applyAlignment="1">
      <alignment horizontal="center" vertical="center" wrapText="1"/>
    </xf>
    <xf numFmtId="0" fontId="4" fillId="0" borderId="0" xfId="0" applyFont="1"/>
    <xf numFmtId="0" fontId="3" fillId="0" borderId="1" xfId="0" applyFont="1" applyBorder="1" applyAlignment="1">
      <alignment horizontal="center" vertical="top" wrapText="1"/>
    </xf>
    <xf numFmtId="0" fontId="6" fillId="0" borderId="0" xfId="0" applyFont="1" applyAlignment="1">
      <alignment horizontal="center"/>
    </xf>
    <xf numFmtId="0" fontId="3" fillId="0" borderId="1" xfId="0" applyFont="1" applyBorder="1"/>
    <xf numFmtId="4" fontId="3" fillId="0" borderId="1" xfId="0" applyNumberFormat="1" applyFont="1" applyBorder="1"/>
    <xf numFmtId="0" fontId="20" fillId="0" borderId="0" xfId="0" applyFont="1"/>
    <xf numFmtId="4" fontId="4" fillId="0" borderId="0" xfId="0" applyNumberFormat="1" applyFont="1"/>
    <xf numFmtId="0" fontId="3" fillId="0" borderId="1" xfId="0" applyFont="1" applyBorder="1" applyAlignment="1">
      <alignment horizontal="left"/>
    </xf>
    <xf numFmtId="0" fontId="16" fillId="0" borderId="0" xfId="0" applyFont="1" applyAlignment="1">
      <alignment vertical="top"/>
    </xf>
    <xf numFmtId="2" fontId="16" fillId="0" borderId="0" xfId="0" applyNumberFormat="1" applyFont="1" applyAlignment="1">
      <alignment vertical="top"/>
    </xf>
    <xf numFmtId="0" fontId="2" fillId="0" borderId="1" xfId="0" applyFont="1" applyBorder="1" applyAlignment="1">
      <alignment wrapText="1"/>
    </xf>
    <xf numFmtId="43" fontId="2" fillId="0" borderId="1" xfId="0" applyNumberFormat="1" applyFont="1" applyBorder="1"/>
    <xf numFmtId="166" fontId="2" fillId="0" borderId="1" xfId="0" applyNumberFormat="1" applyFont="1" applyBorder="1"/>
    <xf numFmtId="4" fontId="2" fillId="0" borderId="1" xfId="0" applyNumberFormat="1" applyFont="1" applyBorder="1" applyAlignment="1">
      <alignment horizontal="right"/>
    </xf>
    <xf numFmtId="166" fontId="2" fillId="0" borderId="1" xfId="0" applyNumberFormat="1" applyFont="1" applyBorder="1" applyAlignment="1">
      <alignment horizontal="right"/>
    </xf>
    <xf numFmtId="0" fontId="0" fillId="0" borderId="1" xfId="0" applyBorder="1"/>
    <xf numFmtId="4" fontId="2" fillId="0" borderId="1" xfId="0" applyNumberFormat="1" applyFont="1" applyBorder="1"/>
    <xf numFmtId="4" fontId="0" fillId="0" borderId="0" xfId="0" applyNumberFormat="1"/>
    <xf numFmtId="43" fontId="2" fillId="0" borderId="1" xfId="1" applyFont="1" applyBorder="1"/>
    <xf numFmtId="166" fontId="2" fillId="0" borderId="1" xfId="1" applyNumberFormat="1" applyFont="1" applyBorder="1"/>
    <xf numFmtId="0" fontId="2" fillId="0" borderId="1" xfId="0" applyFont="1" applyBorder="1" applyAlignment="1">
      <alignment horizontal="left"/>
    </xf>
    <xf numFmtId="4" fontId="0" fillId="0" borderId="1" xfId="0" applyNumberFormat="1" applyBorder="1"/>
    <xf numFmtId="166" fontId="0" fillId="0" borderId="1" xfId="0" applyNumberFormat="1" applyBorder="1"/>
    <xf numFmtId="0" fontId="2" fillId="0" borderId="1" xfId="0" applyFont="1" applyBorder="1" applyAlignment="1">
      <alignment horizontal="center" wrapText="1"/>
    </xf>
    <xf numFmtId="0" fontId="0" fillId="0" borderId="1" xfId="0" applyBorder="1" applyAlignment="1">
      <alignment horizontal="left"/>
    </xf>
    <xf numFmtId="0" fontId="0" fillId="0" borderId="1" xfId="7" applyFont="1" applyBorder="1" applyAlignment="1">
      <alignment horizontal="center"/>
    </xf>
    <xf numFmtId="43" fontId="0" fillId="0" borderId="1" xfId="1" applyFont="1" applyBorder="1"/>
    <xf numFmtId="166" fontId="0" fillId="0" borderId="1" xfId="1" applyNumberFormat="1" applyFont="1" applyBorder="1"/>
    <xf numFmtId="43" fontId="0" fillId="0" borderId="0" xfId="1" applyFont="1"/>
    <xf numFmtId="166" fontId="0" fillId="0" borderId="1" xfId="1" applyNumberFormat="1" applyFont="1" applyFill="1" applyBorder="1"/>
    <xf numFmtId="43" fontId="0" fillId="0" borderId="1" xfId="0" applyNumberFormat="1" applyBorder="1"/>
    <xf numFmtId="0" fontId="6" fillId="0" borderId="0" xfId="0" applyFont="1" applyAlignment="1">
      <alignment horizontal="center" wrapText="1"/>
    </xf>
    <xf numFmtId="4" fontId="2" fillId="0" borderId="0" xfId="0" applyNumberFormat="1" applyFont="1"/>
    <xf numFmtId="0" fontId="2" fillId="0" borderId="0" xfId="0" applyFont="1" applyAlignment="1">
      <alignment wrapText="1"/>
    </xf>
    <xf numFmtId="0" fontId="3" fillId="0" borderId="1" xfId="0" applyFont="1" applyBorder="1" applyAlignment="1">
      <alignment horizontal="left" vertical="top"/>
    </xf>
    <xf numFmtId="4" fontId="3" fillId="0" borderId="1" xfId="0" applyNumberFormat="1" applyFont="1" applyBorder="1" applyAlignment="1">
      <alignment vertical="top"/>
    </xf>
    <xf numFmtId="4" fontId="2" fillId="0" borderId="21" xfId="0" applyNumberFormat="1" applyFont="1" applyBorder="1"/>
    <xf numFmtId="3" fontId="2" fillId="0" borderId="1" xfId="0" applyNumberFormat="1" applyFont="1" applyBorder="1" applyAlignment="1">
      <alignment horizontal="center" vertical="center"/>
    </xf>
    <xf numFmtId="3" fontId="0" fillId="0" borderId="1" xfId="0" applyNumberFormat="1" applyBorder="1"/>
    <xf numFmtId="4" fontId="0" fillId="0" borderId="1" xfId="0" applyNumberFormat="1" applyBorder="1" applyAlignment="1">
      <alignment horizontal="right"/>
    </xf>
    <xf numFmtId="3" fontId="0" fillId="0" borderId="1" xfId="0" applyNumberFormat="1" applyBorder="1" applyAlignment="1">
      <alignment horizontal="right"/>
    </xf>
    <xf numFmtId="0" fontId="2" fillId="0" borderId="1" xfId="0" applyFont="1" applyBorder="1"/>
    <xf numFmtId="3" fontId="2" fillId="0" borderId="1" xfId="0" applyNumberFormat="1" applyFont="1" applyBorder="1"/>
    <xf numFmtId="0" fontId="0" fillId="0" borderId="0" xfId="0" applyAlignment="1">
      <alignment horizontal="right"/>
    </xf>
    <xf numFmtId="43" fontId="2" fillId="0" borderId="1" xfId="1" applyBorder="1"/>
    <xf numFmtId="43" fontId="2" fillId="0" borderId="1" xfId="1" applyFill="1" applyBorder="1"/>
    <xf numFmtId="166" fontId="2" fillId="0" borderId="1" xfId="1" applyNumberFormat="1" applyFont="1" applyFill="1" applyBorder="1"/>
    <xf numFmtId="3" fontId="2" fillId="0" borderId="0" xfId="0" applyNumberFormat="1" applyFont="1"/>
    <xf numFmtId="166" fontId="0" fillId="0" borderId="0" xfId="0" applyNumberFormat="1"/>
    <xf numFmtId="3" fontId="0" fillId="0" borderId="0" xfId="0" applyNumberFormat="1" applyAlignment="1">
      <alignment wrapText="1"/>
    </xf>
    <xf numFmtId="0" fontId="4" fillId="0" borderId="0" xfId="0" applyFont="1" applyAlignment="1">
      <alignment wrapText="1"/>
    </xf>
    <xf numFmtId="4" fontId="3" fillId="0" borderId="1" xfId="0" applyNumberFormat="1" applyFont="1" applyBorder="1" applyAlignment="1">
      <alignment horizontal="right"/>
    </xf>
    <xf numFmtId="0" fontId="2" fillId="0" borderId="0" xfId="0" applyFont="1" applyAlignment="1">
      <alignment horizontal="center" wrapText="1"/>
    </xf>
    <xf numFmtId="4" fontId="0" fillId="0" borderId="0" xfId="0" applyNumberFormat="1" applyAlignment="1">
      <alignment horizontal="right" vertical="center"/>
    </xf>
    <xf numFmtId="167" fontId="4" fillId="0" borderId="0" xfId="0" applyNumberFormat="1" applyFont="1"/>
    <xf numFmtId="43" fontId="2" fillId="0" borderId="1" xfId="1" applyFont="1" applyFill="1" applyBorder="1"/>
    <xf numFmtId="0" fontId="0" fillId="0" borderId="8" xfId="7" applyFont="1" applyBorder="1" applyAlignment="1">
      <alignment horizontal="center"/>
    </xf>
    <xf numFmtId="43" fontId="0" fillId="0" borderId="8" xfId="1" applyFont="1" applyFill="1" applyBorder="1"/>
    <xf numFmtId="166" fontId="0" fillId="0" borderId="8" xfId="1" applyNumberFormat="1" applyFont="1" applyFill="1" applyBorder="1"/>
    <xf numFmtId="43" fontId="2" fillId="0" borderId="0" xfId="0" applyNumberFormat="1" applyFont="1"/>
    <xf numFmtId="166" fontId="2" fillId="0" borderId="0" xfId="0" applyNumberFormat="1" applyFont="1"/>
    <xf numFmtId="0" fontId="40" fillId="0" borderId="0" xfId="7" applyFont="1" applyAlignment="1">
      <alignment horizontal="center" vertical="center"/>
    </xf>
    <xf numFmtId="0" fontId="40" fillId="0" borderId="0" xfId="7" applyFont="1" applyAlignment="1">
      <alignment vertical="center"/>
    </xf>
    <xf numFmtId="0" fontId="41" fillId="0" borderId="1" xfId="7" applyFont="1" applyBorder="1" applyAlignment="1">
      <alignment horizontal="center" vertical="center"/>
    </xf>
    <xf numFmtId="166" fontId="40" fillId="0" borderId="0" xfId="4" applyNumberFormat="1" applyFont="1" applyAlignment="1">
      <alignment vertical="center"/>
    </xf>
    <xf numFmtId="43" fontId="41" fillId="0" borderId="1" xfId="4" applyFont="1" applyFill="1" applyBorder="1" applyAlignment="1">
      <alignment vertical="center"/>
    </xf>
    <xf numFmtId="166" fontId="41" fillId="0" borderId="1" xfId="4" applyNumberFormat="1" applyFont="1" applyFill="1" applyBorder="1" applyAlignment="1">
      <alignment vertical="center"/>
    </xf>
    <xf numFmtId="0" fontId="42" fillId="0" borderId="1" xfId="7" applyFont="1" applyBorder="1" applyAlignment="1">
      <alignment horizontal="center" vertical="center"/>
    </xf>
    <xf numFmtId="0" fontId="42" fillId="0" borderId="0" xfId="7" applyFont="1" applyAlignment="1">
      <alignment horizontal="center" vertical="center"/>
    </xf>
    <xf numFmtId="43" fontId="41" fillId="0" borderId="0" xfId="4" applyFont="1" applyFill="1" applyAlignment="1">
      <alignment vertical="center"/>
    </xf>
    <xf numFmtId="166" fontId="41" fillId="0" borderId="0" xfId="4" applyNumberFormat="1" applyFont="1" applyFill="1" applyAlignment="1">
      <alignment vertical="center"/>
    </xf>
    <xf numFmtId="0" fontId="39" fillId="0" borderId="0" xfId="7" applyFont="1" applyAlignment="1">
      <alignment horizontal="center" vertical="center"/>
    </xf>
    <xf numFmtId="43" fontId="40" fillId="0" borderId="0" xfId="4" applyFont="1" applyFill="1" applyAlignment="1">
      <alignment vertical="center"/>
    </xf>
    <xf numFmtId="166" fontId="40" fillId="0" borderId="0" xfId="4" applyNumberFormat="1" applyFont="1" applyFill="1" applyAlignment="1">
      <alignment vertical="center"/>
    </xf>
    <xf numFmtId="4" fontId="40" fillId="0" borderId="0" xfId="7" applyNumberFormat="1" applyFont="1" applyAlignment="1">
      <alignment vertical="center"/>
    </xf>
    <xf numFmtId="3" fontId="40" fillId="0" borderId="0" xfId="7" applyNumberFormat="1" applyFont="1" applyAlignment="1">
      <alignment vertical="center"/>
    </xf>
    <xf numFmtId="166" fontId="41" fillId="0" borderId="1" xfId="4" applyNumberFormat="1" applyFont="1" applyBorder="1" applyAlignment="1">
      <alignment horizontal="center" vertical="center"/>
    </xf>
    <xf numFmtId="0" fontId="41" fillId="0" borderId="0" xfId="7" applyFont="1" applyAlignment="1">
      <alignment vertical="center"/>
    </xf>
    <xf numFmtId="0" fontId="41" fillId="0" borderId="0" xfId="7" applyFont="1" applyAlignment="1">
      <alignment vertical="center" wrapText="1"/>
    </xf>
    <xf numFmtId="0" fontId="40" fillId="0" borderId="0" xfId="7" applyFont="1" applyAlignment="1">
      <alignment vertical="center" wrapText="1"/>
    </xf>
    <xf numFmtId="0" fontId="41" fillId="0" borderId="8" xfId="7" applyFont="1" applyBorder="1" applyAlignment="1">
      <alignment horizontal="center" vertical="center"/>
    </xf>
    <xf numFmtId="4" fontId="41" fillId="0" borderId="1" xfId="7" applyNumberFormat="1" applyFont="1" applyBorder="1" applyAlignment="1">
      <alignment horizontal="center" vertical="center"/>
    </xf>
    <xf numFmtId="166" fontId="41" fillId="0" borderId="1" xfId="4" applyNumberFormat="1" applyFont="1" applyBorder="1" applyAlignment="1">
      <alignment vertical="center"/>
    </xf>
    <xf numFmtId="0" fontId="41" fillId="0" borderId="2" xfId="7" applyFont="1" applyBorder="1" applyAlignment="1">
      <alignment horizontal="center" vertical="center"/>
    </xf>
    <xf numFmtId="0" fontId="40" fillId="0" borderId="1" xfId="7" applyFont="1" applyBorder="1" applyAlignment="1">
      <alignment horizontal="center" vertical="center" wrapText="1"/>
    </xf>
    <xf numFmtId="4" fontId="40" fillId="0" borderId="1" xfId="7" applyNumberFormat="1" applyFont="1" applyBorder="1" applyAlignment="1">
      <alignment horizontal="center" vertical="center"/>
    </xf>
    <xf numFmtId="166" fontId="40" fillId="0" borderId="1" xfId="4" applyNumberFormat="1" applyFont="1" applyFill="1" applyBorder="1" applyAlignment="1">
      <alignment horizontal="center" vertical="center"/>
    </xf>
    <xf numFmtId="43" fontId="40" fillId="0" borderId="1" xfId="4" applyFont="1" applyBorder="1" applyAlignment="1">
      <alignment horizontal="center" vertical="center"/>
    </xf>
    <xf numFmtId="4" fontId="40" fillId="3" borderId="1" xfId="7" applyNumberFormat="1" applyFont="1" applyFill="1" applyBorder="1" applyAlignment="1">
      <alignment horizontal="center" vertical="center"/>
    </xf>
    <xf numFmtId="0" fontId="40" fillId="0" borderId="1" xfId="7" applyFont="1" applyBorder="1" applyAlignment="1">
      <alignment horizontal="left" vertical="center" wrapText="1"/>
    </xf>
    <xf numFmtId="4" fontId="40" fillId="0" borderId="1" xfId="7" applyNumberFormat="1" applyFont="1" applyBorder="1" applyAlignment="1">
      <alignment horizontal="right" vertical="center"/>
    </xf>
    <xf numFmtId="4" fontId="40" fillId="0" borderId="1" xfId="7" applyNumberFormat="1" applyFont="1" applyBorder="1" applyAlignment="1">
      <alignment vertical="center" wrapText="1"/>
    </xf>
    <xf numFmtId="43" fontId="40" fillId="0" borderId="1" xfId="4" applyFont="1" applyBorder="1" applyAlignment="1">
      <alignment vertical="center"/>
    </xf>
    <xf numFmtId="0" fontId="41" fillId="0" borderId="4" xfId="7" applyFont="1" applyBorder="1" applyAlignment="1">
      <alignment horizontal="center" vertical="center"/>
    </xf>
    <xf numFmtId="0" fontId="41" fillId="0" borderId="0" xfId="7" applyFont="1" applyAlignment="1">
      <alignment horizontal="center" vertical="center"/>
    </xf>
    <xf numFmtId="4" fontId="41" fillId="0" borderId="1" xfId="7" applyNumberFormat="1" applyFont="1" applyBorder="1" applyAlignment="1">
      <alignment vertical="center"/>
    </xf>
    <xf numFmtId="166" fontId="41" fillId="0" borderId="1" xfId="4" applyNumberFormat="1" applyFont="1" applyBorder="1" applyAlignment="1">
      <alignment horizontal="left" vertical="center"/>
    </xf>
    <xf numFmtId="3" fontId="40" fillId="0" borderId="1" xfId="7" applyNumberFormat="1" applyFont="1" applyBorder="1" applyAlignment="1">
      <alignment vertical="center"/>
    </xf>
    <xf numFmtId="0" fontId="39" fillId="0" borderId="0" xfId="7" applyFont="1" applyAlignment="1">
      <alignment vertical="center"/>
    </xf>
    <xf numFmtId="43" fontId="41" fillId="0" borderId="1" xfId="4" applyFont="1" applyFill="1" applyBorder="1" applyAlignment="1">
      <alignment horizontal="center" vertical="center"/>
    </xf>
    <xf numFmtId="166" fontId="42" fillId="0" borderId="1" xfId="4" applyNumberFormat="1" applyFont="1" applyBorder="1" applyAlignment="1">
      <alignment vertical="center"/>
    </xf>
    <xf numFmtId="0" fontId="40" fillId="0" borderId="9" xfId="7" applyFont="1" applyBorder="1" applyAlignment="1">
      <alignment horizontal="left" vertical="center"/>
    </xf>
    <xf numFmtId="4" fontId="40" fillId="0" borderId="9" xfId="7" applyNumberFormat="1" applyFont="1" applyBorder="1" applyAlignment="1">
      <alignment vertical="center"/>
    </xf>
    <xf numFmtId="43" fontId="40" fillId="0" borderId="9" xfId="4" applyFont="1" applyBorder="1" applyAlignment="1">
      <alignment vertical="center"/>
    </xf>
    <xf numFmtId="0" fontId="41" fillId="0" borderId="0" xfId="7" applyFont="1" applyAlignment="1">
      <alignment horizontal="left" vertical="center" wrapText="1"/>
    </xf>
    <xf numFmtId="166" fontId="40" fillId="0" borderId="1" xfId="7" applyNumberFormat="1" applyFont="1" applyBorder="1" applyAlignment="1">
      <alignment vertical="center"/>
    </xf>
    <xf numFmtId="0" fontId="40" fillId="0" borderId="7" xfId="7" applyFont="1" applyBorder="1" applyAlignment="1">
      <alignment horizontal="left" vertical="center" wrapText="1"/>
    </xf>
    <xf numFmtId="166" fontId="40" fillId="0" borderId="1" xfId="8" applyNumberFormat="1" applyFont="1" applyBorder="1" applyAlignment="1">
      <alignment horizontal="left" vertical="center" wrapText="1"/>
    </xf>
    <xf numFmtId="166" fontId="40" fillId="0" borderId="1" xfId="8" applyNumberFormat="1" applyFont="1" applyBorder="1" applyAlignment="1">
      <alignment vertical="center"/>
    </xf>
    <xf numFmtId="3" fontId="40" fillId="0" borderId="7" xfId="7" applyNumberFormat="1" applyFont="1" applyBorder="1" applyAlignment="1">
      <alignment vertical="center"/>
    </xf>
    <xf numFmtId="4" fontId="41" fillId="0" borderId="1" xfId="7" applyNumberFormat="1" applyFont="1" applyBorder="1" applyAlignment="1">
      <alignment horizontal="center" vertical="center" wrapText="1"/>
    </xf>
    <xf numFmtId="166" fontId="40" fillId="0" borderId="1" xfId="8" applyNumberFormat="1" applyFont="1" applyBorder="1" applyAlignment="1">
      <alignment horizontal="left" vertical="center"/>
    </xf>
    <xf numFmtId="166" fontId="40" fillId="0" borderId="9" xfId="7" applyNumberFormat="1" applyFont="1" applyBorder="1" applyAlignment="1">
      <alignment vertical="center"/>
    </xf>
    <xf numFmtId="43" fontId="40" fillId="0" borderId="0" xfId="7" applyNumberFormat="1" applyFont="1" applyAlignment="1">
      <alignment vertical="center"/>
    </xf>
    <xf numFmtId="0" fontId="41" fillId="0" borderId="9" xfId="7" applyFont="1" applyBorder="1" applyAlignment="1">
      <alignment vertical="center"/>
    </xf>
    <xf numFmtId="43" fontId="41" fillId="0" borderId="0" xfId="7" applyNumberFormat="1" applyFont="1" applyAlignment="1">
      <alignment vertical="center"/>
    </xf>
    <xf numFmtId="166" fontId="41" fillId="0" borderId="0" xfId="4" applyNumberFormat="1" applyFont="1" applyAlignment="1">
      <alignment vertical="center"/>
    </xf>
    <xf numFmtId="166" fontId="40" fillId="0" borderId="0" xfId="7" applyNumberFormat="1" applyFont="1" applyAlignment="1">
      <alignment vertical="center"/>
    </xf>
    <xf numFmtId="0" fontId="39" fillId="0" borderId="0" xfId="9" applyFont="1"/>
    <xf numFmtId="4" fontId="40" fillId="0" borderId="1" xfId="7" applyNumberFormat="1" applyFont="1" applyBorder="1" applyAlignment="1">
      <alignment vertical="center"/>
    </xf>
    <xf numFmtId="0" fontId="39" fillId="0" borderId="0" xfId="9" applyFont="1" applyAlignment="1">
      <alignment vertical="center"/>
    </xf>
    <xf numFmtId="166" fontId="40" fillId="0" borderId="0" xfId="4" applyNumberFormat="1" applyFont="1" applyAlignment="1">
      <alignment horizontal="center" vertical="center"/>
    </xf>
    <xf numFmtId="43" fontId="40" fillId="0" borderId="0" xfId="4" applyFont="1" applyAlignment="1">
      <alignment vertical="center"/>
    </xf>
    <xf numFmtId="43" fontId="40" fillId="0" borderId="9" xfId="4" applyFont="1" applyFill="1" applyBorder="1" applyAlignment="1">
      <alignment vertical="center"/>
    </xf>
    <xf numFmtId="43" fontId="40" fillId="0" borderId="1" xfId="4" applyFont="1" applyFill="1" applyBorder="1" applyAlignment="1">
      <alignment vertical="center"/>
    </xf>
    <xf numFmtId="43" fontId="40" fillId="0" borderId="1" xfId="8" applyFont="1" applyBorder="1" applyAlignment="1">
      <alignment horizontal="left" vertical="center" wrapText="1"/>
    </xf>
    <xf numFmtId="43" fontId="40" fillId="0" borderId="1" xfId="8" applyFont="1" applyBorder="1" applyAlignment="1">
      <alignment vertical="center"/>
    </xf>
    <xf numFmtId="43" fontId="40" fillId="0" borderId="1" xfId="7" applyNumberFormat="1" applyFont="1" applyBorder="1" applyAlignment="1">
      <alignment vertical="center"/>
    </xf>
    <xf numFmtId="43" fontId="40" fillId="0" borderId="9" xfId="8" applyFont="1" applyBorder="1" applyAlignment="1">
      <alignment horizontal="left" vertical="center"/>
    </xf>
    <xf numFmtId="43" fontId="40" fillId="0" borderId="9" xfId="8" applyFont="1" applyFill="1" applyBorder="1" applyAlignment="1">
      <alignment vertical="center" wrapText="1"/>
    </xf>
    <xf numFmtId="43" fontId="40" fillId="0" borderId="0" xfId="8" applyFont="1" applyFill="1" applyBorder="1" applyAlignment="1">
      <alignment vertical="center" wrapText="1"/>
    </xf>
    <xf numFmtId="43" fontId="40" fillId="0" borderId="9" xfId="7" applyNumberFormat="1" applyFont="1" applyBorder="1" applyAlignment="1">
      <alignment vertical="center"/>
    </xf>
    <xf numFmtId="166" fontId="40" fillId="0" borderId="1" xfId="4" applyNumberFormat="1" applyFont="1" applyFill="1" applyBorder="1" applyAlignment="1">
      <alignment horizontal="right" vertical="center"/>
    </xf>
    <xf numFmtId="166" fontId="40" fillId="0" borderId="1" xfId="8" applyNumberFormat="1" applyFont="1" applyBorder="1" applyAlignment="1">
      <alignment horizontal="right" vertical="center" wrapText="1"/>
    </xf>
    <xf numFmtId="166" fontId="40" fillId="0" borderId="1" xfId="8" applyNumberFormat="1" applyFont="1" applyBorder="1" applyAlignment="1">
      <alignment horizontal="right" vertical="center"/>
    </xf>
    <xf numFmtId="166" fontId="40" fillId="0" borderId="1" xfId="4" applyNumberFormat="1" applyFont="1" applyFill="1" applyBorder="1" applyAlignment="1">
      <alignment vertical="center"/>
    </xf>
    <xf numFmtId="166" fontId="39" fillId="0" borderId="1" xfId="8" applyNumberFormat="1" applyFont="1" applyBorder="1" applyAlignment="1">
      <alignment horizontal="right" vertical="center"/>
    </xf>
    <xf numFmtId="166" fontId="39" fillId="0" borderId="1" xfId="7" applyNumberFormat="1" applyFont="1" applyBorder="1" applyAlignment="1">
      <alignment vertical="center"/>
    </xf>
    <xf numFmtId="0" fontId="41" fillId="0" borderId="0" xfId="7" applyFont="1" applyAlignment="1">
      <alignment horizontal="left" vertical="center"/>
    </xf>
    <xf numFmtId="166" fontId="42" fillId="0" borderId="0" xfId="7" applyNumberFormat="1" applyFont="1" applyAlignment="1">
      <alignment vertical="center"/>
    </xf>
    <xf numFmtId="43" fontId="42" fillId="0" borderId="0" xfId="7" applyNumberFormat="1" applyFont="1" applyAlignment="1">
      <alignment vertical="center"/>
    </xf>
    <xf numFmtId="166" fontId="40" fillId="0" borderId="1" xfId="4" applyNumberFormat="1" applyFont="1" applyFill="1" applyBorder="1" applyAlignment="1">
      <alignment horizontal="center" vertical="center" wrapText="1"/>
    </xf>
    <xf numFmtId="166" fontId="40" fillId="0" borderId="0" xfId="4" applyNumberFormat="1" applyFont="1" applyFill="1" applyAlignment="1">
      <alignment horizontal="center" vertical="center"/>
    </xf>
    <xf numFmtId="166" fontId="39" fillId="0" borderId="1" xfId="4" applyNumberFormat="1" applyFont="1" applyFill="1" applyBorder="1" applyAlignment="1">
      <alignment vertical="center"/>
    </xf>
    <xf numFmtId="166" fontId="39" fillId="0" borderId="0" xfId="4" applyNumberFormat="1" applyFont="1" applyFill="1" applyAlignment="1">
      <alignment vertical="center"/>
    </xf>
    <xf numFmtId="166" fontId="40" fillId="0" borderId="9" xfId="4" applyNumberFormat="1" applyFont="1" applyFill="1" applyBorder="1" applyAlignment="1">
      <alignment horizontal="left" vertical="center"/>
    </xf>
    <xf numFmtId="166" fontId="40" fillId="0" borderId="1" xfId="4" applyNumberFormat="1" applyFont="1" applyFill="1" applyBorder="1" applyAlignment="1">
      <alignment horizontal="left" vertical="center"/>
    </xf>
    <xf numFmtId="0" fontId="40" fillId="0" borderId="1" xfId="7" applyFont="1" applyBorder="1" applyAlignment="1">
      <alignment vertical="center"/>
    </xf>
    <xf numFmtId="0" fontId="42" fillId="0" borderId="0" xfId="7" applyFont="1" applyAlignment="1">
      <alignment vertical="center"/>
    </xf>
    <xf numFmtId="0" fontId="40" fillId="0" borderId="0" xfId="7" applyFont="1" applyAlignment="1">
      <alignment horizontal="left" vertical="center"/>
    </xf>
    <xf numFmtId="0" fontId="40" fillId="0" borderId="1" xfId="7" applyFont="1" applyBorder="1" applyAlignment="1">
      <alignment horizontal="center" vertical="center"/>
    </xf>
    <xf numFmtId="0" fontId="40" fillId="0" borderId="1" xfId="7" applyFont="1" applyBorder="1" applyAlignment="1">
      <alignment vertical="center" wrapText="1"/>
    </xf>
    <xf numFmtId="43" fontId="39" fillId="0" borderId="1" xfId="4" applyFont="1" applyFill="1" applyBorder="1" applyAlignment="1">
      <alignment vertical="center"/>
    </xf>
    <xf numFmtId="43" fontId="39" fillId="0" borderId="9" xfId="4" applyFont="1" applyFill="1" applyBorder="1" applyAlignment="1">
      <alignment vertical="center"/>
    </xf>
    <xf numFmtId="166" fontId="39" fillId="0" borderId="1" xfId="8" applyNumberFormat="1" applyFont="1" applyFill="1" applyBorder="1" applyAlignment="1">
      <alignment vertical="center"/>
    </xf>
    <xf numFmtId="166" fontId="40" fillId="0" borderId="1" xfId="7" applyNumberFormat="1" applyFont="1" applyBorder="1" applyAlignment="1">
      <alignment horizontal="left" vertical="center"/>
    </xf>
    <xf numFmtId="166" fontId="40" fillId="0" borderId="0" xfId="8" applyNumberFormat="1" applyFont="1" applyBorder="1" applyAlignment="1">
      <alignment horizontal="left" vertical="center"/>
    </xf>
    <xf numFmtId="166" fontId="40" fillId="0" borderId="0" xfId="8" applyNumberFormat="1" applyFont="1" applyAlignment="1">
      <alignment vertical="center"/>
    </xf>
    <xf numFmtId="166" fontId="40" fillId="0" borderId="0" xfId="7" applyNumberFormat="1" applyFont="1" applyAlignment="1">
      <alignment horizontal="left" vertical="center"/>
    </xf>
    <xf numFmtId="166" fontId="40" fillId="0" borderId="23" xfId="7" applyNumberFormat="1" applyFont="1" applyBorder="1" applyAlignment="1">
      <alignment vertical="center"/>
    </xf>
    <xf numFmtId="43" fontId="39" fillId="0" borderId="1" xfId="8" applyFont="1" applyFill="1" applyBorder="1" applyAlignment="1">
      <alignment vertical="center"/>
    </xf>
    <xf numFmtId="43" fontId="39" fillId="0" borderId="0" xfId="4" applyFont="1" applyFill="1" applyAlignment="1">
      <alignment vertical="center"/>
    </xf>
    <xf numFmtId="43" fontId="40" fillId="0" borderId="0" xfId="8" applyFont="1" applyBorder="1" applyAlignment="1">
      <alignment horizontal="left" vertical="center"/>
    </xf>
    <xf numFmtId="43" fontId="39" fillId="0" borderId="0" xfId="8" applyFont="1" applyFill="1" applyBorder="1" applyAlignment="1">
      <alignment vertical="center"/>
    </xf>
    <xf numFmtId="43" fontId="39" fillId="0" borderId="23" xfId="4" applyFont="1" applyFill="1" applyBorder="1" applyAlignment="1">
      <alignment vertical="center"/>
    </xf>
    <xf numFmtId="0" fontId="40" fillId="0" borderId="1" xfId="7" applyFont="1" applyBorder="1" applyAlignment="1">
      <alignment horizontal="right" vertical="center" wrapText="1"/>
    </xf>
    <xf numFmtId="3" fontId="40" fillId="0" borderId="1" xfId="7" applyNumberFormat="1" applyFont="1" applyBorder="1" applyAlignment="1">
      <alignment horizontal="right" vertical="center"/>
    </xf>
    <xf numFmtId="166" fontId="39" fillId="0" borderId="1" xfId="4" applyNumberFormat="1" applyFont="1" applyFill="1" applyBorder="1" applyAlignment="1">
      <alignment horizontal="right" vertical="center"/>
    </xf>
    <xf numFmtId="0" fontId="40" fillId="0" borderId="0" xfId="7" applyFont="1" applyAlignment="1">
      <alignment horizontal="right" vertical="center"/>
    </xf>
    <xf numFmtId="166" fontId="40" fillId="0" borderId="0" xfId="4" applyNumberFormat="1" applyFont="1" applyFill="1" applyAlignment="1">
      <alignment horizontal="right" vertical="center"/>
    </xf>
    <xf numFmtId="166" fontId="39" fillId="0" borderId="0" xfId="4" applyNumberFormat="1" applyFont="1" applyFill="1" applyBorder="1" applyAlignment="1">
      <alignment vertical="center"/>
    </xf>
    <xf numFmtId="166" fontId="39" fillId="0" borderId="23" xfId="4" applyNumberFormat="1" applyFont="1" applyFill="1" applyBorder="1" applyAlignment="1">
      <alignment vertical="center"/>
    </xf>
    <xf numFmtId="166" fontId="40" fillId="0" borderId="0" xfId="4" applyNumberFormat="1" applyFont="1" applyFill="1" applyAlignment="1">
      <alignment horizontal="left" vertical="center"/>
    </xf>
    <xf numFmtId="166" fontId="39" fillId="0" borderId="9" xfId="4" applyNumberFormat="1" applyFont="1" applyFill="1" applyBorder="1" applyAlignment="1">
      <alignment vertical="center"/>
    </xf>
    <xf numFmtId="166" fontId="40" fillId="0" borderId="0" xfId="4" applyNumberFormat="1" applyFont="1" applyFill="1" applyBorder="1" applyAlignment="1">
      <alignment vertical="center"/>
    </xf>
    <xf numFmtId="0" fontId="2" fillId="0" borderId="0" xfId="7"/>
    <xf numFmtId="0" fontId="2" fillId="0" borderId="0" xfId="7" applyAlignment="1">
      <alignment horizontal="left" vertical="center" wrapText="1"/>
    </xf>
    <xf numFmtId="0" fontId="41" fillId="0" borderId="26" xfId="7" applyFont="1" applyBorder="1" applyAlignment="1">
      <alignment horizontal="center" vertical="center"/>
    </xf>
    <xf numFmtId="0" fontId="40" fillId="0" borderId="0" xfId="7" applyFont="1"/>
    <xf numFmtId="0" fontId="41" fillId="0" borderId="29" xfId="7" applyFont="1" applyBorder="1" applyAlignment="1">
      <alignment horizontal="center" vertical="top"/>
    </xf>
    <xf numFmtId="0" fontId="41" fillId="0" borderId="1" xfId="7" applyFont="1" applyBorder="1" applyAlignment="1">
      <alignment horizontal="center" vertical="top"/>
    </xf>
    <xf numFmtId="0" fontId="41" fillId="0" borderId="30" xfId="7" applyFont="1" applyBorder="1" applyAlignment="1">
      <alignment horizontal="center" vertical="top"/>
    </xf>
    <xf numFmtId="4" fontId="40" fillId="0" borderId="7" xfId="7" applyNumberFormat="1" applyFont="1" applyBorder="1" applyAlignment="1">
      <alignment vertical="center"/>
    </xf>
    <xf numFmtId="43" fontId="40" fillId="0" borderId="29" xfId="4" applyFont="1" applyFill="1" applyBorder="1" applyAlignment="1">
      <alignment horizontal="right" vertical="center"/>
    </xf>
    <xf numFmtId="43" fontId="40" fillId="0" borderId="1" xfId="4" applyFont="1" applyFill="1" applyBorder="1" applyAlignment="1">
      <alignment horizontal="right" vertical="center"/>
    </xf>
    <xf numFmtId="43" fontId="40" fillId="0" borderId="30" xfId="4" applyFont="1" applyFill="1" applyBorder="1" applyAlignment="1">
      <alignment horizontal="right" vertical="center"/>
    </xf>
    <xf numFmtId="43" fontId="40" fillId="0" borderId="29" xfId="4" applyFont="1" applyFill="1" applyBorder="1" applyAlignment="1">
      <alignment vertical="center"/>
    </xf>
    <xf numFmtId="43" fontId="40" fillId="0" borderId="30" xfId="4" applyFont="1" applyFill="1" applyBorder="1" applyAlignment="1">
      <alignment vertical="center"/>
    </xf>
    <xf numFmtId="166" fontId="39" fillId="0" borderId="29" xfId="4" applyNumberFormat="1" applyFont="1" applyFill="1" applyBorder="1" applyAlignment="1">
      <alignment vertical="center"/>
    </xf>
    <xf numFmtId="166" fontId="40" fillId="0" borderId="30" xfId="4" applyNumberFormat="1" applyFont="1" applyFill="1" applyBorder="1" applyAlignment="1">
      <alignment vertical="center"/>
    </xf>
    <xf numFmtId="0" fontId="39" fillId="0" borderId="0" xfId="7" applyFont="1" applyAlignment="1">
      <alignment horizontal="left" vertical="center"/>
    </xf>
    <xf numFmtId="43" fontId="40" fillId="0" borderId="15" xfId="4" applyFont="1" applyFill="1" applyBorder="1" applyAlignment="1">
      <alignment horizontal="right" vertical="center"/>
    </xf>
    <xf numFmtId="43" fontId="40" fillId="0" borderId="31" xfId="4" applyFont="1" applyFill="1" applyBorder="1" applyAlignment="1">
      <alignment horizontal="right" vertical="center"/>
    </xf>
    <xf numFmtId="43" fontId="40" fillId="0" borderId="16" xfId="4" applyFont="1" applyFill="1" applyBorder="1" applyAlignment="1">
      <alignment horizontal="right" vertical="center"/>
    </xf>
    <xf numFmtId="43" fontId="40" fillId="0" borderId="15" xfId="4" applyFont="1" applyFill="1" applyBorder="1" applyAlignment="1">
      <alignment vertical="center"/>
    </xf>
    <xf numFmtId="43" fontId="40" fillId="0" borderId="31" xfId="4" applyFont="1" applyFill="1" applyBorder="1" applyAlignment="1">
      <alignment vertical="center"/>
    </xf>
    <xf numFmtId="43" fontId="40" fillId="0" borderId="16" xfId="4" applyFont="1" applyFill="1" applyBorder="1" applyAlignment="1">
      <alignment vertical="center"/>
    </xf>
    <xf numFmtId="166" fontId="40" fillId="0" borderId="15" xfId="4" applyNumberFormat="1" applyFont="1" applyFill="1" applyBorder="1" applyAlignment="1">
      <alignment vertical="center"/>
    </xf>
    <xf numFmtId="166" fontId="40" fillId="0" borderId="31" xfId="4" applyNumberFormat="1" applyFont="1" applyFill="1" applyBorder="1" applyAlignment="1">
      <alignment vertical="center"/>
    </xf>
    <xf numFmtId="166" fontId="40" fillId="0" borderId="16" xfId="4" applyNumberFormat="1" applyFont="1" applyFill="1" applyBorder="1" applyAlignment="1">
      <alignment vertical="center"/>
    </xf>
    <xf numFmtId="0" fontId="0" fillId="0" borderId="0" xfId="7" applyFont="1" applyAlignment="1">
      <alignment horizontal="center" vertical="top"/>
    </xf>
    <xf numFmtId="4" fontId="2" fillId="0" borderId="0" xfId="7" applyNumberFormat="1"/>
    <xf numFmtId="166" fontId="2" fillId="0" borderId="0" xfId="7" applyNumberFormat="1"/>
    <xf numFmtId="0" fontId="44" fillId="0" borderId="0" xfId="7" applyFont="1" applyAlignment="1">
      <alignment vertical="center"/>
    </xf>
    <xf numFmtId="0" fontId="45" fillId="0" borderId="0" xfId="7" applyFont="1" applyAlignment="1">
      <alignment vertical="center"/>
    </xf>
    <xf numFmtId="0" fontId="44" fillId="0" borderId="0" xfId="7" applyFont="1" applyAlignment="1">
      <alignment horizontal="left" vertical="center" wrapText="1"/>
    </xf>
    <xf numFmtId="0" fontId="45" fillId="0" borderId="0" xfId="7" applyFont="1" applyAlignment="1">
      <alignment vertical="center" wrapText="1"/>
    </xf>
    <xf numFmtId="3" fontId="40" fillId="0" borderId="1" xfId="7" applyNumberFormat="1" applyFont="1" applyBorder="1" applyAlignment="1">
      <alignment vertical="center" wrapText="1"/>
    </xf>
    <xf numFmtId="43" fontId="40" fillId="0" borderId="1" xfId="4" applyFont="1" applyBorder="1" applyAlignment="1">
      <alignment vertical="center" wrapText="1"/>
    </xf>
    <xf numFmtId="43" fontId="40" fillId="0" borderId="9" xfId="4" applyFont="1" applyBorder="1" applyAlignment="1">
      <alignment horizontal="right" vertical="center"/>
    </xf>
    <xf numFmtId="0" fontId="40" fillId="0" borderId="9" xfId="7" applyFont="1" applyBorder="1" applyAlignment="1">
      <alignment horizontal="left" vertical="center" wrapText="1"/>
    </xf>
    <xf numFmtId="43" fontId="40" fillId="0" borderId="9" xfId="4" applyFont="1" applyBorder="1" applyAlignment="1">
      <alignment horizontal="left" vertical="center" wrapText="1"/>
    </xf>
    <xf numFmtId="0" fontId="40" fillId="0" borderId="0" xfId="7" applyFont="1" applyAlignment="1">
      <alignment horizontal="left" vertical="center" wrapText="1"/>
    </xf>
    <xf numFmtId="43" fontId="40" fillId="0" borderId="32" xfId="4" applyFont="1" applyBorder="1" applyAlignment="1">
      <alignment horizontal="right" vertical="center"/>
    </xf>
    <xf numFmtId="43" fontId="40" fillId="0" borderId="8" xfId="4" applyFont="1" applyBorder="1" applyAlignment="1">
      <alignment horizontal="right" vertical="center"/>
    </xf>
    <xf numFmtId="0" fontId="2" fillId="0" borderId="0" xfId="7" applyAlignment="1">
      <alignment horizontal="left"/>
    </xf>
    <xf numFmtId="4" fontId="45" fillId="0" borderId="1" xfId="7" applyNumberFormat="1" applyFont="1" applyBorder="1" applyAlignment="1">
      <alignment horizontal="center" vertical="center"/>
    </xf>
    <xf numFmtId="166" fontId="40" fillId="0" borderId="1" xfId="4" applyNumberFormat="1" applyFont="1" applyBorder="1" applyAlignment="1">
      <alignment vertical="center"/>
    </xf>
    <xf numFmtId="166" fontId="40" fillId="0" borderId="1" xfId="4" applyNumberFormat="1" applyFont="1" applyBorder="1" applyAlignment="1">
      <alignment vertical="center" wrapText="1"/>
    </xf>
    <xf numFmtId="166" fontId="40" fillId="0" borderId="9" xfId="4" applyNumberFormat="1" applyFont="1" applyBorder="1" applyAlignment="1">
      <alignment horizontal="right" vertical="center"/>
    </xf>
    <xf numFmtId="166" fontId="40" fillId="0" borderId="9" xfId="4" applyNumberFormat="1" applyFont="1" applyBorder="1" applyAlignment="1">
      <alignment horizontal="right" vertical="center" wrapText="1"/>
    </xf>
    <xf numFmtId="166" fontId="40" fillId="0" borderId="4" xfId="7" applyNumberFormat="1" applyFont="1" applyBorder="1" applyAlignment="1">
      <alignment horizontal="right" vertical="center"/>
    </xf>
    <xf numFmtId="4" fontId="40" fillId="0" borderId="0" xfId="7" applyNumberFormat="1" applyFont="1" applyAlignment="1">
      <alignment horizontal="center" vertical="center"/>
    </xf>
    <xf numFmtId="4" fontId="40" fillId="0" borderId="0" xfId="7" applyNumberFormat="1" applyFont="1" applyAlignment="1">
      <alignment horizontal="right" vertical="center"/>
    </xf>
    <xf numFmtId="43" fontId="40" fillId="0" borderId="9" xfId="4" applyFont="1" applyBorder="1" applyAlignment="1">
      <alignment horizontal="right" vertical="center" wrapText="1"/>
    </xf>
    <xf numFmtId="43" fontId="40" fillId="0" borderId="0" xfId="4" applyFont="1" applyBorder="1" applyAlignment="1">
      <alignment horizontal="right" vertical="center" wrapText="1"/>
    </xf>
    <xf numFmtId="4" fontId="40" fillId="0" borderId="9" xfId="7" applyNumberFormat="1" applyFont="1" applyBorder="1" applyAlignment="1">
      <alignment horizontal="right" vertical="center"/>
    </xf>
    <xf numFmtId="4" fontId="40" fillId="0" borderId="9" xfId="7" applyNumberFormat="1" applyFont="1" applyBorder="1" applyAlignment="1">
      <alignment horizontal="left" vertical="center"/>
    </xf>
    <xf numFmtId="43" fontId="40" fillId="0" borderId="9" xfId="4" applyFont="1" applyFill="1" applyBorder="1" applyAlignment="1">
      <alignment horizontal="left" vertical="center"/>
    </xf>
    <xf numFmtId="4" fontId="40" fillId="0" borderId="8" xfId="7" applyNumberFormat="1" applyFont="1" applyBorder="1" applyAlignment="1">
      <alignment horizontal="right" vertical="center"/>
    </xf>
    <xf numFmtId="4" fontId="40" fillId="0" borderId="24" xfId="7" applyNumberFormat="1" applyFont="1" applyBorder="1" applyAlignment="1">
      <alignment horizontal="right" vertical="center"/>
    </xf>
    <xf numFmtId="43" fontId="40" fillId="0" borderId="1" xfId="4" applyFont="1" applyFill="1" applyBorder="1" applyAlignment="1">
      <alignment vertical="center" wrapText="1"/>
    </xf>
    <xf numFmtId="43" fontId="40" fillId="0" borderId="0" xfId="4" applyFont="1" applyAlignment="1">
      <alignment horizontal="left" vertical="center"/>
    </xf>
    <xf numFmtId="43" fontId="40" fillId="0" borderId="9" xfId="4" applyFont="1" applyFill="1" applyBorder="1" applyAlignment="1">
      <alignment horizontal="left" vertical="center" wrapText="1"/>
    </xf>
    <xf numFmtId="43" fontId="40" fillId="0" borderId="0" xfId="4" applyFont="1" applyAlignment="1">
      <alignment horizontal="right" vertical="center"/>
    </xf>
    <xf numFmtId="43" fontId="2" fillId="0" borderId="0" xfId="7" applyNumberFormat="1"/>
    <xf numFmtId="0" fontId="44" fillId="0" borderId="0" xfId="7" applyFont="1" applyAlignment="1">
      <alignment vertical="center" wrapText="1"/>
    </xf>
    <xf numFmtId="4" fontId="45" fillId="0" borderId="0" xfId="7" applyNumberFormat="1" applyFont="1" applyAlignment="1">
      <alignment horizontal="center" vertical="center" wrapText="1"/>
    </xf>
    <xf numFmtId="166" fontId="40" fillId="0" borderId="1" xfId="4" applyNumberFormat="1" applyFont="1" applyFill="1" applyBorder="1" applyAlignment="1">
      <alignment vertical="center" wrapText="1"/>
    </xf>
    <xf numFmtId="166" fontId="40" fillId="0" borderId="0" xfId="4" applyNumberFormat="1" applyFont="1" applyFill="1" applyBorder="1" applyAlignment="1">
      <alignment vertical="center" wrapText="1"/>
    </xf>
    <xf numFmtId="0" fontId="44" fillId="0" borderId="0" xfId="7" applyFont="1" applyAlignment="1">
      <alignment horizontal="left" vertical="center"/>
    </xf>
    <xf numFmtId="0" fontId="45" fillId="0" borderId="0" xfId="7" applyFont="1" applyAlignment="1">
      <alignment horizontal="left" vertical="center"/>
    </xf>
    <xf numFmtId="43" fontId="40" fillId="0" borderId="0" xfId="7" applyNumberFormat="1" applyFont="1" applyAlignment="1">
      <alignment horizontal="left" vertical="center"/>
    </xf>
    <xf numFmtId="43" fontId="39" fillId="0" borderId="32" xfId="4" applyFont="1" applyFill="1" applyBorder="1" applyAlignment="1">
      <alignment horizontal="left" vertical="center"/>
    </xf>
    <xf numFmtId="0" fontId="45" fillId="0" borderId="0" xfId="7" applyFont="1" applyAlignment="1">
      <alignment horizontal="center" vertical="center"/>
    </xf>
    <xf numFmtId="0" fontId="2" fillId="0" borderId="1" xfId="7" applyBorder="1"/>
    <xf numFmtId="43" fontId="40" fillId="0" borderId="0" xfId="4" applyFont="1" applyFill="1" applyAlignment="1">
      <alignment horizontal="left" vertical="center"/>
    </xf>
    <xf numFmtId="43" fontId="40" fillId="0" borderId="1" xfId="8" applyFont="1" applyBorder="1"/>
    <xf numFmtId="0" fontId="44" fillId="0" borderId="0" xfId="7" applyFont="1" applyAlignment="1">
      <alignment horizontal="center" vertical="center"/>
    </xf>
    <xf numFmtId="0" fontId="6" fillId="0" borderId="0" xfId="7" applyFont="1"/>
    <xf numFmtId="0" fontId="40" fillId="0" borderId="1" xfId="7" applyFont="1" applyBorder="1"/>
    <xf numFmtId="166" fontId="40" fillId="0" borderId="0" xfId="4" applyNumberFormat="1" applyFont="1" applyAlignment="1">
      <alignment horizontal="left" vertical="center"/>
    </xf>
    <xf numFmtId="166" fontId="39" fillId="0" borderId="9" xfId="4" applyNumberFormat="1" applyFont="1" applyFill="1" applyBorder="1" applyAlignment="1">
      <alignment horizontal="left" vertical="center"/>
    </xf>
    <xf numFmtId="166" fontId="2" fillId="0" borderId="0" xfId="4" applyNumberFormat="1" applyFont="1" applyAlignment="1">
      <alignment horizontal="left"/>
    </xf>
    <xf numFmtId="0" fontId="45" fillId="0" borderId="0" xfId="7" applyFont="1" applyAlignment="1">
      <alignment horizontal="left" vertical="center" wrapText="1"/>
    </xf>
    <xf numFmtId="0" fontId="40" fillId="0" borderId="28" xfId="7" applyFont="1" applyBorder="1" applyAlignment="1">
      <alignment horizontal="center" vertical="center" wrapText="1"/>
    </xf>
    <xf numFmtId="0" fontId="41" fillId="0" borderId="29" xfId="7" applyFont="1" applyBorder="1" applyAlignment="1">
      <alignment horizontal="center" vertical="center"/>
    </xf>
    <xf numFmtId="0" fontId="41" fillId="0" borderId="30" xfId="7" applyFont="1" applyBorder="1" applyAlignment="1">
      <alignment horizontal="center" vertical="center"/>
    </xf>
    <xf numFmtId="0" fontId="41" fillId="0" borderId="36" xfId="7" applyFont="1" applyBorder="1" applyAlignment="1">
      <alignment horizontal="center" vertical="center"/>
    </xf>
    <xf numFmtId="43" fontId="40" fillId="0" borderId="28" xfId="4" applyFont="1" applyBorder="1" applyAlignment="1">
      <alignment horizontal="center" vertical="center" wrapText="1"/>
    </xf>
    <xf numFmtId="43" fontId="40" fillId="0" borderId="29" xfId="4" applyFont="1" applyBorder="1" applyAlignment="1">
      <alignment horizontal="center" vertical="center"/>
    </xf>
    <xf numFmtId="43" fontId="40" fillId="0" borderId="30" xfId="4" applyFont="1" applyBorder="1" applyAlignment="1">
      <alignment horizontal="center" vertical="center"/>
    </xf>
    <xf numFmtId="43" fontId="40" fillId="0" borderId="36" xfId="4" applyFont="1" applyBorder="1" applyAlignment="1">
      <alignment horizontal="center" vertical="center"/>
    </xf>
    <xf numFmtId="43" fontId="40" fillId="0" borderId="4" xfId="4" applyFont="1" applyBorder="1" applyAlignment="1">
      <alignment horizontal="center" vertical="center"/>
    </xf>
    <xf numFmtId="166" fontId="40" fillId="0" borderId="36" xfId="4" applyNumberFormat="1" applyFont="1" applyBorder="1" applyAlignment="1">
      <alignment horizontal="center" vertical="center"/>
    </xf>
    <xf numFmtId="166" fontId="40" fillId="0" borderId="4" xfId="4" applyNumberFormat="1" applyFont="1" applyBorder="1" applyAlignment="1">
      <alignment horizontal="center" vertical="center"/>
    </xf>
    <xf numFmtId="166" fontId="40" fillId="0" borderId="1" xfId="4" applyNumberFormat="1" applyFont="1" applyBorder="1" applyAlignment="1">
      <alignment horizontal="center" vertical="center"/>
    </xf>
    <xf numFmtId="166" fontId="40" fillId="0" borderId="30" xfId="4" applyNumberFormat="1" applyFont="1" applyBorder="1" applyAlignment="1">
      <alignment horizontal="center" vertical="center"/>
    </xf>
    <xf numFmtId="43" fontId="40" fillId="0" borderId="7" xfId="4" applyFont="1" applyBorder="1" applyAlignment="1">
      <alignment horizontal="center" vertical="center"/>
    </xf>
    <xf numFmtId="43" fontId="40" fillId="0" borderId="37" xfId="4" applyFont="1" applyFill="1" applyBorder="1" applyAlignment="1">
      <alignment horizontal="right" vertical="center"/>
    </xf>
    <xf numFmtId="166" fontId="40" fillId="0" borderId="37" xfId="4" applyNumberFormat="1" applyFont="1" applyFill="1" applyBorder="1" applyAlignment="1">
      <alignment horizontal="right" vertical="center"/>
    </xf>
    <xf numFmtId="4" fontId="45" fillId="0" borderId="0" xfId="7" applyNumberFormat="1" applyFont="1" applyAlignment="1">
      <alignment vertical="center"/>
    </xf>
    <xf numFmtId="43" fontId="45" fillId="0" borderId="0" xfId="4" applyFont="1" applyFill="1" applyAlignment="1">
      <alignment horizontal="right" vertical="center"/>
    </xf>
    <xf numFmtId="43" fontId="45" fillId="0" borderId="0" xfId="4" applyFont="1" applyFill="1" applyAlignment="1">
      <alignment vertical="center"/>
    </xf>
    <xf numFmtId="166" fontId="45" fillId="0" borderId="0" xfId="4" applyNumberFormat="1" applyFont="1" applyFill="1" applyAlignment="1">
      <alignment vertical="center"/>
    </xf>
    <xf numFmtId="3" fontId="40" fillId="0" borderId="1" xfId="7" applyNumberFormat="1" applyFont="1" applyBorder="1" applyAlignment="1">
      <alignment horizontal="center" vertical="center"/>
    </xf>
    <xf numFmtId="0" fontId="40" fillId="0" borderId="9" xfId="7" applyFont="1" applyBorder="1" applyAlignment="1">
      <alignment horizontal="center" vertical="center"/>
    </xf>
    <xf numFmtId="166" fontId="40" fillId="0" borderId="1" xfId="8" applyNumberFormat="1" applyFont="1" applyBorder="1" applyAlignment="1">
      <alignment horizontal="center" vertical="center"/>
    </xf>
    <xf numFmtId="166" fontId="40" fillId="0" borderId="9" xfId="4" applyNumberFormat="1" applyFont="1" applyBorder="1" applyAlignment="1">
      <alignment vertical="center"/>
    </xf>
    <xf numFmtId="3" fontId="40" fillId="0" borderId="9" xfId="7" applyNumberFormat="1" applyFont="1" applyBorder="1" applyAlignment="1">
      <alignment vertical="center"/>
    </xf>
    <xf numFmtId="3" fontId="45" fillId="0" borderId="0" xfId="7" applyNumberFormat="1" applyFont="1" applyAlignment="1">
      <alignment vertical="center"/>
    </xf>
    <xf numFmtId="43" fontId="45" fillId="0" borderId="0" xfId="4" applyFont="1" applyAlignment="1">
      <alignment vertical="center"/>
    </xf>
    <xf numFmtId="43" fontId="40" fillId="0" borderId="9" xfId="4" applyFont="1" applyBorder="1" applyAlignment="1">
      <alignment horizontal="center" vertical="center"/>
    </xf>
    <xf numFmtId="43" fontId="40" fillId="0" borderId="1" xfId="4" applyFont="1" applyBorder="1" applyAlignment="1">
      <alignment horizontal="right" vertical="center"/>
    </xf>
    <xf numFmtId="43" fontId="0" fillId="0" borderId="1" xfId="4" applyFont="1" applyBorder="1"/>
    <xf numFmtId="43" fontId="40" fillId="0" borderId="1" xfId="8" applyFont="1" applyBorder="1" applyAlignment="1">
      <alignment horizontal="right" vertical="center"/>
    </xf>
    <xf numFmtId="43" fontId="40" fillId="0" borderId="1" xfId="8" applyFont="1" applyFill="1" applyBorder="1" applyAlignment="1">
      <alignment horizontal="right" vertical="center"/>
    </xf>
    <xf numFmtId="166" fontId="40" fillId="0" borderId="1" xfId="8" applyNumberFormat="1" applyFont="1" applyFill="1" applyBorder="1" applyAlignment="1">
      <alignment vertical="center"/>
    </xf>
    <xf numFmtId="0" fontId="42" fillId="0" borderId="0" xfId="7" applyFont="1" applyAlignment="1">
      <alignment horizontal="left" vertical="center"/>
    </xf>
    <xf numFmtId="0" fontId="40" fillId="0" borderId="7" xfId="7" applyFont="1" applyBorder="1" applyAlignment="1">
      <alignment horizontal="center" vertical="center" wrapText="1"/>
    </xf>
    <xf numFmtId="3" fontId="40" fillId="0" borderId="7" xfId="7" applyNumberFormat="1" applyFont="1" applyBorder="1" applyAlignment="1">
      <alignment horizontal="center" vertical="center"/>
    </xf>
    <xf numFmtId="166" fontId="40" fillId="0" borderId="28" xfId="8" applyNumberFormat="1" applyFont="1" applyBorder="1" applyAlignment="1">
      <alignment horizontal="center" vertical="center" wrapText="1"/>
    </xf>
    <xf numFmtId="166" fontId="40" fillId="0" borderId="1" xfId="7" applyNumberFormat="1" applyFont="1" applyBorder="1" applyAlignment="1">
      <alignment horizontal="center" vertical="center"/>
    </xf>
    <xf numFmtId="166" fontId="40" fillId="0" borderId="1" xfId="8" applyNumberFormat="1" applyFont="1" applyBorder="1" applyAlignment="1">
      <alignment horizontal="center" vertical="center" wrapText="1"/>
    </xf>
    <xf numFmtId="166" fontId="40" fillId="0" borderId="7" xfId="8" applyNumberFormat="1" applyFont="1" applyBorder="1" applyAlignment="1">
      <alignment horizontal="center" vertical="center"/>
    </xf>
    <xf numFmtId="43" fontId="40" fillId="0" borderId="28" xfId="8" applyFont="1" applyBorder="1" applyAlignment="1">
      <alignment horizontal="center" vertical="center" wrapText="1"/>
    </xf>
    <xf numFmtId="43" fontId="40" fillId="0" borderId="1" xfId="8" applyFont="1" applyBorder="1" applyAlignment="1">
      <alignment horizontal="center" vertical="center"/>
    </xf>
    <xf numFmtId="43" fontId="40" fillId="0" borderId="1" xfId="7" applyNumberFormat="1" applyFont="1" applyBorder="1" applyAlignment="1">
      <alignment horizontal="center" vertical="center"/>
    </xf>
    <xf numFmtId="43" fontId="40" fillId="0" borderId="1" xfId="8" applyFont="1" applyBorder="1" applyAlignment="1">
      <alignment horizontal="center" vertical="center" wrapText="1"/>
    </xf>
    <xf numFmtId="43" fontId="40" fillId="0" borderId="7" xfId="8" applyFont="1" applyBorder="1" applyAlignment="1">
      <alignment horizontal="center" vertical="center"/>
    </xf>
    <xf numFmtId="43" fontId="40" fillId="0" borderId="1" xfId="8" applyFont="1" applyFill="1" applyBorder="1" applyAlignment="1">
      <alignment vertical="center"/>
    </xf>
    <xf numFmtId="43" fontId="40" fillId="0" borderId="0" xfId="4" applyFont="1" applyAlignment="1">
      <alignment horizontal="center" vertical="center"/>
    </xf>
    <xf numFmtId="166" fontId="40" fillId="0" borderId="1" xfId="7" applyNumberFormat="1" applyFont="1" applyBorder="1" applyAlignment="1">
      <alignment horizontal="center" vertical="center" wrapText="1"/>
    </xf>
    <xf numFmtId="166" fontId="39" fillId="0" borderId="1" xfId="8" applyNumberFormat="1" applyFont="1" applyFill="1" applyBorder="1" applyAlignment="1">
      <alignment horizontal="right" vertical="center"/>
    </xf>
    <xf numFmtId="166" fontId="2" fillId="0" borderId="1" xfId="8" applyNumberFormat="1" applyFont="1" applyBorder="1" applyAlignment="1">
      <alignment horizontal="right"/>
    </xf>
    <xf numFmtId="0" fontId="2" fillId="0" borderId="0" xfId="7" applyAlignment="1">
      <alignment horizontal="left" vertical="top" wrapText="1"/>
    </xf>
    <xf numFmtId="0" fontId="2" fillId="0" borderId="0" xfId="7" applyAlignment="1">
      <alignment vertical="top" wrapText="1"/>
    </xf>
    <xf numFmtId="0" fontId="0" fillId="0" borderId="0" xfId="7" applyFont="1"/>
    <xf numFmtId="0" fontId="2" fillId="0" borderId="0" xfId="7" applyAlignment="1">
      <alignment horizontal="left" vertical="top"/>
    </xf>
    <xf numFmtId="0" fontId="2" fillId="0" borderId="0" xfId="7" applyAlignment="1">
      <alignment horizontal="right"/>
    </xf>
    <xf numFmtId="0" fontId="3" fillId="0" borderId="1" xfId="7" applyFont="1" applyBorder="1" applyAlignment="1">
      <alignment horizontal="center" vertical="center" wrapText="1"/>
    </xf>
    <xf numFmtId="0" fontId="3" fillId="0" borderId="1" xfId="7" applyFont="1" applyBorder="1" applyAlignment="1">
      <alignment horizontal="center" vertical="top"/>
    </xf>
    <xf numFmtId="0" fontId="3" fillId="0" borderId="1" xfId="7" applyFont="1" applyBorder="1" applyAlignment="1">
      <alignment horizontal="left" vertical="top" wrapText="1"/>
    </xf>
    <xf numFmtId="43" fontId="3" fillId="0" borderId="1" xfId="4" applyFont="1" applyBorder="1" applyAlignment="1">
      <alignment horizontal="right" vertical="top"/>
    </xf>
    <xf numFmtId="43" fontId="3" fillId="0" borderId="1" xfId="4" applyFont="1" applyFill="1" applyBorder="1" applyAlignment="1">
      <alignment horizontal="center" vertical="top"/>
    </xf>
    <xf numFmtId="4" fontId="3" fillId="0" borderId="1" xfId="7" applyNumberFormat="1" applyFont="1" applyBorder="1" applyAlignment="1">
      <alignment horizontal="left" vertical="top"/>
    </xf>
    <xf numFmtId="4" fontId="3" fillId="0" borderId="1" xfId="7" applyNumberFormat="1" applyFont="1" applyBorder="1" applyAlignment="1">
      <alignment horizontal="right" vertical="top"/>
    </xf>
    <xf numFmtId="0" fontId="3" fillId="0" borderId="1" xfId="7" applyFont="1" applyBorder="1" applyAlignment="1">
      <alignment horizontal="left" vertical="top"/>
    </xf>
    <xf numFmtId="43" fontId="6" fillId="0" borderId="0" xfId="4" applyFont="1" applyFill="1" applyAlignment="1">
      <alignment horizontal="center" vertical="top"/>
    </xf>
    <xf numFmtId="43" fontId="6" fillId="0" borderId="0" xfId="4" applyFont="1" applyFill="1" applyAlignment="1">
      <alignment horizontal="right" vertical="top"/>
    </xf>
    <xf numFmtId="43" fontId="2" fillId="0" borderId="0" xfId="4" applyFont="1" applyFill="1" applyAlignment="1">
      <alignment horizontal="right" vertical="top"/>
    </xf>
    <xf numFmtId="4" fontId="2" fillId="0" borderId="0" xfId="7" applyNumberFormat="1" applyAlignment="1">
      <alignment horizontal="left" vertical="top"/>
    </xf>
    <xf numFmtId="4" fontId="2" fillId="0" borderId="0" xfId="7" applyNumberFormat="1" applyAlignment="1">
      <alignment horizontal="right" vertical="top"/>
    </xf>
    <xf numFmtId="0" fontId="2" fillId="0" borderId="0" xfId="7" applyAlignment="1">
      <alignment vertical="top"/>
    </xf>
    <xf numFmtId="3" fontId="2" fillId="0" borderId="0" xfId="7" applyNumberFormat="1"/>
    <xf numFmtId="0" fontId="41" fillId="0" borderId="13" xfId="7" applyFont="1" applyBorder="1" applyAlignment="1">
      <alignment horizontal="center" vertical="center"/>
    </xf>
    <xf numFmtId="0" fontId="41" fillId="0" borderId="39" xfId="7" applyFont="1" applyBorder="1" applyAlignment="1">
      <alignment horizontal="center" vertical="center"/>
    </xf>
    <xf numFmtId="0" fontId="41" fillId="0" borderId="14" xfId="7" applyFont="1" applyBorder="1" applyAlignment="1">
      <alignment horizontal="center" vertical="center"/>
    </xf>
    <xf numFmtId="0" fontId="41" fillId="0" borderId="4" xfId="7" applyFont="1" applyBorder="1" applyAlignment="1">
      <alignment vertical="center"/>
    </xf>
    <xf numFmtId="0" fontId="41" fillId="0" borderId="41" xfId="7" applyFont="1" applyBorder="1" applyAlignment="1">
      <alignment horizontal="center" vertical="center"/>
    </xf>
    <xf numFmtId="43" fontId="39" fillId="0" borderId="42" xfId="7" applyNumberFormat="1" applyFont="1" applyBorder="1" applyAlignment="1">
      <alignment horizontal="center" vertical="center"/>
    </xf>
    <xf numFmtId="166" fontId="39" fillId="0" borderId="30" xfId="4" applyNumberFormat="1" applyFont="1" applyFill="1" applyBorder="1" applyAlignment="1">
      <alignment vertical="center"/>
    </xf>
    <xf numFmtId="43" fontId="39" fillId="0" borderId="29" xfId="4" applyFont="1" applyFill="1" applyBorder="1" applyAlignment="1">
      <alignment vertical="center"/>
    </xf>
    <xf numFmtId="43" fontId="39" fillId="0" borderId="30" xfId="4" applyFont="1" applyFill="1" applyBorder="1" applyAlignment="1">
      <alignment vertical="center"/>
    </xf>
    <xf numFmtId="0" fontId="39" fillId="0" borderId="43" xfId="7" applyFont="1" applyBorder="1" applyAlignment="1">
      <alignment horizontal="center" vertical="center"/>
    </xf>
    <xf numFmtId="166" fontId="40" fillId="0" borderId="37" xfId="4" applyNumberFormat="1" applyFont="1" applyFill="1" applyBorder="1" applyAlignment="1">
      <alignment vertical="center"/>
    </xf>
    <xf numFmtId="166" fontId="40" fillId="0" borderId="44" xfId="4" applyNumberFormat="1" applyFont="1" applyFill="1" applyBorder="1" applyAlignment="1">
      <alignment vertical="center"/>
    </xf>
    <xf numFmtId="166" fontId="40" fillId="0" borderId="45" xfId="4" applyNumberFormat="1" applyFont="1" applyFill="1" applyBorder="1" applyAlignment="1">
      <alignment vertical="center"/>
    </xf>
    <xf numFmtId="43" fontId="40" fillId="0" borderId="37" xfId="4" applyFont="1" applyFill="1" applyBorder="1" applyAlignment="1">
      <alignment vertical="center"/>
    </xf>
    <xf numFmtId="43" fontId="40" fillId="0" borderId="44" xfId="4" applyFont="1" applyFill="1" applyBorder="1" applyAlignment="1">
      <alignment vertical="center"/>
    </xf>
    <xf numFmtId="43" fontId="40" fillId="0" borderId="45" xfId="4" applyFont="1" applyFill="1" applyBorder="1" applyAlignment="1">
      <alignment vertical="center"/>
    </xf>
    <xf numFmtId="0" fontId="2" fillId="0" borderId="0" xfId="7" applyAlignment="1">
      <alignment horizontal="left" vertical="center"/>
    </xf>
    <xf numFmtId="0" fontId="2" fillId="0" borderId="0" xfId="7" applyAlignment="1">
      <alignment vertical="center"/>
    </xf>
    <xf numFmtId="0" fontId="3" fillId="0" borderId="1" xfId="7" applyFont="1" applyBorder="1" applyAlignment="1">
      <alignment horizontal="center" vertical="center"/>
    </xf>
    <xf numFmtId="3" fontId="3" fillId="0" borderId="1" xfId="7" applyNumberFormat="1" applyFont="1" applyBorder="1" applyAlignment="1">
      <alignment horizontal="center" vertical="center" wrapText="1"/>
    </xf>
    <xf numFmtId="4" fontId="3" fillId="0" borderId="1" xfId="7" applyNumberFormat="1" applyFont="1" applyBorder="1" applyAlignment="1">
      <alignment horizontal="center" vertical="center"/>
    </xf>
    <xf numFmtId="0" fontId="41" fillId="0" borderId="1" xfId="7" applyFont="1" applyBorder="1" applyAlignment="1">
      <alignment horizontal="left" vertical="center"/>
    </xf>
    <xf numFmtId="0" fontId="41" fillId="0" borderId="1" xfId="7" applyFont="1" applyBorder="1" applyAlignment="1">
      <alignment vertical="center"/>
    </xf>
    <xf numFmtId="166" fontId="42" fillId="0" borderId="1" xfId="4" applyNumberFormat="1" applyFont="1" applyFill="1" applyBorder="1" applyAlignment="1" applyProtection="1">
      <alignment vertical="center"/>
      <protection locked="0"/>
    </xf>
    <xf numFmtId="0" fontId="2" fillId="0" borderId="6" xfId="7" applyBorder="1"/>
    <xf numFmtId="166" fontId="42" fillId="0" borderId="0" xfId="9" applyNumberFormat="1" applyFont="1"/>
    <xf numFmtId="0" fontId="3" fillId="0" borderId="1" xfId="7" applyFont="1" applyBorder="1"/>
    <xf numFmtId="166" fontId="3" fillId="0" borderId="1" xfId="4" applyNumberFormat="1" applyFont="1" applyBorder="1"/>
    <xf numFmtId="43" fontId="3" fillId="0" borderId="1" xfId="4" applyFont="1" applyBorder="1"/>
    <xf numFmtId="0" fontId="3" fillId="0" borderId="0" xfId="7" applyFont="1" applyAlignment="1">
      <alignment horizontal="left" vertical="top"/>
    </xf>
    <xf numFmtId="0" fontId="3" fillId="0" borderId="0" xfId="7" applyFont="1"/>
    <xf numFmtId="166" fontId="3" fillId="0" borderId="0" xfId="4" applyNumberFormat="1" applyFont="1" applyFill="1" applyBorder="1"/>
    <xf numFmtId="0" fontId="40" fillId="0" borderId="7" xfId="7" applyFont="1" applyBorder="1" applyAlignment="1">
      <alignment horizontal="center" vertical="center"/>
    </xf>
    <xf numFmtId="0" fontId="41" fillId="0" borderId="7" xfId="7" applyFont="1" applyBorder="1" applyAlignment="1">
      <alignment horizontal="center" vertical="center"/>
    </xf>
    <xf numFmtId="0" fontId="41" fillId="0" borderId="46" xfId="7" applyFont="1" applyBorder="1" applyAlignment="1">
      <alignment horizontal="center" vertical="center"/>
    </xf>
    <xf numFmtId="3" fontId="39" fillId="0" borderId="47" xfId="3" applyNumberFormat="1" applyFont="1" applyBorder="1" applyAlignment="1">
      <alignment vertical="center"/>
    </xf>
    <xf numFmtId="43" fontId="41" fillId="0" borderId="36" xfId="4" applyFont="1" applyBorder="1" applyAlignment="1">
      <alignment horizontal="center" vertical="center"/>
    </xf>
    <xf numFmtId="166" fontId="39" fillId="0" borderId="1" xfId="4" applyNumberFormat="1" applyFont="1" applyBorder="1" applyAlignment="1">
      <alignment vertical="center"/>
    </xf>
    <xf numFmtId="43" fontId="39" fillId="0" borderId="29" xfId="4" applyFont="1" applyBorder="1" applyAlignment="1">
      <alignment vertical="center"/>
    </xf>
    <xf numFmtId="43" fontId="39" fillId="0" borderId="1" xfId="4" applyFont="1" applyBorder="1" applyAlignment="1">
      <alignment vertical="center"/>
    </xf>
    <xf numFmtId="0" fontId="39" fillId="0" borderId="7" xfId="7" applyFont="1" applyBorder="1" applyAlignment="1">
      <alignment horizontal="center" vertical="center"/>
    </xf>
    <xf numFmtId="3" fontId="40" fillId="0" borderId="44" xfId="7" applyNumberFormat="1" applyFont="1" applyBorder="1" applyAlignment="1">
      <alignment vertical="center"/>
    </xf>
    <xf numFmtId="43" fontId="45" fillId="0" borderId="0" xfId="4" applyFont="1" applyFill="1" applyBorder="1" applyAlignment="1">
      <alignment vertical="center"/>
    </xf>
    <xf numFmtId="0" fontId="37" fillId="0" borderId="0" xfId="7" applyFont="1" applyAlignment="1">
      <alignment vertical="center"/>
    </xf>
    <xf numFmtId="0" fontId="0" fillId="0" borderId="0" xfId="7" applyFont="1" applyAlignment="1">
      <alignment vertical="center"/>
    </xf>
    <xf numFmtId="3" fontId="41" fillId="0" borderId="1" xfId="7" applyNumberFormat="1" applyFont="1" applyBorder="1" applyAlignment="1">
      <alignment horizontal="center" vertical="center" wrapText="1"/>
    </xf>
    <xf numFmtId="0" fontId="41" fillId="0" borderId="1" xfId="7" applyFont="1" applyBorder="1" applyAlignment="1">
      <alignment horizontal="center" vertical="center" wrapText="1"/>
    </xf>
    <xf numFmtId="0" fontId="40" fillId="0" borderId="1" xfId="7" applyFont="1" applyBorder="1" applyAlignment="1">
      <alignment horizontal="left" vertical="center"/>
    </xf>
    <xf numFmtId="166" fontId="39" fillId="0" borderId="1" xfId="4" applyNumberFormat="1" applyFont="1" applyFill="1" applyBorder="1" applyAlignment="1" applyProtection="1">
      <alignment vertical="center"/>
      <protection locked="0"/>
    </xf>
    <xf numFmtId="43" fontId="39" fillId="0" borderId="1" xfId="4" applyFont="1" applyFill="1" applyBorder="1" applyAlignment="1" applyProtection="1">
      <alignment vertical="center"/>
      <protection locked="0"/>
    </xf>
    <xf numFmtId="0" fontId="39" fillId="0" borderId="1" xfId="7" applyFont="1" applyBorder="1" applyAlignment="1">
      <alignment vertical="center"/>
    </xf>
    <xf numFmtId="0" fontId="40" fillId="0" borderId="2" xfId="7" applyFont="1" applyBorder="1" applyAlignment="1">
      <alignment horizontal="left" vertical="center"/>
    </xf>
    <xf numFmtId="166" fontId="39" fillId="0" borderId="44" xfId="4" applyNumberFormat="1" applyFont="1" applyFill="1" applyBorder="1" applyAlignment="1" applyProtection="1">
      <alignment vertical="center"/>
      <protection locked="0"/>
    </xf>
    <xf numFmtId="43" fontId="39" fillId="0" borderId="44" xfId="4" applyFont="1" applyFill="1" applyBorder="1" applyAlignment="1" applyProtection="1">
      <alignment vertical="center"/>
      <protection locked="0"/>
    </xf>
    <xf numFmtId="0" fontId="42" fillId="0" borderId="1" xfId="7" applyFont="1" applyBorder="1" applyAlignment="1">
      <alignment horizontal="left" vertical="center"/>
    </xf>
    <xf numFmtId="166" fontId="40" fillId="0" borderId="4" xfId="4" applyNumberFormat="1" applyFont="1" applyFill="1" applyBorder="1" applyAlignment="1">
      <alignment vertical="center"/>
    </xf>
    <xf numFmtId="43" fontId="40" fillId="0" borderId="4" xfId="8" applyFont="1" applyFill="1" applyBorder="1" applyAlignment="1">
      <alignment vertical="center"/>
    </xf>
    <xf numFmtId="166" fontId="5" fillId="0" borderId="1" xfId="4" applyNumberFormat="1" applyFont="1" applyBorder="1"/>
    <xf numFmtId="170" fontId="41" fillId="0" borderId="24" xfId="7" applyNumberFormat="1" applyFont="1" applyBorder="1" applyAlignment="1">
      <alignment horizontal="center" vertical="center"/>
    </xf>
    <xf numFmtId="0" fontId="41" fillId="0" borderId="48" xfId="7" applyFont="1" applyBorder="1" applyAlignment="1">
      <alignment horizontal="center" vertical="center"/>
    </xf>
    <xf numFmtId="0" fontId="41" fillId="0" borderId="49" xfId="7" applyFont="1" applyBorder="1" applyAlignment="1">
      <alignment horizontal="center" vertical="center"/>
    </xf>
    <xf numFmtId="170" fontId="40" fillId="0" borderId="7" xfId="7" applyNumberFormat="1" applyFont="1" applyBorder="1" applyAlignment="1">
      <alignment horizontal="left" vertical="center"/>
    </xf>
    <xf numFmtId="166" fontId="39" fillId="0" borderId="29" xfId="7" applyNumberFormat="1" applyFont="1" applyBorder="1" applyAlignment="1">
      <alignment vertical="center"/>
    </xf>
    <xf numFmtId="166" fontId="43" fillId="0" borderId="1" xfId="9" applyNumberFormat="1" applyBorder="1"/>
    <xf numFmtId="43" fontId="39" fillId="0" borderId="29" xfId="7" applyNumberFormat="1" applyFont="1" applyBorder="1" applyAlignment="1">
      <alignment vertical="center"/>
    </xf>
    <xf numFmtId="43" fontId="39" fillId="0" borderId="1" xfId="7" applyNumberFormat="1" applyFont="1" applyBorder="1" applyAlignment="1">
      <alignment vertical="center"/>
    </xf>
    <xf numFmtId="0" fontId="39" fillId="0" borderId="28" xfId="7" applyFont="1" applyBorder="1" applyAlignment="1">
      <alignment horizontal="left" vertical="center"/>
    </xf>
    <xf numFmtId="166" fontId="42" fillId="0" borderId="50" xfId="4" applyNumberFormat="1" applyFont="1" applyFill="1" applyBorder="1" applyAlignment="1">
      <alignment vertical="center"/>
    </xf>
    <xf numFmtId="166" fontId="42" fillId="0" borderId="51" xfId="4" applyNumberFormat="1" applyFont="1" applyFill="1" applyBorder="1" applyAlignment="1">
      <alignment vertical="center"/>
    </xf>
    <xf numFmtId="166" fontId="42" fillId="0" borderId="52" xfId="4" applyNumberFormat="1" applyFont="1" applyFill="1" applyBorder="1" applyAlignment="1">
      <alignment vertical="center"/>
    </xf>
    <xf numFmtId="43" fontId="42" fillId="0" borderId="50" xfId="4" applyFont="1" applyFill="1" applyBorder="1" applyAlignment="1">
      <alignment vertical="center"/>
    </xf>
    <xf numFmtId="43" fontId="42" fillId="0" borderId="51" xfId="4" applyFont="1" applyFill="1" applyBorder="1" applyAlignment="1">
      <alignment vertical="center"/>
    </xf>
    <xf numFmtId="43" fontId="39" fillId="0" borderId="51" xfId="4" applyFont="1" applyFill="1" applyBorder="1" applyAlignment="1">
      <alignment vertical="center"/>
    </xf>
    <xf numFmtId="43" fontId="42" fillId="0" borderId="52" xfId="4" applyFont="1" applyFill="1" applyBorder="1" applyAlignment="1">
      <alignment vertical="center"/>
    </xf>
    <xf numFmtId="166" fontId="39" fillId="0" borderId="51" xfId="4" applyNumberFormat="1" applyFont="1" applyFill="1" applyBorder="1" applyAlignment="1">
      <alignment vertical="center"/>
    </xf>
    <xf numFmtId="3" fontId="9" fillId="0" borderId="0" xfId="3" applyNumberFormat="1" applyFont="1"/>
    <xf numFmtId="43" fontId="9" fillId="0" borderId="0" xfId="4" applyFont="1" applyFill="1" applyBorder="1"/>
    <xf numFmtId="166" fontId="9" fillId="0" borderId="0" xfId="4" applyNumberFormat="1" applyFont="1" applyFill="1" applyBorder="1"/>
    <xf numFmtId="3" fontId="5" fillId="0" borderId="22" xfId="7" applyNumberFormat="1" applyFont="1" applyBorder="1" applyAlignment="1">
      <alignment horizontal="center" vertical="center"/>
    </xf>
    <xf numFmtId="0" fontId="49" fillId="0" borderId="1" xfId="7" applyFont="1" applyBorder="1" applyAlignment="1">
      <alignment horizontal="center" vertical="center" wrapText="1"/>
    </xf>
    <xf numFmtId="4" fontId="6" fillId="0" borderId="1" xfId="7" applyNumberFormat="1" applyFont="1" applyBorder="1" applyAlignment="1">
      <alignment horizontal="center" vertical="center"/>
    </xf>
    <xf numFmtId="3" fontId="6" fillId="0" borderId="1" xfId="7" applyNumberFormat="1" applyFont="1" applyBorder="1" applyAlignment="1">
      <alignment horizontal="center" vertical="center" wrapText="1"/>
    </xf>
    <xf numFmtId="0" fontId="6" fillId="0" borderId="1" xfId="7" applyFont="1" applyBorder="1" applyAlignment="1">
      <alignment horizontal="center" vertical="center" wrapText="1"/>
    </xf>
    <xf numFmtId="0" fontId="50" fillId="0" borderId="1" xfId="7" applyFont="1" applyBorder="1" applyAlignment="1">
      <alignment vertical="center"/>
    </xf>
    <xf numFmtId="0" fontId="45" fillId="0" borderId="1" xfId="7" applyFont="1" applyBorder="1" applyAlignment="1">
      <alignment horizontal="center" vertical="center"/>
    </xf>
    <xf numFmtId="3" fontId="2" fillId="0" borderId="0" xfId="7" applyNumberFormat="1" applyAlignment="1">
      <alignment vertical="center"/>
    </xf>
    <xf numFmtId="3" fontId="40" fillId="0" borderId="1" xfId="7" applyNumberFormat="1" applyFont="1" applyBorder="1" applyAlignment="1">
      <alignment horizontal="left" vertical="center"/>
    </xf>
    <xf numFmtId="43" fontId="39" fillId="0" borderId="1" xfId="4" applyFont="1" applyFill="1" applyBorder="1" applyAlignment="1">
      <alignment horizontal="left" vertical="center"/>
    </xf>
    <xf numFmtId="166" fontId="39" fillId="0" borderId="1" xfId="4" applyNumberFormat="1" applyFont="1" applyFill="1" applyBorder="1" applyAlignment="1">
      <alignment horizontal="left" vertical="center"/>
    </xf>
    <xf numFmtId="3" fontId="45" fillId="0" borderId="0" xfId="7" applyNumberFormat="1" applyFont="1" applyAlignment="1">
      <alignment vertical="center" wrapText="1"/>
    </xf>
    <xf numFmtId="3" fontId="40" fillId="0" borderId="1" xfId="7" applyNumberFormat="1" applyFont="1" applyBorder="1" applyAlignment="1">
      <alignment horizontal="left" vertical="center" wrapText="1"/>
    </xf>
    <xf numFmtId="0" fontId="51" fillId="0" borderId="0" xfId="7" applyFont="1" applyAlignment="1">
      <alignment horizontal="left" vertical="center"/>
    </xf>
    <xf numFmtId="0" fontId="2" fillId="0" borderId="0" xfId="7" applyAlignment="1">
      <alignment horizontal="right" vertical="top"/>
    </xf>
    <xf numFmtId="164" fontId="0" fillId="0" borderId="0" xfId="0" applyNumberFormat="1"/>
    <xf numFmtId="0" fontId="2" fillId="9" borderId="53" xfId="7" applyFill="1" applyBorder="1" applyAlignment="1">
      <alignment vertical="center" wrapText="1"/>
    </xf>
    <xf numFmtId="0" fontId="52" fillId="9" borderId="54" xfId="7" applyFont="1" applyFill="1" applyBorder="1" applyAlignment="1">
      <alignment vertical="top" wrapText="1"/>
    </xf>
    <xf numFmtId="0" fontId="2" fillId="9" borderId="55" xfId="7" applyFill="1" applyBorder="1" applyAlignment="1">
      <alignment vertical="center" wrapText="1"/>
    </xf>
    <xf numFmtId="3" fontId="14" fillId="0" borderId="1" xfId="7" applyNumberFormat="1" applyFont="1" applyBorder="1" applyAlignment="1">
      <alignment horizontal="center" vertical="top" wrapText="1"/>
    </xf>
    <xf numFmtId="3" fontId="3" fillId="0" borderId="1" xfId="7" applyNumberFormat="1" applyFont="1" applyBorder="1" applyAlignment="1">
      <alignment horizontal="center" vertical="top" wrapText="1"/>
    </xf>
    <xf numFmtId="168" fontId="3" fillId="0" borderId="1" xfId="7" applyNumberFormat="1" applyFont="1" applyBorder="1" applyAlignment="1">
      <alignment horizontal="center" vertical="top" wrapText="1"/>
    </xf>
    <xf numFmtId="3" fontId="1" fillId="0" borderId="1" xfId="0" applyNumberFormat="1" applyFont="1" applyBorder="1" applyAlignment="1">
      <alignment horizontal="center" vertical="top" wrapText="1"/>
    </xf>
    <xf numFmtId="3" fontId="3" fillId="0" borderId="0" xfId="0" applyNumberFormat="1" applyFont="1" applyAlignment="1">
      <alignment horizontal="left" vertical="top" wrapText="1"/>
    </xf>
    <xf numFmtId="0" fontId="53" fillId="0" borderId="7" xfId="0" applyFont="1" applyBorder="1" applyAlignment="1">
      <alignment horizontal="center" vertical="center"/>
    </xf>
    <xf numFmtId="0" fontId="19" fillId="0" borderId="3" xfId="0" applyFont="1" applyBorder="1" applyAlignment="1">
      <alignment horizontal="center" vertical="center"/>
    </xf>
    <xf numFmtId="17" fontId="19" fillId="0" borderId="10" xfId="0" applyNumberFormat="1" applyFont="1" applyBorder="1" applyAlignment="1">
      <alignment horizontal="center" vertical="center"/>
    </xf>
    <xf numFmtId="0" fontId="1" fillId="0" borderId="0" xfId="0" applyFont="1" applyAlignment="1">
      <alignment horizontal="center" vertical="center"/>
    </xf>
    <xf numFmtId="0" fontId="53" fillId="0" borderId="6" xfId="0" applyFont="1" applyBorder="1" applyAlignment="1">
      <alignment horizontal="center" vertical="center"/>
    </xf>
    <xf numFmtId="0" fontId="53" fillId="0" borderId="21" xfId="0" applyFont="1" applyBorder="1" applyAlignment="1">
      <alignment horizontal="center"/>
    </xf>
    <xf numFmtId="1" fontId="53" fillId="0" borderId="0" xfId="1" applyNumberFormat="1" applyFont="1" applyFill="1" applyBorder="1" applyAlignment="1">
      <alignment horizontal="right"/>
    </xf>
    <xf numFmtId="1" fontId="53" fillId="0" borderId="21" xfId="0" applyNumberFormat="1" applyFont="1" applyBorder="1" applyAlignment="1">
      <alignment horizontal="right"/>
    </xf>
    <xf numFmtId="1" fontId="53" fillId="0" borderId="21" xfId="1" applyNumberFormat="1" applyFont="1" applyFill="1" applyBorder="1" applyAlignment="1">
      <alignment horizontal="right"/>
    </xf>
    <xf numFmtId="1" fontId="53" fillId="0" borderId="0" xfId="0" applyNumberFormat="1" applyFont="1" applyAlignment="1">
      <alignment horizontal="right"/>
    </xf>
    <xf numFmtId="0" fontId="53" fillId="0" borderId="0" xfId="0" applyFont="1"/>
    <xf numFmtId="0" fontId="53" fillId="0" borderId="21" xfId="0" applyFont="1" applyBorder="1"/>
    <xf numFmtId="166" fontId="0" fillId="0" borderId="0" xfId="1" applyNumberFormat="1" applyFont="1" applyFill="1"/>
    <xf numFmtId="166" fontId="0" fillId="0" borderId="0" xfId="1" applyNumberFormat="1" applyFont="1" applyFill="1" applyAlignment="1">
      <alignment horizontal="center"/>
    </xf>
    <xf numFmtId="0" fontId="53" fillId="0" borderId="3" xfId="0" applyFont="1" applyBorder="1" applyAlignment="1">
      <alignment horizontal="center"/>
    </xf>
    <xf numFmtId="1" fontId="53" fillId="0" borderId="10" xfId="0" applyNumberFormat="1" applyFont="1" applyBorder="1" applyAlignment="1">
      <alignment horizontal="right"/>
    </xf>
    <xf numFmtId="166" fontId="53" fillId="0" borderId="0" xfId="1" applyNumberFormat="1" applyFont="1" applyFill="1"/>
    <xf numFmtId="166" fontId="53" fillId="0" borderId="0" xfId="1" applyNumberFormat="1" applyFont="1" applyFill="1" applyAlignment="1">
      <alignment horizontal="center"/>
    </xf>
    <xf numFmtId="0" fontId="53" fillId="0" borderId="0" xfId="0" applyFont="1" applyAlignment="1">
      <alignment horizontal="center"/>
    </xf>
    <xf numFmtId="166" fontId="53" fillId="0" borderId="21" xfId="1" applyNumberFormat="1" applyFont="1" applyFill="1" applyBorder="1" applyAlignment="1">
      <alignment horizontal="center"/>
    </xf>
    <xf numFmtId="166" fontId="53" fillId="0" borderId="2" xfId="1" applyNumberFormat="1" applyFont="1" applyBorder="1"/>
    <xf numFmtId="166" fontId="53" fillId="0" borderId="0" xfId="1" applyNumberFormat="1" applyFont="1"/>
    <xf numFmtId="166" fontId="53" fillId="0" borderId="6" xfId="1" applyNumberFormat="1" applyFont="1" applyBorder="1"/>
    <xf numFmtId="166" fontId="53" fillId="0" borderId="3" xfId="1" applyNumberFormat="1" applyFont="1" applyFill="1" applyBorder="1" applyAlignment="1">
      <alignment horizontal="center"/>
    </xf>
    <xf numFmtId="166" fontId="53" fillId="0" borderId="10" xfId="1" applyNumberFormat="1" applyFont="1" applyBorder="1"/>
    <xf numFmtId="4" fontId="0" fillId="0" borderId="0" xfId="0" applyNumberFormat="1" applyAlignment="1">
      <alignment horizontal="center"/>
    </xf>
    <xf numFmtId="0" fontId="54" fillId="0" borderId="0" xfId="0" applyFont="1"/>
    <xf numFmtId="3" fontId="14" fillId="0" borderId="1" xfId="0" applyNumberFormat="1" applyFont="1" applyBorder="1" applyAlignment="1">
      <alignment horizontal="center" wrapText="1"/>
    </xf>
    <xf numFmtId="0" fontId="1" fillId="0" borderId="1" xfId="10" quotePrefix="1" applyFont="1" applyBorder="1"/>
    <xf numFmtId="0" fontId="16" fillId="2" borderId="8" xfId="0" applyFont="1" applyFill="1" applyBorder="1" applyAlignment="1">
      <alignment horizontal="center" vertical="center"/>
    </xf>
    <xf numFmtId="0" fontId="9" fillId="2" borderId="6" xfId="0" applyFont="1" applyFill="1" applyBorder="1" applyAlignment="1">
      <alignment horizontal="center" vertical="center" wrapText="1"/>
    </xf>
    <xf numFmtId="0" fontId="9" fillId="2" borderId="0" xfId="0" applyFont="1" applyFill="1" applyAlignment="1">
      <alignment horizontal="center" vertical="center"/>
    </xf>
    <xf numFmtId="0" fontId="9" fillId="2" borderId="21"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21" xfId="0" applyFont="1" applyFill="1" applyBorder="1" applyAlignment="1">
      <alignment horizontal="center" vertical="center"/>
    </xf>
    <xf numFmtId="0" fontId="16" fillId="2" borderId="2" xfId="0" applyFont="1" applyFill="1" applyBorder="1" applyAlignment="1">
      <alignment horizontal="center" vertical="top"/>
    </xf>
    <xf numFmtId="4" fontId="9" fillId="2" borderId="6" xfId="0" applyNumberFormat="1" applyFont="1" applyFill="1" applyBorder="1" applyAlignment="1">
      <alignment horizontal="center"/>
    </xf>
    <xf numFmtId="0" fontId="9" fillId="2" borderId="0" xfId="0" applyFont="1" applyFill="1" applyAlignment="1">
      <alignment horizontal="center"/>
    </xf>
    <xf numFmtId="4" fontId="9" fillId="2" borderId="21" xfId="0" applyNumberFormat="1" applyFont="1" applyFill="1" applyBorder="1" applyAlignment="1">
      <alignment horizontal="center"/>
    </xf>
    <xf numFmtId="0" fontId="9" fillId="2" borderId="6" xfId="0" applyFont="1" applyFill="1" applyBorder="1"/>
    <xf numFmtId="0" fontId="9" fillId="2" borderId="0" xfId="0" applyFont="1" applyFill="1"/>
    <xf numFmtId="0" fontId="9" fillId="2" borderId="21" xfId="0" applyFont="1" applyFill="1" applyBorder="1"/>
    <xf numFmtId="4" fontId="9" fillId="2" borderId="2" xfId="0" applyNumberFormat="1" applyFont="1" applyFill="1" applyBorder="1" applyAlignment="1">
      <alignment horizontal="center"/>
    </xf>
    <xf numFmtId="0" fontId="9" fillId="0" borderId="0" xfId="0" applyFont="1" applyAlignment="1">
      <alignment horizontal="center" vertical="center" wrapText="1"/>
    </xf>
    <xf numFmtId="0" fontId="9" fillId="0" borderId="0" xfId="0" applyFont="1" applyAlignment="1">
      <alignment horizontal="center" wrapText="1"/>
    </xf>
    <xf numFmtId="0" fontId="9" fillId="0" borderId="0" xfId="0" applyFont="1" applyAlignment="1">
      <alignment horizontal="center"/>
    </xf>
    <xf numFmtId="2" fontId="9" fillId="0" borderId="0" xfId="0" applyNumberFormat="1" applyFont="1" applyAlignment="1">
      <alignment horizontal="center"/>
    </xf>
    <xf numFmtId="4" fontId="9" fillId="2" borderId="0" xfId="0" applyNumberFormat="1" applyFont="1" applyFill="1" applyAlignment="1">
      <alignment horizontal="center"/>
    </xf>
    <xf numFmtId="4" fontId="9" fillId="2" borderId="28" xfId="0" applyNumberFormat="1" applyFont="1" applyFill="1" applyBorder="1" applyAlignment="1">
      <alignment horizontal="center"/>
    </xf>
    <xf numFmtId="4" fontId="9" fillId="2" borderId="22" xfId="0" applyNumberFormat="1" applyFont="1" applyFill="1" applyBorder="1" applyAlignment="1">
      <alignment horizontal="center"/>
    </xf>
    <xf numFmtId="4" fontId="9" fillId="2" borderId="5" xfId="0" applyNumberFormat="1" applyFont="1" applyFill="1" applyBorder="1" applyAlignment="1">
      <alignment horizontal="center"/>
    </xf>
    <xf numFmtId="4" fontId="2" fillId="2" borderId="0" xfId="0" applyNumberFormat="1" applyFont="1" applyFill="1" applyAlignment="1">
      <alignment horizontal="center"/>
    </xf>
    <xf numFmtId="4" fontId="2" fillId="2" borderId="21" xfId="0" applyNumberFormat="1" applyFont="1" applyFill="1" applyBorder="1" applyAlignment="1">
      <alignment horizontal="center"/>
    </xf>
    <xf numFmtId="4" fontId="9" fillId="0" borderId="0" xfId="0" applyNumberFormat="1" applyFont="1" applyAlignment="1">
      <alignment horizontal="center"/>
    </xf>
    <xf numFmtId="0" fontId="56" fillId="0" borderId="0" xfId="0" applyFont="1"/>
    <xf numFmtId="0" fontId="56" fillId="0" borderId="0" xfId="0" applyFont="1" applyAlignment="1">
      <alignment horizontal="center" vertical="top"/>
    </xf>
    <xf numFmtId="4" fontId="9" fillId="2" borderId="4" xfId="0" applyNumberFormat="1" applyFont="1" applyFill="1" applyBorder="1" applyAlignment="1">
      <alignment horizontal="center"/>
    </xf>
    <xf numFmtId="0" fontId="57" fillId="0" borderId="0" xfId="0" applyFont="1" applyAlignment="1">
      <alignment horizontal="right"/>
    </xf>
    <xf numFmtId="49" fontId="56" fillId="0" borderId="0" xfId="0" applyNumberFormat="1" applyFont="1"/>
    <xf numFmtId="0" fontId="16" fillId="0" borderId="3" xfId="0" applyFont="1" applyBorder="1" applyAlignment="1">
      <alignment horizontal="center" vertical="center"/>
    </xf>
    <xf numFmtId="49" fontId="23" fillId="0" borderId="3" xfId="0" applyNumberFormat="1" applyFont="1" applyBorder="1" applyAlignment="1">
      <alignment horizontal="center" vertical="center" wrapText="1"/>
    </xf>
    <xf numFmtId="0" fontId="16" fillId="0" borderId="1" xfId="0" applyFont="1" applyBorder="1" applyAlignment="1">
      <alignment horizontal="center"/>
    </xf>
    <xf numFmtId="0" fontId="58" fillId="0" borderId="0" xfId="0" applyFont="1" applyAlignment="1">
      <alignment vertical="center"/>
    </xf>
    <xf numFmtId="0" fontId="16" fillId="0" borderId="1" xfId="0" applyFont="1" applyBorder="1" applyAlignment="1">
      <alignment horizontal="center" vertical="center" wrapText="1"/>
    </xf>
    <xf numFmtId="0" fontId="16" fillId="0" borderId="7" xfId="0"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49" fontId="23" fillId="0" borderId="7" xfId="0" applyNumberFormat="1" applyFont="1" applyBorder="1" applyAlignment="1">
      <alignment horizontal="left" vertical="top" wrapText="1"/>
    </xf>
    <xf numFmtId="0" fontId="58" fillId="0" borderId="0" xfId="0" applyFont="1" applyAlignment="1">
      <alignment vertical="center" wrapText="1"/>
    </xf>
    <xf numFmtId="49" fontId="23" fillId="0" borderId="3" xfId="0" applyNumberFormat="1" applyFont="1" applyBorder="1" applyAlignment="1">
      <alignment horizontal="center" vertical="center"/>
    </xf>
    <xf numFmtId="49" fontId="23" fillId="0" borderId="7" xfId="0" applyNumberFormat="1" applyFont="1" applyBorder="1" applyAlignment="1">
      <alignment horizontal="left" vertical="top"/>
    </xf>
    <xf numFmtId="0" fontId="59" fillId="0" borderId="0" xfId="0" applyFont="1" applyAlignment="1">
      <alignment horizontal="left"/>
    </xf>
    <xf numFmtId="0" fontId="3" fillId="0" borderId="1" xfId="0" applyFont="1" applyBorder="1" applyAlignment="1">
      <alignment horizontal="center" vertical="top"/>
    </xf>
    <xf numFmtId="164" fontId="2" fillId="0" borderId="0" xfId="0" applyNumberFormat="1" applyFont="1"/>
    <xf numFmtId="172" fontId="0" fillId="0" borderId="0" xfId="0" applyNumberFormat="1"/>
    <xf numFmtId="172" fontId="0" fillId="0" borderId="0" xfId="0" applyNumberFormat="1" applyAlignment="1">
      <alignment horizontal="center"/>
    </xf>
    <xf numFmtId="0" fontId="2" fillId="0" borderId="1" xfId="0" applyFont="1" applyBorder="1" applyAlignment="1">
      <alignment horizontal="center"/>
    </xf>
    <xf numFmtId="0" fontId="0" fillId="0" borderId="1" xfId="0" applyBorder="1" applyAlignment="1">
      <alignment horizontal="center" wrapText="1"/>
    </xf>
    <xf numFmtId="3" fontId="0" fillId="0" borderId="1" xfId="0" applyNumberFormat="1" applyBorder="1" applyAlignment="1">
      <alignment horizontal="center" vertical="center" wrapText="1"/>
    </xf>
    <xf numFmtId="3" fontId="0" fillId="0" borderId="1" xfId="0" applyNumberFormat="1" applyBorder="1" applyAlignment="1">
      <alignment horizontal="center" wrapText="1"/>
    </xf>
    <xf numFmtId="4" fontId="0" fillId="0" borderId="0" xfId="0" applyNumberFormat="1" applyAlignment="1">
      <alignment wrapText="1"/>
    </xf>
    <xf numFmtId="4" fontId="0" fillId="0" borderId="1" xfId="0" applyNumberFormat="1" applyBorder="1" applyAlignment="1">
      <alignment wrapText="1"/>
    </xf>
    <xf numFmtId="0" fontId="2" fillId="0" borderId="0" xfId="0" applyFont="1" applyAlignment="1">
      <alignment horizontal="left"/>
    </xf>
    <xf numFmtId="166" fontId="0" fillId="0" borderId="1" xfId="4" applyNumberFormat="1" applyFont="1" applyBorder="1" applyAlignment="1">
      <alignment horizontal="center" vertical="center"/>
    </xf>
    <xf numFmtId="166" fontId="2" fillId="0" borderId="1" xfId="4" applyNumberFormat="1" applyFont="1" applyBorder="1" applyAlignment="1">
      <alignment horizontal="center" vertical="center" wrapText="1"/>
    </xf>
    <xf numFmtId="173" fontId="0" fillId="0" borderId="1" xfId="4" applyNumberFormat="1" applyFont="1" applyBorder="1"/>
    <xf numFmtId="0" fontId="3" fillId="0" borderId="1" xfId="0" applyFont="1" applyBorder="1" applyAlignment="1">
      <alignment vertical="top" wrapText="1"/>
    </xf>
    <xf numFmtId="173" fontId="3" fillId="0" borderId="1" xfId="4" applyNumberFormat="1" applyFont="1" applyBorder="1"/>
    <xf numFmtId="0" fontId="3" fillId="0" borderId="2" xfId="0" applyFont="1" applyBorder="1" applyAlignment="1">
      <alignment horizontal="left"/>
    </xf>
    <xf numFmtId="173" fontId="3" fillId="0" borderId="0" xfId="4" applyNumberFormat="1" applyFont="1"/>
    <xf numFmtId="166" fontId="0" fillId="0" borderId="1" xfId="4" applyNumberFormat="1" applyFont="1" applyBorder="1"/>
    <xf numFmtId="166" fontId="0" fillId="0" borderId="0" xfId="4" applyNumberFormat="1" applyFont="1" applyBorder="1"/>
    <xf numFmtId="0" fontId="0" fillId="0" borderId="2" xfId="0" applyBorder="1" applyAlignment="1">
      <alignment horizontal="left"/>
    </xf>
    <xf numFmtId="3" fontId="2" fillId="0" borderId="1" xfId="0" applyNumberFormat="1" applyFont="1" applyBorder="1" applyAlignment="1">
      <alignment horizontal="center"/>
    </xf>
    <xf numFmtId="3" fontId="0" fillId="0" borderId="1" xfId="0" applyNumberFormat="1" applyBorder="1" applyAlignment="1">
      <alignment wrapText="1"/>
    </xf>
    <xf numFmtId="0" fontId="2" fillId="0" borderId="1" xfId="0" applyFont="1" applyBorder="1" applyAlignment="1">
      <alignment horizontal="left" wrapText="1"/>
    </xf>
    <xf numFmtId="0" fontId="21" fillId="0" borderId="0" xfId="0" applyFont="1" applyAlignment="1">
      <alignment horizontal="left"/>
    </xf>
    <xf numFmtId="0" fontId="0" fillId="0" borderId="1" xfId="0" applyBorder="1" applyAlignment="1">
      <alignment horizontal="left" wrapText="1"/>
    </xf>
    <xf numFmtId="0" fontId="2" fillId="0" borderId="0" xfId="0" applyFont="1" applyAlignment="1">
      <alignment horizontal="center"/>
    </xf>
    <xf numFmtId="4" fontId="0" fillId="0" borderId="1" xfId="0" applyNumberFormat="1" applyBorder="1" applyAlignment="1">
      <alignment vertical="center" wrapText="1"/>
    </xf>
    <xf numFmtId="4" fontId="0" fillId="0" borderId="0" xfId="0" applyNumberFormat="1" applyAlignment="1">
      <alignment vertical="center" wrapText="1"/>
    </xf>
    <xf numFmtId="0" fontId="2" fillId="0" borderId="5" xfId="0" applyFont="1" applyBorder="1" applyAlignment="1">
      <alignment horizontal="center" vertical="center" wrapText="1"/>
    </xf>
    <xf numFmtId="0" fontId="0" fillId="0" borderId="4" xfId="0" applyBorder="1" applyAlignment="1">
      <alignment vertical="center" wrapText="1"/>
    </xf>
    <xf numFmtId="0" fontId="2" fillId="0" borderId="4" xfId="0" applyFont="1" applyBorder="1" applyAlignment="1">
      <alignment horizontal="left" vertical="center" wrapText="1"/>
    </xf>
    <xf numFmtId="4" fontId="0" fillId="0" borderId="4" xfId="0" applyNumberFormat="1" applyBorder="1" applyAlignment="1">
      <alignment vertical="center" wrapText="1"/>
    </xf>
    <xf numFmtId="3" fontId="0" fillId="0" borderId="28" xfId="0" applyNumberFormat="1" applyBorder="1" applyAlignment="1">
      <alignment vertical="center" wrapText="1"/>
    </xf>
    <xf numFmtId="0" fontId="6" fillId="0" borderId="1" xfId="0" applyFont="1" applyBorder="1" applyAlignment="1">
      <alignment horizontal="center"/>
    </xf>
    <xf numFmtId="0" fontId="6" fillId="0" borderId="1" xfId="0" applyFont="1" applyBorder="1" applyAlignment="1">
      <alignment vertical="center" wrapText="1"/>
    </xf>
    <xf numFmtId="0" fontId="6" fillId="0" borderId="1" xfId="0" applyFont="1" applyBorder="1" applyAlignment="1">
      <alignment horizontal="left" vertical="center" wrapText="1"/>
    </xf>
    <xf numFmtId="4" fontId="6" fillId="0" borderId="1" xfId="0" applyNumberFormat="1" applyFont="1" applyBorder="1" applyAlignment="1">
      <alignment vertical="center" wrapText="1"/>
    </xf>
    <xf numFmtId="3" fontId="6" fillId="0" borderId="1" xfId="0" applyNumberFormat="1" applyFont="1" applyBorder="1" applyAlignment="1">
      <alignment vertical="center" wrapText="1"/>
    </xf>
    <xf numFmtId="4" fontId="3" fillId="0" borderId="1" xfId="0" applyNumberFormat="1" applyFont="1" applyBorder="1" applyAlignment="1">
      <alignment vertical="top" wrapText="1"/>
    </xf>
    <xf numFmtId="3" fontId="3" fillId="0" borderId="1" xfId="0" applyNumberFormat="1" applyFont="1" applyBorder="1" applyAlignment="1">
      <alignment vertical="top" wrapText="1"/>
    </xf>
    <xf numFmtId="0" fontId="3" fillId="0" borderId="1" xfId="0" applyFont="1" applyBorder="1" applyAlignment="1">
      <alignment horizontal="left" vertical="center" wrapText="1"/>
    </xf>
    <xf numFmtId="4" fontId="3" fillId="0" borderId="1" xfId="0" applyNumberFormat="1" applyFont="1" applyBorder="1" applyAlignment="1">
      <alignment vertical="center" wrapText="1"/>
    </xf>
    <xf numFmtId="0" fontId="3" fillId="0" borderId="0" xfId="0" applyFont="1" applyAlignment="1">
      <alignment horizontal="center" vertical="top" wrapText="1"/>
    </xf>
    <xf numFmtId="0" fontId="3" fillId="0" borderId="0" xfId="0" applyFont="1" applyAlignment="1">
      <alignment vertical="top" wrapText="1"/>
    </xf>
    <xf numFmtId="0" fontId="3" fillId="0" borderId="0" xfId="0" applyFont="1" applyAlignment="1">
      <alignment horizontal="left" vertical="top" wrapText="1"/>
    </xf>
    <xf numFmtId="4" fontId="3" fillId="0" borderId="0" xfId="0" applyNumberFormat="1" applyFont="1" applyAlignment="1">
      <alignment vertical="top" wrapText="1"/>
    </xf>
    <xf numFmtId="3" fontId="3" fillId="0" borderId="0" xfId="0" applyNumberFormat="1" applyFont="1" applyAlignment="1">
      <alignment vertical="top" wrapText="1"/>
    </xf>
    <xf numFmtId="0" fontId="6" fillId="0" borderId="1" xfId="0" applyFont="1" applyBorder="1" applyAlignment="1">
      <alignment vertical="top" wrapText="1"/>
    </xf>
    <xf numFmtId="4" fontId="3" fillId="0" borderId="1" xfId="0" applyNumberFormat="1" applyFont="1" applyBorder="1" applyAlignment="1">
      <alignment horizontal="right" vertical="top" wrapText="1"/>
    </xf>
    <xf numFmtId="0" fontId="6" fillId="0" borderId="0" xfId="0" applyFont="1" applyAlignment="1">
      <alignment vertical="top" wrapText="1"/>
    </xf>
    <xf numFmtId="4" fontId="3" fillId="0" borderId="0" xfId="0" applyNumberFormat="1" applyFont="1" applyAlignment="1">
      <alignment horizontal="right" vertical="top" wrapText="1"/>
    </xf>
    <xf numFmtId="3" fontId="3" fillId="0" borderId="0" xfId="0" applyNumberFormat="1" applyFont="1" applyAlignment="1">
      <alignment horizontal="right" vertical="top" wrapText="1"/>
    </xf>
    <xf numFmtId="0" fontId="0" fillId="4" borderId="0" xfId="0" applyFill="1"/>
    <xf numFmtId="3" fontId="0" fillId="0" borderId="1" xfId="0" applyNumberFormat="1" applyBorder="1" applyAlignment="1">
      <alignment horizontal="center"/>
    </xf>
    <xf numFmtId="0" fontId="6" fillId="0" borderId="1" xfId="0" applyFont="1" applyBorder="1"/>
    <xf numFmtId="0" fontId="6" fillId="0" borderId="0" xfId="0" applyFont="1" applyAlignment="1">
      <alignment wrapText="1"/>
    </xf>
    <xf numFmtId="3" fontId="6" fillId="0" borderId="0" xfId="0" applyNumberFormat="1" applyFont="1"/>
    <xf numFmtId="0" fontId="6" fillId="0" borderId="0" xfId="0" applyFont="1" applyAlignment="1">
      <alignment horizontal="center" vertical="center" wrapText="1"/>
    </xf>
    <xf numFmtId="3" fontId="6" fillId="0" borderId="0" xfId="0" applyNumberFormat="1" applyFont="1" applyAlignment="1">
      <alignment vertical="center" wrapText="1"/>
    </xf>
    <xf numFmtId="4" fontId="6" fillId="0" borderId="0" xfId="0" applyNumberFormat="1" applyFont="1" applyAlignment="1">
      <alignment vertical="center" wrapText="1"/>
    </xf>
    <xf numFmtId="0" fontId="3" fillId="0" borderId="8" xfId="0" applyFont="1" applyBorder="1" applyAlignment="1">
      <alignment horizontal="center" vertical="top" wrapText="1"/>
    </xf>
    <xf numFmtId="0" fontId="3" fillId="0" borderId="1" xfId="0" applyFont="1" applyBorder="1" applyAlignment="1">
      <alignment horizontal="right" vertical="center" wrapText="1"/>
    </xf>
    <xf numFmtId="3" fontId="3" fillId="0" borderId="1" xfId="0" applyNumberFormat="1" applyFont="1" applyBorder="1" applyAlignment="1">
      <alignment horizontal="right" vertical="center" wrapText="1"/>
    </xf>
    <xf numFmtId="0" fontId="18" fillId="0" borderId="1" xfId="0" applyFont="1" applyBorder="1" applyAlignment="1">
      <alignment horizontal="left" vertical="center" wrapText="1"/>
    </xf>
    <xf numFmtId="0" fontId="18" fillId="0" borderId="1" xfId="0" applyFont="1" applyBorder="1" applyAlignment="1">
      <alignment wrapText="1"/>
    </xf>
    <xf numFmtId="4" fontId="3" fillId="0" borderId="1" xfId="0" applyNumberFormat="1" applyFont="1" applyBorder="1" applyAlignment="1">
      <alignment horizontal="right" vertical="center" wrapText="1"/>
    </xf>
    <xf numFmtId="0" fontId="18" fillId="0" borderId="1" xfId="0" applyFont="1" applyBorder="1" applyAlignment="1">
      <alignment horizontal="left" vertical="top"/>
    </xf>
    <xf numFmtId="0" fontId="18" fillId="0" borderId="1" xfId="0" applyFont="1" applyBorder="1" applyAlignment="1">
      <alignment vertical="top" wrapText="1"/>
    </xf>
    <xf numFmtId="3" fontId="3" fillId="0" borderId="0" xfId="0" applyNumberFormat="1" applyFont="1" applyAlignment="1">
      <alignment horizontal="center"/>
    </xf>
    <xf numFmtId="166" fontId="0" fillId="0" borderId="0" xfId="4" applyNumberFormat="1" applyFont="1"/>
    <xf numFmtId="3" fontId="3" fillId="0" borderId="1" xfId="0" applyNumberFormat="1" applyFont="1" applyBorder="1"/>
    <xf numFmtId="167" fontId="0" fillId="0" borderId="1" xfId="0" applyNumberFormat="1" applyBorder="1"/>
    <xf numFmtId="167" fontId="2" fillId="0" borderId="1" xfId="7" applyNumberFormat="1" applyBorder="1"/>
    <xf numFmtId="173" fontId="0" fillId="0" borderId="1" xfId="1" applyNumberFormat="1" applyFont="1" applyBorder="1"/>
    <xf numFmtId="173" fontId="0" fillId="0" borderId="1" xfId="1" applyNumberFormat="1" applyFont="1" applyBorder="1" applyAlignment="1">
      <alignment horizontal="center"/>
    </xf>
    <xf numFmtId="0" fontId="9" fillId="0" borderId="0" xfId="0" applyFont="1" applyAlignment="1">
      <alignment horizontal="left"/>
    </xf>
    <xf numFmtId="165" fontId="0" fillId="0" borderId="0" xfId="0" applyNumberFormat="1"/>
    <xf numFmtId="0" fontId="61" fillId="0" borderId="0" xfId="0" applyFont="1" applyAlignment="1">
      <alignment horizontal="left"/>
    </xf>
    <xf numFmtId="0" fontId="62" fillId="0" borderId="0" xfId="0" applyFont="1" applyAlignment="1">
      <alignment horizontal="left"/>
    </xf>
    <xf numFmtId="0" fontId="0" fillId="0" borderId="8" xfId="0" applyBorder="1" applyAlignment="1">
      <alignment horizontal="center"/>
    </xf>
    <xf numFmtId="3" fontId="0" fillId="0" borderId="8" xfId="0" applyNumberFormat="1" applyBorder="1"/>
    <xf numFmtId="0" fontId="6" fillId="5" borderId="1" xfId="0" applyFont="1" applyFill="1" applyBorder="1" applyAlignment="1">
      <alignment horizontal="center" vertical="center" wrapText="1"/>
    </xf>
    <xf numFmtId="0" fontId="6" fillId="0" borderId="1" xfId="0" applyFont="1" applyBorder="1" applyAlignment="1">
      <alignment horizontal="left" vertical="center"/>
    </xf>
    <xf numFmtId="0" fontId="6" fillId="0" borderId="1" xfId="0" applyFont="1" applyBorder="1" applyAlignment="1">
      <alignment vertical="center"/>
    </xf>
    <xf numFmtId="166" fontId="3" fillId="0" borderId="1" xfId="1" applyNumberFormat="1" applyFont="1" applyBorder="1" applyAlignment="1">
      <alignment horizontal="right" vertical="top"/>
    </xf>
    <xf numFmtId="43" fontId="53" fillId="0" borderId="0" xfId="1" applyFont="1" applyAlignment="1">
      <alignment horizontal="right"/>
    </xf>
    <xf numFmtId="43" fontId="53" fillId="0" borderId="0" xfId="1" applyFont="1" applyFill="1" applyBorder="1"/>
    <xf numFmtId="43" fontId="53" fillId="0" borderId="0" xfId="1" applyFont="1" applyFill="1" applyBorder="1" applyAlignment="1">
      <alignment horizontal="center"/>
    </xf>
    <xf numFmtId="43" fontId="53" fillId="0" borderId="0" xfId="1" applyFont="1"/>
    <xf numFmtId="43" fontId="53" fillId="0" borderId="21" xfId="1" applyFont="1" applyBorder="1"/>
    <xf numFmtId="43" fontId="53" fillId="0" borderId="10" xfId="1" applyFont="1" applyBorder="1"/>
    <xf numFmtId="43" fontId="3" fillId="0" borderId="1" xfId="1" applyFont="1" applyFill="1" applyBorder="1"/>
    <xf numFmtId="166" fontId="1" fillId="0" borderId="1" xfId="1" applyNumberFormat="1" applyFont="1" applyFill="1" applyBorder="1"/>
    <xf numFmtId="0" fontId="18" fillId="0" borderId="1" xfId="0" applyFont="1" applyBorder="1" applyAlignment="1">
      <alignment horizontal="center" vertical="center"/>
    </xf>
    <xf numFmtId="43" fontId="1" fillId="0" borderId="1" xfId="1" applyFont="1" applyFill="1" applyBorder="1"/>
    <xf numFmtId="43" fontId="19" fillId="0" borderId="1" xfId="1" applyFont="1" applyFill="1" applyBorder="1"/>
    <xf numFmtId="168" fontId="0" fillId="0" borderId="0" xfId="2" applyNumberFormat="1" applyFont="1" applyFill="1"/>
    <xf numFmtId="0" fontId="20" fillId="0" borderId="0" xfId="0" applyFont="1" applyAlignment="1">
      <alignment vertical="center"/>
    </xf>
    <xf numFmtId="49" fontId="18" fillId="0" borderId="1" xfId="0" applyNumberFormat="1" applyFont="1" applyBorder="1" applyAlignment="1">
      <alignment vertical="center"/>
    </xf>
    <xf numFmtId="0" fontId="3" fillId="0" borderId="8" xfId="0" applyFont="1" applyBorder="1"/>
    <xf numFmtId="43" fontId="1" fillId="0" borderId="8" xfId="1" applyFont="1" applyFill="1" applyBorder="1"/>
    <xf numFmtId="166" fontId="1" fillId="0" borderId="8" xfId="1" applyNumberFormat="1" applyFont="1" applyFill="1" applyBorder="1"/>
    <xf numFmtId="0" fontId="18" fillId="0" borderId="8" xfId="0" applyFont="1" applyBorder="1" applyAlignment="1">
      <alignment horizontal="center" vertical="center"/>
    </xf>
    <xf numFmtId="49" fontId="18" fillId="0" borderId="8" xfId="0" applyNumberFormat="1" applyFont="1" applyBorder="1" applyAlignment="1">
      <alignment vertical="center"/>
    </xf>
    <xf numFmtId="0" fontId="6" fillId="0" borderId="11" xfId="0" applyFont="1" applyBorder="1" applyAlignment="1">
      <alignment vertical="center"/>
    </xf>
    <xf numFmtId="43" fontId="6" fillId="0" borderId="11" xfId="1" applyFont="1" applyFill="1" applyBorder="1" applyAlignment="1">
      <alignment vertical="center"/>
    </xf>
    <xf numFmtId="3" fontId="6" fillId="0" borderId="11" xfId="0" applyNumberFormat="1" applyFont="1" applyBorder="1" applyAlignment="1">
      <alignment vertical="center"/>
    </xf>
    <xf numFmtId="0" fontId="6" fillId="0" borderId="12" xfId="0" applyFont="1" applyBorder="1" applyAlignment="1">
      <alignment vertical="center"/>
    </xf>
    <xf numFmtId="4" fontId="6" fillId="0" borderId="11" xfId="0" applyNumberFormat="1" applyFont="1" applyBorder="1" applyAlignment="1">
      <alignment vertical="center"/>
    </xf>
    <xf numFmtId="168" fontId="6" fillId="0" borderId="11" xfId="0" applyNumberFormat="1" applyFont="1" applyBorder="1" applyAlignment="1">
      <alignment horizontal="right" vertical="center" wrapText="1"/>
    </xf>
    <xf numFmtId="0" fontId="6" fillId="0" borderId="0" xfId="0" applyFont="1" applyAlignment="1">
      <alignment vertical="center"/>
    </xf>
    <xf numFmtId="168" fontId="2" fillId="0" borderId="0" xfId="0" applyNumberFormat="1" applyFont="1" applyAlignment="1">
      <alignment horizontal="right" vertical="center" wrapText="1"/>
    </xf>
    <xf numFmtId="3" fontId="6" fillId="0" borderId="0" xfId="0" applyNumberFormat="1" applyFont="1" applyAlignment="1">
      <alignment horizontal="left" vertical="center"/>
    </xf>
    <xf numFmtId="0" fontId="2" fillId="0" borderId="0" xfId="0" applyFont="1" applyAlignment="1">
      <alignment horizontal="left" vertical="center"/>
    </xf>
    <xf numFmtId="0" fontId="21" fillId="0" borderId="0" xfId="0" applyFont="1" applyAlignment="1">
      <alignment horizontal="left" vertical="center"/>
    </xf>
    <xf numFmtId="3" fontId="9" fillId="0" borderId="1" xfId="3" applyNumberFormat="1" applyFont="1" applyBorder="1"/>
    <xf numFmtId="4" fontId="3" fillId="0" borderId="1" xfId="4" applyNumberFormat="1" applyFont="1" applyFill="1" applyBorder="1"/>
    <xf numFmtId="4" fontId="14" fillId="0" borderId="1" xfId="0" applyNumberFormat="1" applyFont="1" applyBorder="1"/>
    <xf numFmtId="3" fontId="14" fillId="0" borderId="1" xfId="0" applyNumberFormat="1" applyFont="1" applyBorder="1"/>
    <xf numFmtId="4" fontId="14" fillId="0" borderId="1" xfId="4" applyNumberFormat="1" applyFont="1" applyFill="1" applyBorder="1"/>
    <xf numFmtId="3" fontId="16" fillId="0" borderId="0" xfId="0" applyNumberFormat="1" applyFont="1"/>
    <xf numFmtId="4" fontId="16" fillId="0" borderId="0" xfId="0" applyNumberFormat="1" applyFont="1"/>
    <xf numFmtId="0" fontId="4" fillId="0" borderId="0" xfId="0" applyFont="1" applyAlignment="1">
      <alignment horizontal="left" vertical="center" wrapText="1"/>
    </xf>
    <xf numFmtId="0" fontId="2" fillId="0" borderId="0" xfId="0" applyFont="1" applyAlignment="1">
      <alignment horizontal="right" vertical="center" wrapText="1"/>
    </xf>
    <xf numFmtId="0" fontId="5" fillId="0" borderId="0" xfId="0" applyFont="1" applyAlignment="1">
      <alignment vertical="center" wrapText="1"/>
    </xf>
    <xf numFmtId="0" fontId="0" fillId="0" borderId="0" xfId="0" applyAlignment="1">
      <alignment horizontal="right" vertical="center" wrapText="1"/>
    </xf>
    <xf numFmtId="166" fontId="0" fillId="0" borderId="1" xfId="4" applyNumberFormat="1" applyFont="1" applyFill="1" applyBorder="1" applyAlignment="1">
      <alignment vertical="center"/>
    </xf>
    <xf numFmtId="3" fontId="3" fillId="0" borderId="1" xfId="0" applyNumberFormat="1" applyFont="1" applyBorder="1" applyAlignment="1">
      <alignment vertical="center"/>
    </xf>
    <xf numFmtId="0" fontId="2" fillId="0" borderId="0" xfId="0" applyFont="1" applyAlignment="1">
      <alignment horizontal="left" vertical="top"/>
    </xf>
    <xf numFmtId="3" fontId="2" fillId="0" borderId="0" xfId="0" applyNumberFormat="1" applyFont="1" applyAlignment="1">
      <alignment horizontal="left" vertical="top"/>
    </xf>
    <xf numFmtId="0" fontId="0" fillId="0" borderId="8" xfId="0" applyBorder="1" applyAlignment="1">
      <alignment vertical="center" wrapText="1"/>
    </xf>
    <xf numFmtId="0" fontId="0" fillId="0" borderId="8" xfId="0" applyBorder="1" applyAlignment="1">
      <alignment horizontal="center" vertical="center" wrapText="1"/>
    </xf>
    <xf numFmtId="0" fontId="2" fillId="0" borderId="8" xfId="0" applyFont="1" applyBorder="1" applyAlignment="1">
      <alignment horizontal="center" vertical="center" wrapText="1"/>
    </xf>
    <xf numFmtId="0" fontId="2" fillId="0" borderId="8" xfId="0" applyFont="1" applyBorder="1" applyAlignment="1">
      <alignment horizontal="center" vertical="center"/>
    </xf>
    <xf numFmtId="166" fontId="0" fillId="0" borderId="1" xfId="1" applyNumberFormat="1" applyFont="1" applyFill="1" applyBorder="1" applyAlignment="1">
      <alignment vertical="center" wrapText="1"/>
    </xf>
    <xf numFmtId="166" fontId="0" fillId="0" borderId="1" xfId="1" applyNumberFormat="1" applyFont="1" applyFill="1" applyBorder="1" applyAlignment="1">
      <alignment vertical="center"/>
    </xf>
    <xf numFmtId="166" fontId="2" fillId="0" borderId="1" xfId="1" applyNumberFormat="1" applyFont="1" applyFill="1" applyBorder="1" applyAlignment="1">
      <alignment vertical="center"/>
    </xf>
    <xf numFmtId="3" fontId="5" fillId="0" borderId="0" xfId="0" applyNumberFormat="1" applyFont="1" applyAlignment="1">
      <alignment horizontal="left" vertical="center" wrapText="1"/>
    </xf>
    <xf numFmtId="3" fontId="0" fillId="0" borderId="1" xfId="0" applyNumberFormat="1" applyBorder="1" applyAlignment="1">
      <alignment horizontal="left" vertical="center" wrapText="1"/>
    </xf>
    <xf numFmtId="166" fontId="9" fillId="0" borderId="1" xfId="5" applyNumberFormat="1" applyFont="1" applyFill="1" applyBorder="1"/>
    <xf numFmtId="0" fontId="22" fillId="0" borderId="1" xfId="0" applyFont="1" applyBorder="1"/>
    <xf numFmtId="166" fontId="23" fillId="0" borderId="1" xfId="5" applyNumberFormat="1" applyFont="1" applyFill="1" applyBorder="1" applyAlignment="1">
      <alignment horizontal="left" vertical="top"/>
    </xf>
    <xf numFmtId="166" fontId="2" fillId="0" borderId="1" xfId="0" applyNumberFormat="1" applyFont="1" applyBorder="1" applyAlignment="1">
      <alignment vertical="center"/>
    </xf>
    <xf numFmtId="0" fontId="3" fillId="0" borderId="0" xfId="0" applyFont="1" applyAlignment="1">
      <alignment horizontal="center" vertical="center"/>
    </xf>
    <xf numFmtId="166" fontId="3" fillId="0" borderId="1" xfId="1" applyNumberFormat="1" applyFont="1" applyFill="1" applyBorder="1"/>
    <xf numFmtId="0" fontId="3" fillId="0" borderId="4" xfId="0" applyFont="1" applyBorder="1" applyAlignment="1">
      <alignment horizontal="center"/>
    </xf>
    <xf numFmtId="0" fontId="24" fillId="0" borderId="0" xfId="0" applyFont="1" applyAlignment="1">
      <alignment vertical="center" wrapText="1"/>
    </xf>
    <xf numFmtId="3" fontId="24" fillId="0" borderId="0" xfId="0" applyNumberFormat="1" applyFont="1" applyAlignment="1">
      <alignment vertical="center" wrapText="1"/>
    </xf>
    <xf numFmtId="0" fontId="20" fillId="0" borderId="0" xfId="0" applyFont="1" applyAlignment="1">
      <alignment horizontal="left" vertical="top"/>
    </xf>
    <xf numFmtId="3" fontId="20" fillId="0" borderId="0" xfId="0" applyNumberFormat="1" applyFont="1" applyAlignment="1">
      <alignment vertical="center"/>
    </xf>
    <xf numFmtId="3" fontId="20" fillId="0" borderId="0" xfId="0" applyNumberFormat="1" applyFont="1" applyAlignment="1">
      <alignment horizontal="left" vertical="top"/>
    </xf>
    <xf numFmtId="3" fontId="25" fillId="0" borderId="0" xfId="0" applyNumberFormat="1" applyFont="1" applyAlignment="1">
      <alignment vertical="center"/>
    </xf>
    <xf numFmtId="0" fontId="3" fillId="0" borderId="0" xfId="0" applyFont="1" applyAlignment="1">
      <alignment horizontal="center"/>
    </xf>
    <xf numFmtId="3" fontId="26" fillId="0" borderId="0" xfId="0" applyNumberFormat="1" applyFont="1" applyAlignment="1">
      <alignment vertical="center"/>
    </xf>
    <xf numFmtId="0" fontId="20" fillId="0" borderId="0" xfId="0" applyFont="1" applyAlignment="1">
      <alignment vertical="center" wrapText="1"/>
    </xf>
    <xf numFmtId="166" fontId="0" fillId="0" borderId="0" xfId="4" applyNumberFormat="1" applyFont="1" applyFill="1"/>
    <xf numFmtId="0" fontId="27" fillId="0" borderId="0" xfId="0" applyFont="1" applyAlignment="1">
      <alignment vertical="center"/>
    </xf>
    <xf numFmtId="3" fontId="20" fillId="0" borderId="0" xfId="0" applyNumberFormat="1" applyFont="1" applyAlignment="1">
      <alignment vertical="center" wrapText="1"/>
    </xf>
    <xf numFmtId="3" fontId="27" fillId="0" borderId="0" xfId="0" applyNumberFormat="1" applyFont="1" applyAlignment="1">
      <alignment vertical="center"/>
    </xf>
    <xf numFmtId="3" fontId="20" fillId="0" borderId="0" xfId="0" applyNumberFormat="1" applyFont="1" applyAlignment="1">
      <alignment horizontal="right" vertical="center" wrapText="1"/>
    </xf>
    <xf numFmtId="0" fontId="12" fillId="0" borderId="1" xfId="0" applyFont="1" applyBorder="1" applyAlignment="1">
      <alignment wrapText="1"/>
    </xf>
    <xf numFmtId="0" fontId="12" fillId="0" borderId="1" xfId="0" applyFont="1" applyBorder="1" applyAlignment="1">
      <alignment horizontal="center" vertical="center"/>
    </xf>
    <xf numFmtId="0" fontId="0" fillId="0" borderId="1" xfId="0" applyBorder="1" applyAlignment="1">
      <alignment horizontal="center" vertical="top"/>
    </xf>
    <xf numFmtId="0" fontId="0" fillId="0" borderId="0" xfId="0" applyAlignment="1">
      <alignment horizontal="center" vertical="top"/>
    </xf>
    <xf numFmtId="0" fontId="12" fillId="0" borderId="4" xfId="0" applyFont="1" applyBorder="1" applyAlignment="1">
      <alignment horizontal="left" wrapText="1"/>
    </xf>
    <xf numFmtId="43" fontId="2" fillId="0" borderId="1" xfId="0" applyNumberFormat="1" applyFont="1" applyBorder="1" applyAlignment="1">
      <alignment horizontal="center"/>
    </xf>
    <xf numFmtId="0" fontId="12" fillId="0" borderId="0" xfId="0" applyFont="1" applyAlignment="1">
      <alignment horizontal="left" wrapText="1"/>
    </xf>
    <xf numFmtId="165" fontId="3" fillId="0" borderId="1" xfId="0" applyNumberFormat="1" applyFont="1" applyBorder="1" applyAlignment="1">
      <alignment horizontal="center" vertical="center" wrapText="1"/>
    </xf>
    <xf numFmtId="3" fontId="3" fillId="0" borderId="1" xfId="0" applyNumberFormat="1" applyFont="1" applyBorder="1" applyAlignment="1">
      <alignment horizontal="center"/>
    </xf>
    <xf numFmtId="166" fontId="9" fillId="0" borderId="1" xfId="6" applyNumberFormat="1" applyFont="1" applyFill="1" applyBorder="1"/>
    <xf numFmtId="166" fontId="9" fillId="0" borderId="0" xfId="6" applyNumberFormat="1" applyFont="1" applyFill="1" applyBorder="1"/>
    <xf numFmtId="3" fontId="0" fillId="0" borderId="0" xfId="0" applyNumberFormat="1" applyAlignment="1">
      <alignment horizontal="right" vertical="top"/>
    </xf>
    <xf numFmtId="0" fontId="21" fillId="0" borderId="0" xfId="0" applyFont="1" applyAlignment="1">
      <alignment horizontal="left" vertical="top"/>
    </xf>
    <xf numFmtId="0" fontId="2" fillId="0" borderId="0" xfId="0" applyFont="1" applyAlignment="1">
      <alignment horizontal="right" vertical="top" wrapText="1"/>
    </xf>
    <xf numFmtId="0" fontId="0" fillId="0" borderId="0" xfId="0" applyAlignment="1">
      <alignment horizontal="right" vertical="top" wrapText="1"/>
    </xf>
    <xf numFmtId="3" fontId="0" fillId="0" borderId="0" xfId="0" applyNumberFormat="1" applyAlignment="1">
      <alignment horizontal="right" vertical="top" wrapText="1"/>
    </xf>
    <xf numFmtId="0" fontId="2" fillId="0" borderId="0" xfId="0" applyFont="1" applyAlignment="1">
      <alignment horizontal="center" vertical="top" wrapText="1"/>
    </xf>
    <xf numFmtId="4" fontId="0" fillId="0" borderId="0" xfId="0" applyNumberFormat="1" applyAlignment="1">
      <alignment horizontal="right" vertical="top" wrapText="1"/>
    </xf>
    <xf numFmtId="0" fontId="5" fillId="0" borderId="0" xfId="0" applyFont="1" applyAlignment="1">
      <alignment horizontal="left" vertical="center" wrapText="1"/>
    </xf>
    <xf numFmtId="0" fontId="34" fillId="0" borderId="0" xfId="0" applyFont="1" applyAlignment="1">
      <alignment horizontal="center" vertical="center"/>
    </xf>
    <xf numFmtId="0" fontId="35"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left" vertical="top" wrapText="1"/>
    </xf>
    <xf numFmtId="0" fontId="0" fillId="0" borderId="0" xfId="0" applyAlignment="1">
      <alignment horizontal="center" vertical="center" wrapText="1"/>
    </xf>
    <xf numFmtId="0" fontId="0" fillId="0" borderId="7" xfId="0" applyBorder="1" applyAlignment="1">
      <alignment horizontal="left" vertical="top" wrapText="1"/>
    </xf>
    <xf numFmtId="0" fontId="0" fillId="0" borderId="10" xfId="0" applyBorder="1" applyAlignment="1">
      <alignment horizontal="left" vertical="top" wrapText="1"/>
    </xf>
    <xf numFmtId="0" fontId="0" fillId="0" borderId="3" xfId="0" applyBorder="1" applyAlignment="1">
      <alignment horizontal="left" vertical="top" wrapText="1"/>
    </xf>
    <xf numFmtId="0" fontId="5" fillId="0" borderId="7" xfId="0" applyFont="1" applyBorder="1" applyAlignment="1">
      <alignment horizontal="left" vertical="top" wrapText="1"/>
    </xf>
    <xf numFmtId="0" fontId="5" fillId="0" borderId="10" xfId="0" applyFont="1" applyBorder="1" applyAlignment="1">
      <alignment horizontal="left" vertical="top" wrapText="1"/>
    </xf>
    <xf numFmtId="0" fontId="5" fillId="0" borderId="3" xfId="0" applyFont="1" applyBorder="1" applyAlignment="1">
      <alignment horizontal="left" vertical="top" wrapText="1"/>
    </xf>
    <xf numFmtId="0" fontId="2" fillId="5" borderId="7" xfId="0" applyFont="1" applyFill="1" applyBorder="1" applyAlignment="1">
      <alignment horizontal="center" vertical="top"/>
    </xf>
    <xf numFmtId="0" fontId="2" fillId="5" borderId="10" xfId="0" applyFont="1" applyFill="1" applyBorder="1" applyAlignment="1">
      <alignment horizontal="center" vertical="top"/>
    </xf>
    <xf numFmtId="0" fontId="2" fillId="5" borderId="3" xfId="0" applyFont="1" applyFill="1" applyBorder="1" applyAlignment="1">
      <alignment horizontal="center" vertical="top"/>
    </xf>
    <xf numFmtId="0" fontId="0" fillId="0" borderId="7" xfId="0" applyBorder="1" applyAlignment="1">
      <alignment horizontal="left" vertical="top"/>
    </xf>
    <xf numFmtId="0" fontId="0" fillId="0" borderId="10" xfId="0" applyBorder="1" applyAlignment="1">
      <alignment horizontal="left" vertical="top"/>
    </xf>
    <xf numFmtId="0" fontId="0" fillId="0" borderId="3" xfId="0" applyBorder="1" applyAlignment="1">
      <alignment horizontal="left" vertical="top"/>
    </xf>
    <xf numFmtId="0" fontId="2" fillId="0" borderId="7" xfId="0" applyFont="1" applyBorder="1" applyAlignment="1">
      <alignment horizontal="left" vertical="top" wrapText="1"/>
    </xf>
    <xf numFmtId="0" fontId="2" fillId="0" borderId="10" xfId="0" applyFont="1" applyBorder="1" applyAlignment="1">
      <alignment horizontal="left" vertical="top" wrapText="1"/>
    </xf>
    <xf numFmtId="0" fontId="2" fillId="0" borderId="3" xfId="0" applyFont="1" applyBorder="1" applyAlignment="1">
      <alignment horizontal="left" vertical="top" wrapText="1"/>
    </xf>
    <xf numFmtId="0" fontId="2" fillId="5" borderId="7" xfId="0" applyFont="1" applyFill="1" applyBorder="1" applyAlignment="1">
      <alignment horizontal="center" vertical="top" wrapText="1"/>
    </xf>
    <xf numFmtId="0" fontId="2" fillId="5" borderId="10" xfId="0" applyFont="1" applyFill="1" applyBorder="1" applyAlignment="1">
      <alignment horizontal="center" vertical="top" wrapText="1"/>
    </xf>
    <xf numFmtId="0" fontId="2" fillId="5" borderId="3" xfId="0" applyFont="1" applyFill="1" applyBorder="1" applyAlignment="1">
      <alignment horizontal="center" vertical="top" wrapText="1"/>
    </xf>
    <xf numFmtId="0" fontId="2" fillId="0" borderId="10" xfId="0" applyFont="1" applyBorder="1" applyAlignment="1">
      <alignment horizontal="center" vertical="top" wrapText="1"/>
    </xf>
    <xf numFmtId="0" fontId="2" fillId="0" borderId="3" xfId="0" applyFont="1" applyBorder="1" applyAlignment="1">
      <alignment horizontal="center"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12" fillId="0" borderId="1" xfId="0" applyFont="1" applyBorder="1" applyAlignment="1">
      <alignment horizontal="left" vertical="top" wrapText="1"/>
    </xf>
    <xf numFmtId="0" fontId="12" fillId="0" borderId="1" xfId="0" applyFont="1" applyBorder="1" applyAlignment="1">
      <alignment horizontal="left" vertical="top"/>
    </xf>
    <xf numFmtId="0" fontId="6" fillId="0" borderId="0" xfId="0" applyFont="1" applyAlignment="1">
      <alignment horizontal="left" vertical="top" wrapText="1"/>
    </xf>
    <xf numFmtId="0" fontId="2" fillId="0" borderId="0" xfId="0" applyFont="1" applyAlignment="1">
      <alignment horizontal="left" vertical="top" wrapText="1"/>
    </xf>
    <xf numFmtId="0" fontId="33" fillId="0" borderId="0" xfId="0" applyFont="1" applyAlignment="1">
      <alignment horizontal="center" vertical="top" wrapText="1"/>
    </xf>
    <xf numFmtId="0" fontId="37" fillId="6" borderId="13" xfId="0" applyFont="1" applyFill="1" applyBorder="1" applyAlignment="1">
      <alignment horizontal="center" vertical="top" wrapText="1"/>
    </xf>
    <xf numFmtId="0" fontId="37" fillId="6" borderId="14" xfId="0" applyFont="1" applyFill="1" applyBorder="1" applyAlignment="1">
      <alignment horizontal="center" vertical="top" wrapText="1"/>
    </xf>
    <xf numFmtId="0" fontId="37" fillId="6" borderId="15" xfId="0" applyFont="1" applyFill="1" applyBorder="1" applyAlignment="1">
      <alignment horizontal="center" vertical="top" wrapText="1"/>
    </xf>
    <xf numFmtId="0" fontId="37" fillId="6" borderId="16" xfId="0" applyFont="1" applyFill="1" applyBorder="1" applyAlignment="1">
      <alignment horizontal="center" vertical="top" wrapText="1"/>
    </xf>
    <xf numFmtId="0" fontId="36" fillId="0" borderId="0" xfId="0" applyFont="1" applyAlignment="1">
      <alignment horizontal="center" vertical="top" wrapText="1"/>
    </xf>
    <xf numFmtId="0" fontId="37" fillId="6" borderId="19" xfId="0" applyFont="1" applyFill="1" applyBorder="1" applyAlignment="1">
      <alignment horizontal="center" wrapText="1"/>
    </xf>
    <xf numFmtId="0" fontId="37" fillId="6" borderId="20" xfId="0" applyFont="1" applyFill="1" applyBorder="1" applyAlignment="1">
      <alignment horizontal="center" wrapText="1"/>
    </xf>
    <xf numFmtId="0" fontId="37" fillId="6" borderId="15" xfId="0" applyFont="1" applyFill="1" applyBorder="1" applyAlignment="1">
      <alignment horizontal="center" wrapText="1"/>
    </xf>
    <xf numFmtId="0" fontId="37" fillId="6" borderId="16" xfId="0" applyFont="1" applyFill="1" applyBorder="1" applyAlignment="1">
      <alignment horizontal="center" wrapText="1"/>
    </xf>
    <xf numFmtId="0" fontId="6" fillId="0" borderId="0" xfId="0" applyFont="1"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164" fontId="5" fillId="0" borderId="0" xfId="0" applyNumberFormat="1" applyFont="1" applyAlignment="1">
      <alignment horizontal="left" vertical="center" wrapText="1"/>
    </xf>
    <xf numFmtId="0" fontId="2" fillId="0" borderId="9" xfId="0" applyFont="1" applyBorder="1" applyAlignment="1">
      <alignment horizontal="left" vertical="top" wrapText="1"/>
    </xf>
    <xf numFmtId="164" fontId="5" fillId="0" borderId="0" xfId="0" applyNumberFormat="1" applyFont="1" applyAlignment="1">
      <alignment horizontal="left" vertical="center"/>
    </xf>
    <xf numFmtId="0" fontId="9" fillId="0" borderId="0" xfId="0" applyFont="1" applyAlignment="1">
      <alignment horizontal="left" vertical="center" wrapText="1"/>
    </xf>
    <xf numFmtId="3" fontId="3" fillId="0" borderId="7" xfId="0" applyNumberFormat="1" applyFont="1" applyBorder="1" applyAlignment="1">
      <alignment horizontal="center" vertical="center"/>
    </xf>
    <xf numFmtId="3" fontId="3" fillId="0" borderId="10" xfId="0" applyNumberFormat="1" applyFont="1" applyBorder="1" applyAlignment="1">
      <alignment horizontal="center" vertical="center"/>
    </xf>
    <xf numFmtId="3" fontId="3" fillId="0" borderId="3" xfId="0" applyNumberFormat="1" applyFont="1" applyBorder="1" applyAlignment="1">
      <alignment horizontal="center" vertical="center"/>
    </xf>
    <xf numFmtId="0" fontId="0" fillId="0" borderId="0" xfId="0" applyAlignment="1">
      <alignment horizontal="left" vertical="center"/>
    </xf>
    <xf numFmtId="3" fontId="3" fillId="0" borderId="7"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0" fontId="4" fillId="0" borderId="0" xfId="0" applyFont="1" applyAlignment="1">
      <alignment horizontal="left" vertical="center" wrapText="1"/>
    </xf>
    <xf numFmtId="0" fontId="0" fillId="0" borderId="6" xfId="0" applyBorder="1" applyAlignment="1">
      <alignment horizontal="left" vertical="top" wrapText="1"/>
    </xf>
    <xf numFmtId="0" fontId="0" fillId="0" borderId="0" xfId="0"/>
    <xf numFmtId="0" fontId="0" fillId="0" borderId="0" xfId="0" applyAlignment="1">
      <alignment wrapText="1"/>
    </xf>
    <xf numFmtId="0" fontId="41" fillId="0" borderId="8" xfId="7" applyFont="1" applyBorder="1" applyAlignment="1">
      <alignment horizontal="center" vertical="center"/>
    </xf>
    <xf numFmtId="0" fontId="41" fillId="0" borderId="2" xfId="7" applyFont="1" applyBorder="1" applyAlignment="1">
      <alignment horizontal="center" vertical="center"/>
    </xf>
    <xf numFmtId="0" fontId="41" fillId="0" borderId="4" xfId="7" applyFont="1" applyBorder="1" applyAlignment="1">
      <alignment horizontal="center" vertical="center"/>
    </xf>
    <xf numFmtId="0" fontId="39" fillId="0" borderId="0" xfId="7" applyFont="1" applyAlignment="1">
      <alignment horizontal="left" vertical="center" wrapText="1"/>
    </xf>
    <xf numFmtId="0" fontId="40" fillId="0" borderId="0" xfId="7" applyFont="1" applyAlignment="1">
      <alignment horizontal="left" vertical="center" wrapText="1"/>
    </xf>
    <xf numFmtId="0" fontId="41" fillId="0" borderId="22" xfId="7" applyFont="1" applyBorder="1" applyAlignment="1">
      <alignment horizontal="left" vertical="center" wrapText="1"/>
    </xf>
    <xf numFmtId="0" fontId="41" fillId="0" borderId="22" xfId="7" applyFont="1" applyBorder="1" applyAlignment="1">
      <alignment horizontal="left" vertical="center"/>
    </xf>
    <xf numFmtId="0" fontId="44" fillId="0" borderId="22" xfId="7" applyFont="1" applyBorder="1" applyAlignment="1">
      <alignment horizontal="left" vertical="center" wrapText="1"/>
    </xf>
    <xf numFmtId="0" fontId="0" fillId="0" borderId="0" xfId="7" applyFont="1" applyAlignment="1">
      <alignment horizontal="left" vertical="center" wrapText="1"/>
    </xf>
    <xf numFmtId="0" fontId="2" fillId="0" borderId="0" xfId="7" applyAlignment="1">
      <alignment horizontal="left" vertical="center" wrapText="1"/>
    </xf>
    <xf numFmtId="0" fontId="41" fillId="0" borderId="24" xfId="7" applyFont="1" applyBorder="1" applyAlignment="1">
      <alignment horizontal="center" vertical="center"/>
    </xf>
    <xf numFmtId="0" fontId="40" fillId="0" borderId="28" xfId="7" applyFont="1" applyBorder="1" applyAlignment="1">
      <alignment horizontal="center" vertical="center"/>
    </xf>
    <xf numFmtId="0" fontId="41" fillId="0" borderId="25" xfId="7" applyFont="1" applyBorder="1" applyAlignment="1">
      <alignment horizontal="center" vertical="center"/>
    </xf>
    <xf numFmtId="0" fontId="41" fillId="0" borderId="26" xfId="7" applyFont="1" applyBorder="1" applyAlignment="1">
      <alignment horizontal="center" vertical="center"/>
    </xf>
    <xf numFmtId="0" fontId="41" fillId="0" borderId="27" xfId="7" applyFont="1" applyBorder="1" applyAlignment="1">
      <alignment horizontal="center" vertical="center"/>
    </xf>
    <xf numFmtId="0" fontId="44" fillId="0" borderId="22" xfId="7" applyFont="1" applyBorder="1" applyAlignment="1">
      <alignment horizontal="left" vertical="center"/>
    </xf>
    <xf numFmtId="0" fontId="39" fillId="0" borderId="0" xfId="7" applyFont="1" applyAlignment="1">
      <alignment horizontal="left" vertical="center"/>
    </xf>
    <xf numFmtId="0" fontId="45" fillId="0" borderId="0" xfId="7" applyFont="1" applyAlignment="1">
      <alignment horizontal="left" vertical="center" wrapText="1"/>
    </xf>
    <xf numFmtId="0" fontId="41" fillId="0" borderId="24" xfId="7" applyFont="1" applyBorder="1" applyAlignment="1">
      <alignment horizontal="center" vertical="center" wrapText="1"/>
    </xf>
    <xf numFmtId="0" fontId="40" fillId="0" borderId="28" xfId="7" applyFont="1" applyBorder="1" applyAlignment="1">
      <alignment horizontal="center" vertical="center" wrapText="1"/>
    </xf>
    <xf numFmtId="0" fontId="41" fillId="0" borderId="33" xfId="7" applyFont="1" applyBorder="1" applyAlignment="1">
      <alignment horizontal="center" vertical="center"/>
    </xf>
    <xf numFmtId="0" fontId="41" fillId="0" borderId="34" xfId="7" applyFont="1" applyBorder="1" applyAlignment="1">
      <alignment horizontal="center" vertical="center"/>
    </xf>
    <xf numFmtId="0" fontId="41" fillId="0" borderId="35" xfId="7" applyFont="1" applyBorder="1" applyAlignment="1">
      <alignment horizontal="center" vertical="center"/>
    </xf>
    <xf numFmtId="171" fontId="41" fillId="0" borderId="13" xfId="7" applyNumberFormat="1" applyFont="1" applyBorder="1" applyAlignment="1">
      <alignment horizontal="center" vertical="center"/>
    </xf>
    <xf numFmtId="171" fontId="41" fillId="0" borderId="39" xfId="7" applyNumberFormat="1" applyFont="1" applyBorder="1" applyAlignment="1">
      <alignment horizontal="center" vertical="center"/>
    </xf>
    <xf numFmtId="171" fontId="41" fillId="0" borderId="14" xfId="7" applyNumberFormat="1" applyFont="1" applyBorder="1" applyAlignment="1">
      <alignment horizontal="center" vertical="center"/>
    </xf>
    <xf numFmtId="0" fontId="0" fillId="0" borderId="0" xfId="7" applyFont="1" applyAlignment="1">
      <alignment horizontal="left" vertical="top" wrapText="1"/>
    </xf>
    <xf numFmtId="0" fontId="2" fillId="0" borderId="0" xfId="7" applyAlignment="1">
      <alignment horizontal="left" vertical="top" wrapText="1"/>
    </xf>
    <xf numFmtId="0" fontId="0" fillId="0" borderId="0" xfId="7" applyFont="1" applyAlignment="1">
      <alignment horizontal="center" vertical="top" wrapText="1"/>
    </xf>
    <xf numFmtId="0" fontId="41" fillId="0" borderId="38" xfId="7" applyFont="1" applyBorder="1" applyAlignment="1">
      <alignment horizontal="center" vertical="center"/>
    </xf>
    <xf numFmtId="0" fontId="41" fillId="0" borderId="40" xfId="7" applyFont="1" applyBorder="1" applyAlignment="1">
      <alignment horizontal="center" vertical="center"/>
    </xf>
    <xf numFmtId="0" fontId="41" fillId="0" borderId="13" xfId="7" applyFont="1" applyBorder="1" applyAlignment="1">
      <alignment horizontal="center" vertical="center"/>
    </xf>
    <xf numFmtId="0" fontId="41" fillId="0" borderId="39" xfId="7" applyFont="1" applyBorder="1" applyAlignment="1">
      <alignment horizontal="center" vertical="center"/>
    </xf>
    <xf numFmtId="0" fontId="41" fillId="0" borderId="14" xfId="7" applyFont="1" applyBorder="1" applyAlignment="1">
      <alignment horizontal="center" vertical="center"/>
    </xf>
    <xf numFmtId="3" fontId="40" fillId="0" borderId="7" xfId="7" applyNumberFormat="1" applyFont="1" applyBorder="1" applyAlignment="1">
      <alignment horizontal="left" vertical="center" wrapText="1"/>
    </xf>
    <xf numFmtId="3" fontId="40" fillId="0" borderId="10" xfId="7" applyNumberFormat="1" applyFont="1" applyBorder="1" applyAlignment="1">
      <alignment horizontal="left" vertical="center" wrapText="1"/>
    </xf>
    <xf numFmtId="3" fontId="40" fillId="0" borderId="3" xfId="7" applyNumberFormat="1" applyFont="1" applyBorder="1" applyAlignment="1">
      <alignment horizontal="left" vertical="center" wrapText="1"/>
    </xf>
    <xf numFmtId="0" fontId="6" fillId="0" borderId="0" xfId="0" applyFont="1" applyAlignment="1">
      <alignment horizontal="center" vertical="top" wrapText="1"/>
    </xf>
    <xf numFmtId="3" fontId="3" fillId="0" borderId="1" xfId="0" applyNumberFormat="1" applyFont="1" applyBorder="1" applyAlignment="1">
      <alignment horizontal="center" vertical="top"/>
    </xf>
    <xf numFmtId="3" fontId="3" fillId="0" borderId="7" xfId="0" applyNumberFormat="1" applyFont="1" applyBorder="1" applyAlignment="1">
      <alignment horizontal="center" vertical="top" wrapText="1"/>
    </xf>
    <xf numFmtId="3" fontId="3" fillId="0" borderId="10" xfId="0" applyNumberFormat="1" applyFont="1" applyBorder="1" applyAlignment="1">
      <alignment horizontal="center" vertical="top" wrapText="1"/>
    </xf>
    <xf numFmtId="3" fontId="3" fillId="0" borderId="3" xfId="0" applyNumberFormat="1" applyFont="1" applyBorder="1" applyAlignment="1">
      <alignment horizontal="center" vertical="top" wrapText="1"/>
    </xf>
    <xf numFmtId="0" fontId="23" fillId="0" borderId="1" xfId="0" applyFont="1" applyBorder="1" applyAlignment="1">
      <alignment horizontal="left" vertical="center" wrapText="1"/>
    </xf>
    <xf numFmtId="0" fontId="16" fillId="2" borderId="24" xfId="0" applyFont="1" applyFill="1" applyBorder="1" applyAlignment="1">
      <alignment horizontal="center" wrapText="1"/>
    </xf>
    <xf numFmtId="0" fontId="16" fillId="2" borderId="9" xfId="0" applyFont="1" applyFill="1" applyBorder="1" applyAlignment="1">
      <alignment horizontal="center" wrapText="1"/>
    </xf>
    <xf numFmtId="0" fontId="16" fillId="2" borderId="32" xfId="0" applyFont="1" applyFill="1" applyBorder="1" applyAlignment="1">
      <alignment horizontal="center" wrapText="1"/>
    </xf>
    <xf numFmtId="0" fontId="16" fillId="2" borderId="24" xfId="0" applyFont="1" applyFill="1" applyBorder="1" applyAlignment="1">
      <alignment horizontal="center"/>
    </xf>
    <xf numFmtId="0" fontId="16" fillId="2" borderId="9" xfId="0" applyFont="1" applyFill="1" applyBorder="1" applyAlignment="1">
      <alignment horizontal="center"/>
    </xf>
    <xf numFmtId="0" fontId="16" fillId="2" borderId="32" xfId="0" applyFont="1" applyFill="1" applyBorder="1" applyAlignment="1">
      <alignment horizontal="center"/>
    </xf>
    <xf numFmtId="0" fontId="16" fillId="0" borderId="1" xfId="0" applyFont="1" applyBorder="1" applyAlignment="1">
      <alignment horizontal="center"/>
    </xf>
    <xf numFmtId="49" fontId="23" fillId="0" borderId="1" xfId="0" applyNumberFormat="1" applyFont="1" applyBorder="1" applyAlignment="1">
      <alignment horizontal="left" vertical="center" wrapText="1"/>
    </xf>
    <xf numFmtId="0" fontId="0" fillId="0" borderId="0" xfId="0" applyAlignment="1">
      <alignment horizontal="left" vertical="top"/>
    </xf>
    <xf numFmtId="3" fontId="3" fillId="0" borderId="5" xfId="0" applyNumberFormat="1" applyFont="1" applyBorder="1" applyAlignment="1">
      <alignment horizontal="center"/>
    </xf>
    <xf numFmtId="3" fontId="3" fillId="0" borderId="4" xfId="0" applyNumberFormat="1" applyFont="1" applyBorder="1" applyAlignment="1">
      <alignment horizontal="center"/>
    </xf>
    <xf numFmtId="3" fontId="3" fillId="0" borderId="28" xfId="0" applyNumberFormat="1" applyFont="1" applyBorder="1" applyAlignment="1">
      <alignment horizontal="center"/>
    </xf>
    <xf numFmtId="3" fontId="5" fillId="0" borderId="1" xfId="0" applyNumberFormat="1" applyFont="1" applyBorder="1" applyAlignment="1">
      <alignment horizontal="center"/>
    </xf>
    <xf numFmtId="3" fontId="5" fillId="0" borderId="5" xfId="0" applyNumberFormat="1" applyFont="1" applyBorder="1" applyAlignment="1">
      <alignment horizontal="center"/>
    </xf>
    <xf numFmtId="3" fontId="5" fillId="0" borderId="4" xfId="0" applyNumberFormat="1" applyFont="1" applyBorder="1" applyAlignment="1">
      <alignment horizontal="center"/>
    </xf>
    <xf numFmtId="3" fontId="5" fillId="0" borderId="28" xfId="0" applyNumberFormat="1" applyFont="1" applyBorder="1" applyAlignment="1">
      <alignment horizontal="center"/>
    </xf>
    <xf numFmtId="3" fontId="3" fillId="0" borderId="5" xfId="0" applyNumberFormat="1" applyFont="1" applyBorder="1" applyAlignment="1">
      <alignment horizontal="center" vertical="top" wrapText="1"/>
    </xf>
    <xf numFmtId="3" fontId="3" fillId="0" borderId="4" xfId="0" applyNumberFormat="1" applyFont="1" applyBorder="1" applyAlignment="1">
      <alignment horizontal="center" vertical="top" wrapText="1"/>
    </xf>
    <xf numFmtId="3" fontId="3" fillId="0" borderId="28" xfId="0" applyNumberFormat="1" applyFont="1" applyBorder="1" applyAlignment="1">
      <alignment horizontal="center" vertical="top" wrapText="1"/>
    </xf>
    <xf numFmtId="3" fontId="3" fillId="0" borderId="1" xfId="0" applyNumberFormat="1" applyFont="1" applyBorder="1" applyAlignment="1">
      <alignment horizontal="center" vertical="top" wrapText="1"/>
    </xf>
  </cellXfs>
  <cellStyles count="11">
    <cellStyle name="Comma" xfId="1" builtinId="3"/>
    <cellStyle name="Comma 2" xfId="4" xr:uid="{52C4447E-809C-3B40-8F65-719AC176F4F9}"/>
    <cellStyle name="Comma 3" xfId="8" xr:uid="{38832067-AB50-E943-8316-35820C7A6EB4}"/>
    <cellStyle name="Comma 6 2" xfId="6" xr:uid="{71A14F2B-189E-384D-A38B-7EEAD8E03473}"/>
    <cellStyle name="Comma 8" xfId="5" xr:uid="{5EB3B738-9C21-1A47-836F-2009B5617CB2}"/>
    <cellStyle name="Normal" xfId="0" builtinId="0"/>
    <cellStyle name="Normal 2" xfId="7" xr:uid="{DCBBBAB7-DD6C-734A-A24C-CF80E6216FB1}"/>
    <cellStyle name="Normal 2 2" xfId="3" xr:uid="{AC06E780-B6D6-8B4D-897F-3B4E455E584E}"/>
    <cellStyle name="Normal 2 3" xfId="10" xr:uid="{10BA1113-7F2B-4C41-A711-951F260F860F}"/>
    <cellStyle name="Normal 3" xfId="9" xr:uid="{8344C657-A24A-A941-821A-4DE885BF6782}"/>
    <cellStyle name="Percent 2" xfId="2" xr:uid="{A76546E3-32FF-4344-9057-F12E968FBC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8.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charts/_rels/chart2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5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(50,699.4 TBs)</a:t>
            </a:r>
          </a:p>
        </c:rich>
      </c:tx>
      <c:overlay val="0"/>
      <c:spPr>
        <a:noFill/>
        <a:ln w="25400">
          <a:noFill/>
        </a:ln>
      </c:spPr>
    </c:title>
    <c:autoTitleDeleted val="0"/>
    <c:plotArea>
      <c:layout>
        <c:manualLayout>
          <c:layoutTarget val="inner"/>
          <c:xMode val="edge"/>
          <c:yMode val="edge"/>
          <c:x val="0.35195578730004601"/>
          <c:y val="0.61879895561361697"/>
          <c:w val="0.26815679032383499"/>
          <c:h val="0.25065274151436001"/>
        </c:manualLayout>
      </c:layout>
      <c:pieChart>
        <c:varyColors val="1"/>
        <c:ser>
          <c:idx val="0"/>
          <c:order val="0"/>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5FF5-C34A-9C40-73F2DF13C80D}"/>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5FF5-C34A-9C40-73F2DF13C80D}"/>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5FF5-C34A-9C40-73F2DF13C80D}"/>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5FF5-C34A-9C40-73F2DF13C80D}"/>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5FF5-C34A-9C40-73F2DF13C80D}"/>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5FF5-C34A-9C40-73F2DF13C80D}"/>
              </c:ext>
            </c:extLst>
          </c:dPt>
          <c:dPt>
            <c:idx val="8"/>
            <c:bubble3D val="0"/>
            <c:spPr>
              <a:solidFill>
                <a:schemeClr val="accent2">
                  <a:lumMod val="75000"/>
                </a:schemeClr>
              </a:solidFill>
              <a:ln w="25400">
                <a:noFill/>
              </a:ln>
              <a:effectLst>
                <a:outerShdw dist="35921" dir="2700000" algn="br">
                  <a:srgbClr val="000000"/>
                </a:outerShdw>
              </a:effectLst>
            </c:spPr>
            <c:extLst>
              <c:ext xmlns:c16="http://schemas.microsoft.com/office/drawing/2014/chart" uri="{C3380CC4-5D6E-409C-BE32-E72D297353CC}">
                <c16:uniqueId val="{0000000D-5FF5-C34A-9C40-73F2DF13C80D}"/>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5FF5-C34A-9C40-73F2DF13C80D}"/>
              </c:ext>
            </c:extLst>
          </c:dPt>
          <c:dLbls>
            <c:dLbl>
              <c:idx val="0"/>
              <c:layout>
                <c:manualLayout>
                  <c:x val="0.22825460304438974"/>
                  <c:y val="-0.13706450265020231"/>
                </c:manualLayout>
              </c:layout>
              <c:showLegendKey val="0"/>
              <c:showVal val="0"/>
              <c:showCatName val="1"/>
              <c:showSerName val="0"/>
              <c:showPercent val="1"/>
              <c:showBubbleSize val="0"/>
              <c:extLst>
                <c:ext xmlns:c15="http://schemas.microsoft.com/office/drawing/2012/chart" uri="{CE6537A1-D6FC-4f65-9D91-7224C49458BB}">
                  <c15:layout>
                    <c:manualLayout>
                      <c:w val="0.18398562118311912"/>
                      <c:h val="0.15126420696237164"/>
                    </c:manualLayout>
                  </c15:layout>
                </c:ext>
                <c:ext xmlns:c16="http://schemas.microsoft.com/office/drawing/2014/chart" uri="{C3380CC4-5D6E-409C-BE32-E72D297353CC}">
                  <c16:uniqueId val="{00000001-5FF5-C34A-9C40-73F2DF13C80D}"/>
                </c:ext>
              </c:extLst>
            </c:dLbl>
            <c:dLbl>
              <c:idx val="1"/>
              <c:layout>
                <c:manualLayout>
                  <c:x val="0.11377523698842402"/>
                  <c:y val="-5.2536590725927305E-2"/>
                </c:manualLayout>
              </c:layout>
              <c:showLegendKey val="0"/>
              <c:showVal val="0"/>
              <c:showCatName val="1"/>
              <c:showSerName val="0"/>
              <c:showPercent val="1"/>
              <c:showBubbleSize val="0"/>
              <c:extLst>
                <c:ext xmlns:c15="http://schemas.microsoft.com/office/drawing/2012/chart" uri="{CE6537A1-D6FC-4f65-9D91-7224C49458BB}">
                  <c15:layout>
                    <c:manualLayout>
                      <c:w val="0.17183084951235075"/>
                      <c:h val="0.16801948320411539"/>
                    </c:manualLayout>
                  </c15:layout>
                </c:ext>
                <c:ext xmlns:c16="http://schemas.microsoft.com/office/drawing/2014/chart" uri="{C3380CC4-5D6E-409C-BE32-E72D297353CC}">
                  <c16:uniqueId val="{00000003-5FF5-C34A-9C40-73F2DF13C80D}"/>
                </c:ext>
              </c:extLst>
            </c:dLbl>
            <c:dLbl>
              <c:idx val="2"/>
              <c:layout>
                <c:manualLayout>
                  <c:x val="0.18087457843405341"/>
                  <c:y val="-0.11821155534518413"/>
                </c:manualLayout>
              </c:layout>
              <c:showLegendKey val="0"/>
              <c:showVal val="0"/>
              <c:showCatName val="1"/>
              <c:showSerName val="0"/>
              <c:showPercent val="1"/>
              <c:showBubbleSize val="0"/>
              <c:extLst>
                <c:ext xmlns:c15="http://schemas.microsoft.com/office/drawing/2012/chart" uri="{CE6537A1-D6FC-4f65-9D91-7224C49458BB}">
                  <c15:layout>
                    <c:manualLayout>
                      <c:w val="0.12209034044298606"/>
                      <c:h val="0.12951501830317227"/>
                    </c:manualLayout>
                  </c15:layout>
                </c:ext>
                <c:ext xmlns:c16="http://schemas.microsoft.com/office/drawing/2014/chart" uri="{C3380CC4-5D6E-409C-BE32-E72D297353CC}">
                  <c16:uniqueId val="{00000005-5FF5-C34A-9C40-73F2DF13C80D}"/>
                </c:ext>
              </c:extLst>
            </c:dLbl>
            <c:dLbl>
              <c:idx val="3"/>
              <c:layout>
                <c:manualLayout>
                  <c:x val="0.12542612341627929"/>
                  <c:y val="-9.3669391899564622E-2"/>
                </c:manualLayout>
              </c:layout>
              <c:showLegendKey val="0"/>
              <c:showVal val="0"/>
              <c:showCatName val="1"/>
              <c:showSerName val="0"/>
              <c:showPercent val="1"/>
              <c:showBubbleSize val="0"/>
              <c:extLst>
                <c:ext xmlns:c15="http://schemas.microsoft.com/office/drawing/2012/chart" uri="{CE6537A1-D6FC-4f65-9D91-7224C49458BB}">
                  <c15:layout>
                    <c:manualLayout>
                      <c:w val="0.11896135265700483"/>
                      <c:h val="0.12792816762846673"/>
                    </c:manualLayout>
                  </c15:layout>
                </c:ext>
                <c:ext xmlns:c16="http://schemas.microsoft.com/office/drawing/2014/chart" uri="{C3380CC4-5D6E-409C-BE32-E72D297353CC}">
                  <c16:uniqueId val="{00000010-5FF5-C34A-9C40-73F2DF13C80D}"/>
                </c:ext>
              </c:extLst>
            </c:dLbl>
            <c:dLbl>
              <c:idx val="4"/>
              <c:layout>
                <c:manualLayout>
                  <c:x val="0.14179883328775864"/>
                  <c:y val="-1.453081882303307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FF5-C34A-9C40-73F2DF13C80D}"/>
                </c:ext>
              </c:extLst>
            </c:dLbl>
            <c:dLbl>
              <c:idx val="5"/>
              <c:layout>
                <c:manualLayout>
                  <c:x val="-1.1714406161699057E-2"/>
                  <c:y val="5.4091836685944321E-3"/>
                </c:manualLayout>
              </c:layout>
              <c:showLegendKey val="0"/>
              <c:showVal val="0"/>
              <c:showCatName val="1"/>
              <c:showSerName val="0"/>
              <c:showPercent val="1"/>
              <c:showBubbleSize val="0"/>
              <c:extLst>
                <c:ext xmlns:c15="http://schemas.microsoft.com/office/drawing/2012/chart" uri="{CE6537A1-D6FC-4f65-9D91-7224C49458BB}">
                  <c15:layout>
                    <c:manualLayout>
                      <c:w val="0.23010863868380274"/>
                      <c:h val="0.13423294071212771"/>
                    </c:manualLayout>
                  </c15:layout>
                </c:ext>
                <c:ext xmlns:c16="http://schemas.microsoft.com/office/drawing/2014/chart" uri="{C3380CC4-5D6E-409C-BE32-E72D297353CC}">
                  <c16:uniqueId val="{00000009-5FF5-C34A-9C40-73F2DF13C80D}"/>
                </c:ext>
              </c:extLst>
            </c:dLbl>
            <c:dLbl>
              <c:idx val="6"/>
              <c:layout>
                <c:manualLayout>
                  <c:x val="-0.19003281378178838"/>
                  <c:y val="-2.95103510953055E-2"/>
                </c:manualLayout>
              </c:layout>
              <c:showLegendKey val="0"/>
              <c:showVal val="0"/>
              <c:showCatName val="1"/>
              <c:showSerName val="0"/>
              <c:showPercent val="1"/>
              <c:showBubbleSize val="0"/>
              <c:extLst>
                <c:ext xmlns:c15="http://schemas.microsoft.com/office/drawing/2012/chart" uri="{CE6537A1-D6FC-4f65-9D91-7224C49458BB}">
                  <c15:layout>
                    <c:manualLayout>
                      <c:w val="0.2225480813052593"/>
                      <c:h val="0.17390420757976605"/>
                    </c:manualLayout>
                  </c15:layout>
                </c:ext>
                <c:ext xmlns:c16="http://schemas.microsoft.com/office/drawing/2014/chart" uri="{C3380CC4-5D6E-409C-BE32-E72D297353CC}">
                  <c16:uniqueId val="{0000000B-5FF5-C34A-9C40-73F2DF13C80D}"/>
                </c:ext>
              </c:extLst>
            </c:dLbl>
            <c:dLbl>
              <c:idx val="7"/>
              <c:layout>
                <c:manualLayout>
                  <c:x val="-0.1457592744508249"/>
                  <c:y val="-9.2105509767510571E-2"/>
                </c:manualLayout>
              </c:layout>
              <c:showLegendKey val="0"/>
              <c:showVal val="0"/>
              <c:showCatName val="1"/>
              <c:showSerName val="0"/>
              <c:showPercent val="1"/>
              <c:showBubbleSize val="0"/>
              <c:extLst>
                <c:ext xmlns:c15="http://schemas.microsoft.com/office/drawing/2012/chart" uri="{CE6537A1-D6FC-4f65-9D91-7224C49458BB}">
                  <c15:layout>
                    <c:manualLayout>
                      <c:w val="0.24370510499776382"/>
                      <c:h val="0.14444444444444443"/>
                    </c:manualLayout>
                  </c15:layout>
                </c:ext>
                <c:ext xmlns:c16="http://schemas.microsoft.com/office/drawing/2014/chart" uri="{C3380CC4-5D6E-409C-BE32-E72D297353CC}">
                  <c16:uniqueId val="{00000011-5FF5-C34A-9C40-73F2DF13C80D}"/>
                </c:ext>
              </c:extLst>
            </c:dLbl>
            <c:dLbl>
              <c:idx val="8"/>
              <c:layout>
                <c:manualLayout>
                  <c:x val="-0.16159876036824355"/>
                  <c:y val="-9.4250587902817706E-2"/>
                </c:manualLayout>
              </c:layout>
              <c:showLegendKey val="0"/>
              <c:showVal val="0"/>
              <c:showCatName val="1"/>
              <c:showSerName val="0"/>
              <c:showPercent val="1"/>
              <c:showBubbleSize val="0"/>
              <c:extLst>
                <c:ext xmlns:c15="http://schemas.microsoft.com/office/drawing/2012/chart" uri="{CE6537A1-D6FC-4f65-9D91-7224C49458BB}">
                  <c15:layout>
                    <c:manualLayout>
                      <c:w val="0.22017477896271989"/>
                      <c:h val="0.14352325684379882"/>
                    </c:manualLayout>
                  </c15:layout>
                </c:ext>
                <c:ext xmlns:c16="http://schemas.microsoft.com/office/drawing/2014/chart" uri="{C3380CC4-5D6E-409C-BE32-E72D297353CC}">
                  <c16:uniqueId val="{0000000D-5FF5-C34A-9C40-73F2DF13C80D}"/>
                </c:ext>
              </c:extLst>
            </c:dLbl>
            <c:dLbl>
              <c:idx val="9"/>
              <c:layout>
                <c:manualLayout>
                  <c:x val="-0.21288453650533223"/>
                  <c:y val="-0.167047821975787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FF5-C34A-9C40-73F2DF13C80D}"/>
                </c:ext>
              </c:extLst>
            </c:dLbl>
            <c:dLbl>
              <c:idx val="10"/>
              <c:layout>
                <c:manualLayout>
                  <c:x val="-0.17505839258043934"/>
                  <c:y val="-0.311074181777823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5FF5-C34A-9C40-73F2DF13C80D}"/>
                </c:ext>
              </c:extLst>
            </c:dLbl>
            <c:dLbl>
              <c:idx val="11"/>
              <c:layout>
                <c:manualLayout>
                  <c:x val="-2.1978397593656034E-2"/>
                  <c:y val="-0.2341552886631316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FF5-C34A-9C40-73F2DF13C80D}"/>
                </c:ext>
              </c:extLst>
            </c:dLbl>
            <c:dLbl>
              <c:idx val="12"/>
              <c:layout>
                <c:manualLayout>
                  <c:x val="4.8485780694558382E-2"/>
                  <c:y val="-0.176655287744389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FF5-C34A-9C40-73F2DF13C80D}"/>
                </c:ext>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Ingest!$A$7:$A$19</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Ingest!$B$7:$B$19</c:f>
              <c:numCache>
                <c:formatCode>#,##0.00</c:formatCode>
                <c:ptCount val="13"/>
                <c:pt idx="0">
                  <c:v>1762.85463671875</c:v>
                </c:pt>
                <c:pt idx="1">
                  <c:v>9507.3193095703118</c:v>
                </c:pt>
                <c:pt idx="2">
                  <c:v>73.035690429687506</c:v>
                </c:pt>
                <c:pt idx="3">
                  <c:v>5517.9764765624996</c:v>
                </c:pt>
                <c:pt idx="4">
                  <c:v>4818.9375468749995</c:v>
                </c:pt>
                <c:pt idx="5">
                  <c:v>67.586811523437504</c:v>
                </c:pt>
                <c:pt idx="6">
                  <c:v>2157.345115234375</c:v>
                </c:pt>
                <c:pt idx="7">
                  <c:v>8833.8799453124993</c:v>
                </c:pt>
                <c:pt idx="8">
                  <c:v>4101.8956953124998</c:v>
                </c:pt>
                <c:pt idx="9">
                  <c:v>2625.5065039062497</c:v>
                </c:pt>
                <c:pt idx="10">
                  <c:v>279.98915039062501</c:v>
                </c:pt>
                <c:pt idx="11">
                  <c:v>10953.080169921875</c:v>
                </c:pt>
                <c:pt idx="12">
                  <c:v>5.4970703124999996E-3</c:v>
                </c:pt>
              </c:numCache>
            </c:numRef>
          </c:val>
          <c:extLst>
            <c:ext xmlns:c16="http://schemas.microsoft.com/office/drawing/2014/chart" uri="{C3380CC4-5D6E-409C-BE32-E72D297353CC}">
              <c16:uniqueId val="{00000015-5FF5-C34A-9C40-73F2DF13C80D}"/>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Distribution!$A$123</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Distribution!$B$123:$N$123</c:f>
              <c:numCache>
                <c:formatCode>0.00</c:formatCode>
                <c:ptCount val="13"/>
                <c:pt idx="0">
                  <c:v>26.741819</c:v>
                </c:pt>
                <c:pt idx="1">
                  <c:v>45.976990999999998</c:v>
                </c:pt>
                <c:pt idx="2">
                  <c:v>875.53263800000002</c:v>
                </c:pt>
                <c:pt idx="3">
                  <c:v>9.8799999999999995E-4</c:v>
                </c:pt>
                <c:pt idx="4">
                  <c:v>570.79665299999999</c:v>
                </c:pt>
                <c:pt idx="5">
                  <c:v>11.633451000000001</c:v>
                </c:pt>
                <c:pt idx="6">
                  <c:v>364.90374800000001</c:v>
                </c:pt>
                <c:pt idx="7">
                  <c:v>966.42926799999998</c:v>
                </c:pt>
                <c:pt idx="8">
                  <c:v>175.991129</c:v>
                </c:pt>
                <c:pt idx="9">
                  <c:v>55.179403000000001</c:v>
                </c:pt>
                <c:pt idx="10">
                  <c:v>80.907256000000004</c:v>
                </c:pt>
                <c:pt idx="11">
                  <c:v>43.465510000000002</c:v>
                </c:pt>
                <c:pt idx="12">
                  <c:v>0.58928999999999998</c:v>
                </c:pt>
              </c:numCache>
            </c:numRef>
          </c:val>
          <c:extLst>
            <c:ext xmlns:c16="http://schemas.microsoft.com/office/drawing/2014/chart" uri="{C3380CC4-5D6E-409C-BE32-E72D297353CC}">
              <c16:uniqueId val="{00000000-16B2-9C45-8035-628E35069770}"/>
            </c:ext>
          </c:extLst>
        </c:ser>
        <c:ser>
          <c:idx val="1"/>
          <c:order val="1"/>
          <c:tx>
            <c:strRef>
              <c:f>Distribution!$A$124</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Distribution!$B$124:$N$124</c:f>
              <c:numCache>
                <c:formatCode>0.00</c:formatCode>
                <c:ptCount val="13"/>
                <c:pt idx="0">
                  <c:v>0.718387</c:v>
                </c:pt>
                <c:pt idx="1">
                  <c:v>116.69117900000001</c:v>
                </c:pt>
                <c:pt idx="2">
                  <c:v>77.082639</c:v>
                </c:pt>
                <c:pt idx="3">
                  <c:v>0.15137600000000001</c:v>
                </c:pt>
                <c:pt idx="4">
                  <c:v>16.513179999999998</c:v>
                </c:pt>
                <c:pt idx="5">
                  <c:v>4.7341000000000001E-2</c:v>
                </c:pt>
                <c:pt idx="6">
                  <c:v>11.353664999999999</c:v>
                </c:pt>
                <c:pt idx="7">
                  <c:v>1599.8926019999999</c:v>
                </c:pt>
                <c:pt idx="8">
                  <c:v>11.548616000000001</c:v>
                </c:pt>
                <c:pt idx="9">
                  <c:v>1.8876679999999999</c:v>
                </c:pt>
                <c:pt idx="10">
                  <c:v>21.016608999999999</c:v>
                </c:pt>
                <c:pt idx="11">
                  <c:v>103.186887</c:v>
                </c:pt>
                <c:pt idx="12">
                  <c:v>0.25159100000000001</c:v>
                </c:pt>
              </c:numCache>
            </c:numRef>
          </c:val>
          <c:extLst>
            <c:ext xmlns:c16="http://schemas.microsoft.com/office/drawing/2014/chart" uri="{C3380CC4-5D6E-409C-BE32-E72D297353CC}">
              <c16:uniqueId val="{00000001-16B2-9C45-8035-628E35069770}"/>
            </c:ext>
          </c:extLst>
        </c:ser>
        <c:ser>
          <c:idx val="2"/>
          <c:order val="2"/>
          <c:tx>
            <c:strRef>
              <c:f>Distribution!$A$125</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Distribution!$B$125:$N$125</c:f>
              <c:numCache>
                <c:formatCode>0.00</c:formatCode>
                <c:ptCount val="13"/>
                <c:pt idx="0">
                  <c:v>10.32442</c:v>
                </c:pt>
                <c:pt idx="1">
                  <c:v>11.666454</c:v>
                </c:pt>
                <c:pt idx="2">
                  <c:v>24.908716999999999</c:v>
                </c:pt>
                <c:pt idx="3">
                  <c:v>1.044E-3</c:v>
                </c:pt>
                <c:pt idx="4">
                  <c:v>132.228621</c:v>
                </c:pt>
                <c:pt idx="5">
                  <c:v>3.2288709999999998</c:v>
                </c:pt>
                <c:pt idx="6">
                  <c:v>479.551467</c:v>
                </c:pt>
                <c:pt idx="7">
                  <c:v>519.63876000000005</c:v>
                </c:pt>
                <c:pt idx="8">
                  <c:v>36.657470000000004</c:v>
                </c:pt>
                <c:pt idx="9">
                  <c:v>10.930826</c:v>
                </c:pt>
                <c:pt idx="10">
                  <c:v>43.011060000000001</c:v>
                </c:pt>
                <c:pt idx="11">
                  <c:v>8.629213</c:v>
                </c:pt>
                <c:pt idx="12">
                  <c:v>3.3458000000000002E-2</c:v>
                </c:pt>
              </c:numCache>
            </c:numRef>
          </c:val>
          <c:extLst>
            <c:ext xmlns:c16="http://schemas.microsoft.com/office/drawing/2014/chart" uri="{C3380CC4-5D6E-409C-BE32-E72D297353CC}">
              <c16:uniqueId val="{00000002-16B2-9C45-8035-628E35069770}"/>
            </c:ext>
          </c:extLst>
        </c:ser>
        <c:ser>
          <c:idx val="3"/>
          <c:order val="3"/>
          <c:tx>
            <c:strRef>
              <c:f>Distribution!$A$126</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Distribution!$B$126:$N$126</c:f>
              <c:numCache>
                <c:formatCode>0.00</c:formatCode>
                <c:ptCount val="13"/>
                <c:pt idx="0">
                  <c:v>21.103729000000001</c:v>
                </c:pt>
                <c:pt idx="1">
                  <c:v>43.875078000000002</c:v>
                </c:pt>
                <c:pt idx="2">
                  <c:v>55.528483999999999</c:v>
                </c:pt>
                <c:pt idx="3">
                  <c:v>1.6999999999999999E-3</c:v>
                </c:pt>
                <c:pt idx="4">
                  <c:v>35.380544</c:v>
                </c:pt>
                <c:pt idx="5">
                  <c:v>0.81420800000000004</c:v>
                </c:pt>
                <c:pt idx="6">
                  <c:v>30.966843000000001</c:v>
                </c:pt>
                <c:pt idx="7">
                  <c:v>368.39167099999997</c:v>
                </c:pt>
                <c:pt idx="8">
                  <c:v>33.245756</c:v>
                </c:pt>
                <c:pt idx="9">
                  <c:v>14.046517</c:v>
                </c:pt>
                <c:pt idx="10">
                  <c:v>0.66136899999999998</c:v>
                </c:pt>
                <c:pt idx="11">
                  <c:v>7.5624380000000002</c:v>
                </c:pt>
                <c:pt idx="12">
                  <c:v>0.120169</c:v>
                </c:pt>
              </c:numCache>
            </c:numRef>
          </c:val>
          <c:extLst>
            <c:ext xmlns:c16="http://schemas.microsoft.com/office/drawing/2014/chart" uri="{C3380CC4-5D6E-409C-BE32-E72D297353CC}">
              <c16:uniqueId val="{00000003-16B2-9C45-8035-628E35069770}"/>
            </c:ext>
          </c:extLst>
        </c:ser>
        <c:ser>
          <c:idx val="4"/>
          <c:order val="4"/>
          <c:tx>
            <c:strRef>
              <c:f>Distribution!$A$127</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Distribution!$B$127:$N$127</c:f>
              <c:numCache>
                <c:formatCode>0.00</c:formatCode>
                <c:ptCount val="13"/>
                <c:pt idx="0">
                  <c:v>1.1205499999999999</c:v>
                </c:pt>
                <c:pt idx="1">
                  <c:v>9.0582999999999997E-2</c:v>
                </c:pt>
                <c:pt idx="2">
                  <c:v>7.5136159999999999</c:v>
                </c:pt>
                <c:pt idx="3">
                  <c:v>0</c:v>
                </c:pt>
                <c:pt idx="4">
                  <c:v>18.153295</c:v>
                </c:pt>
                <c:pt idx="5">
                  <c:v>5.3600000000000002E-4</c:v>
                </c:pt>
                <c:pt idx="6">
                  <c:v>3.8271829999999998</c:v>
                </c:pt>
                <c:pt idx="7">
                  <c:v>47.179462999999998</c:v>
                </c:pt>
                <c:pt idx="8">
                  <c:v>50.440468000000003</c:v>
                </c:pt>
                <c:pt idx="9">
                  <c:v>0.33200600000000002</c:v>
                </c:pt>
                <c:pt idx="10">
                  <c:v>0.66410599999999997</c:v>
                </c:pt>
                <c:pt idx="11">
                  <c:v>0.66841700000000004</c:v>
                </c:pt>
                <c:pt idx="12">
                  <c:v>1.3079999999999999E-3</c:v>
                </c:pt>
              </c:numCache>
            </c:numRef>
          </c:val>
          <c:extLst>
            <c:ext xmlns:c16="http://schemas.microsoft.com/office/drawing/2014/chart" uri="{C3380CC4-5D6E-409C-BE32-E72D297353CC}">
              <c16:uniqueId val="{00000004-16B2-9C45-8035-628E35069770}"/>
            </c:ext>
          </c:extLst>
        </c:ser>
        <c:ser>
          <c:idx val="5"/>
          <c:order val="5"/>
          <c:tx>
            <c:strRef>
              <c:f>Distribution!$A$128</c:f>
              <c:strCache>
                <c:ptCount val="1"/>
                <c:pt idx="0">
                  <c:v>US Other</c:v>
                </c:pt>
              </c:strCache>
            </c:strRef>
          </c:tx>
          <c:spPr>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Distribution!$B$128:$N$128</c:f>
              <c:numCache>
                <c:formatCode>0.00</c:formatCode>
                <c:ptCount val="13"/>
                <c:pt idx="0">
                  <c:v>4.4298520000000003</c:v>
                </c:pt>
                <c:pt idx="1">
                  <c:v>1.711352</c:v>
                </c:pt>
                <c:pt idx="2">
                  <c:v>152.38496900000001</c:v>
                </c:pt>
                <c:pt idx="3">
                  <c:v>3.7100000000000002E-4</c:v>
                </c:pt>
                <c:pt idx="4">
                  <c:v>4.3884920000000003</c:v>
                </c:pt>
                <c:pt idx="5">
                  <c:v>0.76469500000000001</c:v>
                </c:pt>
                <c:pt idx="6">
                  <c:v>7.6150099999999998</c:v>
                </c:pt>
                <c:pt idx="7">
                  <c:v>21.471397</c:v>
                </c:pt>
                <c:pt idx="8">
                  <c:v>0.41428500000000001</c:v>
                </c:pt>
                <c:pt idx="9">
                  <c:v>1.4734799999999999</c:v>
                </c:pt>
                <c:pt idx="10">
                  <c:v>46.279184000000001</c:v>
                </c:pt>
                <c:pt idx="11">
                  <c:v>0.43160300000000001</c:v>
                </c:pt>
                <c:pt idx="12">
                  <c:v>0.29110200000000003</c:v>
                </c:pt>
              </c:numCache>
            </c:numRef>
          </c:val>
          <c:extLst>
            <c:ext xmlns:c16="http://schemas.microsoft.com/office/drawing/2014/chart" uri="{C3380CC4-5D6E-409C-BE32-E72D297353CC}">
              <c16:uniqueId val="{00000005-16B2-9C45-8035-628E35069770}"/>
            </c:ext>
          </c:extLst>
        </c:ser>
        <c:ser>
          <c:idx val="6"/>
          <c:order val="6"/>
          <c:tx>
            <c:strRef>
              <c:f>Distribution!$A$129</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Distribution!$B$129:$N$129</c:f>
              <c:numCache>
                <c:formatCode>0.00</c:formatCode>
                <c:ptCount val="13"/>
                <c:pt idx="0">
                  <c:v>9.9999999999999995E-7</c:v>
                </c:pt>
                <c:pt idx="1">
                  <c:v>4.9133000000000003E-2</c:v>
                </c:pt>
                <c:pt idx="2">
                  <c:v>1.8940000000000001E-3</c:v>
                </c:pt>
                <c:pt idx="3">
                  <c:v>6.0000000000000002E-6</c:v>
                </c:pt>
                <c:pt idx="4">
                  <c:v>6.6783999999999996E-2</c:v>
                </c:pt>
                <c:pt idx="5">
                  <c:v>0</c:v>
                </c:pt>
                <c:pt idx="6">
                  <c:v>3.3020000000000001E-2</c:v>
                </c:pt>
                <c:pt idx="7">
                  <c:v>0.235684</c:v>
                </c:pt>
                <c:pt idx="8">
                  <c:v>4.0900000000000002E-4</c:v>
                </c:pt>
                <c:pt idx="9">
                  <c:v>2.0000000000000002E-5</c:v>
                </c:pt>
                <c:pt idx="10">
                  <c:v>2.5079999999999998E-3</c:v>
                </c:pt>
                <c:pt idx="11">
                  <c:v>3.19E-4</c:v>
                </c:pt>
                <c:pt idx="12">
                  <c:v>7.1640000000000002E-3</c:v>
                </c:pt>
              </c:numCache>
            </c:numRef>
          </c:val>
          <c:extLst>
            <c:ext xmlns:c16="http://schemas.microsoft.com/office/drawing/2014/chart" uri="{C3380CC4-5D6E-409C-BE32-E72D297353CC}">
              <c16:uniqueId val="{00000006-16B2-9C45-8035-628E35069770}"/>
            </c:ext>
          </c:extLst>
        </c:ser>
        <c:dLbls>
          <c:showLegendKey val="0"/>
          <c:showVal val="0"/>
          <c:showCatName val="0"/>
          <c:showSerName val="0"/>
          <c:showPercent val="0"/>
          <c:showBubbleSize val="0"/>
        </c:dLbls>
        <c:gapWidth val="95"/>
        <c:overlap val="100"/>
        <c:axId val="-426183264"/>
        <c:axId val="-426172384"/>
      </c:barChart>
      <c:catAx>
        <c:axId val="-42618326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72384"/>
        <c:crosses val="autoZero"/>
        <c:auto val="1"/>
        <c:lblAlgn val="ctr"/>
        <c:lblOffset val="100"/>
        <c:noMultiLvlLbl val="0"/>
      </c:catAx>
      <c:valAx>
        <c:axId val="-42617238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83264"/>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Distribution!$A$245</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Distribution!$B$245:$N$245</c:f>
              <c:numCache>
                <c:formatCode>_(* #,##0.00_);_(* \(#,##0.00\);_(* "-"??_);_(@_)</c:formatCode>
                <c:ptCount val="13"/>
                <c:pt idx="0">
                  <c:v>396.7318116039304</c:v>
                </c:pt>
                <c:pt idx="1">
                  <c:v>269.21673684601592</c:v>
                </c:pt>
                <c:pt idx="2">
                  <c:v>0</c:v>
                </c:pt>
                <c:pt idx="3">
                  <c:v>0</c:v>
                </c:pt>
                <c:pt idx="4">
                  <c:v>36.248509198739143</c:v>
                </c:pt>
                <c:pt idx="5">
                  <c:v>3.7235778891044824E-3</c:v>
                </c:pt>
                <c:pt idx="6">
                  <c:v>79.724406083085256</c:v>
                </c:pt>
                <c:pt idx="7">
                  <c:v>276.43953931897886</c:v>
                </c:pt>
                <c:pt idx="8">
                  <c:v>29.948518369099475</c:v>
                </c:pt>
                <c:pt idx="9">
                  <c:v>12.240528963710789</c:v>
                </c:pt>
                <c:pt idx="10">
                  <c:v>4.8234468524460627</c:v>
                </c:pt>
                <c:pt idx="11">
                  <c:v>494.24270925238966</c:v>
                </c:pt>
                <c:pt idx="12">
                  <c:v>0</c:v>
                </c:pt>
              </c:numCache>
            </c:numRef>
          </c:val>
          <c:extLst>
            <c:ext xmlns:c16="http://schemas.microsoft.com/office/drawing/2014/chart" uri="{C3380CC4-5D6E-409C-BE32-E72D297353CC}">
              <c16:uniqueId val="{00000000-77D7-0545-B76E-5541F26A8C2F}"/>
            </c:ext>
          </c:extLst>
        </c:ser>
        <c:ser>
          <c:idx val="1"/>
          <c:order val="1"/>
          <c:tx>
            <c:strRef>
              <c:f>Distribution!$A$246</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Distribution!$B$246:$N$246</c:f>
              <c:numCache>
                <c:formatCode>_(* #,##0.00_);_(* \(#,##0.00\);_(* "-"??_);_(@_)</c:formatCode>
                <c:ptCount val="13"/>
                <c:pt idx="0">
                  <c:v>14888.417549177904</c:v>
                </c:pt>
                <c:pt idx="1">
                  <c:v>83795.830374282392</c:v>
                </c:pt>
                <c:pt idx="2">
                  <c:v>404.50146811619823</c:v>
                </c:pt>
                <c:pt idx="3">
                  <c:v>2.0687841235930957</c:v>
                </c:pt>
                <c:pt idx="4">
                  <c:v>4512.4135252772558</c:v>
                </c:pt>
                <c:pt idx="5">
                  <c:v>4.4127290968126465</c:v>
                </c:pt>
                <c:pt idx="6">
                  <c:v>12377.875449403056</c:v>
                </c:pt>
                <c:pt idx="7">
                  <c:v>2700.3389621314923</c:v>
                </c:pt>
                <c:pt idx="8">
                  <c:v>835.33852571224054</c:v>
                </c:pt>
                <c:pt idx="9">
                  <c:v>2282.6098467313172</c:v>
                </c:pt>
                <c:pt idx="10">
                  <c:v>97.715857217358291</c:v>
                </c:pt>
                <c:pt idx="11">
                  <c:v>1466.4104154372362</c:v>
                </c:pt>
                <c:pt idx="12">
                  <c:v>0</c:v>
                </c:pt>
              </c:numCache>
            </c:numRef>
          </c:val>
          <c:extLst>
            <c:ext xmlns:c16="http://schemas.microsoft.com/office/drawing/2014/chart" uri="{C3380CC4-5D6E-409C-BE32-E72D297353CC}">
              <c16:uniqueId val="{00000001-77D7-0545-B76E-5541F26A8C2F}"/>
            </c:ext>
          </c:extLst>
        </c:ser>
        <c:ser>
          <c:idx val="2"/>
          <c:order val="2"/>
          <c:tx>
            <c:strRef>
              <c:f>Distribution!$A$247</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Distribution!$B$247:$N$247</c:f>
              <c:numCache>
                <c:formatCode>_(* #,##0.00_);_(* \(#,##0.00\);_(* "-"??_);_(@_)</c:formatCode>
                <c:ptCount val="13"/>
                <c:pt idx="0">
                  <c:v>3441.9371124734835</c:v>
                </c:pt>
                <c:pt idx="1">
                  <c:v>1564.5097058290448</c:v>
                </c:pt>
                <c:pt idx="2">
                  <c:v>17.272518110575195</c:v>
                </c:pt>
                <c:pt idx="3">
                  <c:v>3.2727157395129299E-3</c:v>
                </c:pt>
                <c:pt idx="4">
                  <c:v>5257.2984004768505</c:v>
                </c:pt>
                <c:pt idx="5">
                  <c:v>13.660261888881836</c:v>
                </c:pt>
                <c:pt idx="6">
                  <c:v>3605.9485976754199</c:v>
                </c:pt>
                <c:pt idx="7">
                  <c:v>10436.527289172245</c:v>
                </c:pt>
                <c:pt idx="8">
                  <c:v>9300.3290333535588</c:v>
                </c:pt>
                <c:pt idx="9">
                  <c:v>1017.0437084586465</c:v>
                </c:pt>
                <c:pt idx="10">
                  <c:v>84.450187971524315</c:v>
                </c:pt>
                <c:pt idx="11">
                  <c:v>1533.6956988981444</c:v>
                </c:pt>
                <c:pt idx="12">
                  <c:v>0</c:v>
                </c:pt>
              </c:numCache>
            </c:numRef>
          </c:val>
          <c:extLst>
            <c:ext xmlns:c16="http://schemas.microsoft.com/office/drawing/2014/chart" uri="{C3380CC4-5D6E-409C-BE32-E72D297353CC}">
              <c16:uniqueId val="{00000002-77D7-0545-B76E-5541F26A8C2F}"/>
            </c:ext>
          </c:extLst>
        </c:ser>
        <c:ser>
          <c:idx val="3"/>
          <c:order val="3"/>
          <c:tx>
            <c:strRef>
              <c:f>Distribution!$A$248</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Distribution!$B$248:$N$248</c:f>
              <c:numCache>
                <c:formatCode>_(* #,##0.00_);_(* \(#,##0.00\);_(* "-"??_);_(@_)</c:formatCode>
                <c:ptCount val="13"/>
                <c:pt idx="0">
                  <c:v>2223.2997917824209</c:v>
                </c:pt>
                <c:pt idx="1">
                  <c:v>1172.0353292392524</c:v>
                </c:pt>
                <c:pt idx="2">
                  <c:v>0.10633327939194628</c:v>
                </c:pt>
                <c:pt idx="3">
                  <c:v>0</c:v>
                </c:pt>
                <c:pt idx="4">
                  <c:v>1606.739571997648</c:v>
                </c:pt>
                <c:pt idx="5">
                  <c:v>20.054534274739943</c:v>
                </c:pt>
                <c:pt idx="6">
                  <c:v>2682.0970863833809</c:v>
                </c:pt>
                <c:pt idx="7">
                  <c:v>27072.880785209247</c:v>
                </c:pt>
                <c:pt idx="8">
                  <c:v>4784.0525932138362</c:v>
                </c:pt>
                <c:pt idx="9">
                  <c:v>211.74128492793301</c:v>
                </c:pt>
                <c:pt idx="10">
                  <c:v>182.05289687506854</c:v>
                </c:pt>
                <c:pt idx="11">
                  <c:v>398.97705281444729</c:v>
                </c:pt>
                <c:pt idx="12">
                  <c:v>0</c:v>
                </c:pt>
              </c:numCache>
            </c:numRef>
          </c:val>
          <c:extLst>
            <c:ext xmlns:c16="http://schemas.microsoft.com/office/drawing/2014/chart" uri="{C3380CC4-5D6E-409C-BE32-E72D297353CC}">
              <c16:uniqueId val="{00000003-77D7-0545-B76E-5541F26A8C2F}"/>
            </c:ext>
          </c:extLst>
        </c:ser>
        <c:ser>
          <c:idx val="4"/>
          <c:order val="4"/>
          <c:tx>
            <c:strRef>
              <c:f>Distribution!$A$249</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Distribution!$B$249:$N$249</c:f>
              <c:numCache>
                <c:formatCode>_(* #,##0.00_);_(* \(#,##0.00\);_(* "-"??_);_(@_)</c:formatCode>
                <c:ptCount val="13"/>
                <c:pt idx="0">
                  <c:v>9.695019879646674</c:v>
                </c:pt>
                <c:pt idx="1">
                  <c:v>4.8620098961509859</c:v>
                </c:pt>
                <c:pt idx="2">
                  <c:v>0</c:v>
                </c:pt>
                <c:pt idx="3">
                  <c:v>0</c:v>
                </c:pt>
                <c:pt idx="4">
                  <c:v>6363.0989362186156</c:v>
                </c:pt>
                <c:pt idx="5">
                  <c:v>10.246127930734472</c:v>
                </c:pt>
                <c:pt idx="6">
                  <c:v>60.872281107951466</c:v>
                </c:pt>
                <c:pt idx="7">
                  <c:v>269.86214304643352</c:v>
                </c:pt>
                <c:pt idx="8">
                  <c:v>4068.18920300121</c:v>
                </c:pt>
                <c:pt idx="9">
                  <c:v>0.50115602077858046</c:v>
                </c:pt>
                <c:pt idx="10">
                  <c:v>2353.0366079231621</c:v>
                </c:pt>
                <c:pt idx="11">
                  <c:v>427.5398745290625</c:v>
                </c:pt>
                <c:pt idx="12">
                  <c:v>26.981175251752539</c:v>
                </c:pt>
              </c:numCache>
            </c:numRef>
          </c:val>
          <c:extLst>
            <c:ext xmlns:c16="http://schemas.microsoft.com/office/drawing/2014/chart" uri="{C3380CC4-5D6E-409C-BE32-E72D297353CC}">
              <c16:uniqueId val="{00000004-77D7-0545-B76E-5541F26A8C2F}"/>
            </c:ext>
          </c:extLst>
        </c:ser>
        <c:ser>
          <c:idx val="5"/>
          <c:order val="5"/>
          <c:tx>
            <c:strRef>
              <c:f>Distribution!$A$250</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Distribution!$B$250:$N$250</c:f>
              <c:numCache>
                <c:formatCode>_(* #,##0.00_);_(* \(#,##0.00\);_(* "-"??_);_(@_)</c:formatCode>
                <c:ptCount val="13"/>
                <c:pt idx="0">
                  <c:v>496.31343474516342</c:v>
                </c:pt>
                <c:pt idx="1">
                  <c:v>1.2492183948779687E-2</c:v>
                </c:pt>
                <c:pt idx="2">
                  <c:v>1086.665889771162</c:v>
                </c:pt>
                <c:pt idx="3">
                  <c:v>0</c:v>
                </c:pt>
                <c:pt idx="4">
                  <c:v>4.0921550064131154</c:v>
                </c:pt>
                <c:pt idx="5">
                  <c:v>0</c:v>
                </c:pt>
                <c:pt idx="6">
                  <c:v>2.6509519641876953E-2</c:v>
                </c:pt>
                <c:pt idx="7">
                  <c:v>76.731543283195506</c:v>
                </c:pt>
                <c:pt idx="8">
                  <c:v>22.65923827185177</c:v>
                </c:pt>
                <c:pt idx="9">
                  <c:v>66.71002248386138</c:v>
                </c:pt>
                <c:pt idx="10">
                  <c:v>1.4460965758189551E-10</c:v>
                </c:pt>
                <c:pt idx="11">
                  <c:v>4.1722747694329785</c:v>
                </c:pt>
                <c:pt idx="12">
                  <c:v>0.42577207066369727</c:v>
                </c:pt>
              </c:numCache>
            </c:numRef>
          </c:val>
          <c:extLst>
            <c:ext xmlns:c16="http://schemas.microsoft.com/office/drawing/2014/chart" uri="{C3380CC4-5D6E-409C-BE32-E72D297353CC}">
              <c16:uniqueId val="{00000005-77D7-0545-B76E-5541F26A8C2F}"/>
            </c:ext>
          </c:extLst>
        </c:ser>
        <c:dLbls>
          <c:showLegendKey val="0"/>
          <c:showVal val="0"/>
          <c:showCatName val="0"/>
          <c:showSerName val="0"/>
          <c:showPercent val="0"/>
          <c:showBubbleSize val="0"/>
        </c:dLbls>
        <c:gapWidth val="55"/>
        <c:overlap val="100"/>
        <c:axId val="-426174560"/>
        <c:axId val="-426170752"/>
      </c:barChart>
      <c:catAx>
        <c:axId val="-42617456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0752"/>
        <c:crosses val="autoZero"/>
        <c:auto val="1"/>
        <c:lblAlgn val="ctr"/>
        <c:lblOffset val="100"/>
        <c:noMultiLvlLbl val="0"/>
      </c:catAx>
      <c:valAx>
        <c:axId val="-42617075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4560"/>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Distribution!$A$209</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Distribution!$B$209:$N$209</c:f>
              <c:numCache>
                <c:formatCode>_(* #,##0.00_);_(* \(#,##0.00\);_(* "-"??_);_(@_)</c:formatCode>
                <c:ptCount val="13"/>
                <c:pt idx="0">
                  <c:v>5.6702459999999997</c:v>
                </c:pt>
                <c:pt idx="1">
                  <c:v>0.44463900000000001</c:v>
                </c:pt>
                <c:pt idx="2">
                  <c:v>0</c:v>
                </c:pt>
                <c:pt idx="3">
                  <c:v>0</c:v>
                </c:pt>
                <c:pt idx="4">
                  <c:v>0.57023199999999996</c:v>
                </c:pt>
                <c:pt idx="5">
                  <c:v>1.206E-3</c:v>
                </c:pt>
                <c:pt idx="6">
                  <c:v>1.3326020000000001</c:v>
                </c:pt>
                <c:pt idx="7">
                  <c:v>0.13610800000000001</c:v>
                </c:pt>
                <c:pt idx="8">
                  <c:v>2.8772500000000001</c:v>
                </c:pt>
                <c:pt idx="9">
                  <c:v>0.20905799999999999</c:v>
                </c:pt>
                <c:pt idx="10">
                  <c:v>0.84228899999999995</c:v>
                </c:pt>
                <c:pt idx="11">
                  <c:v>8.3849000000000007E-2</c:v>
                </c:pt>
                <c:pt idx="12">
                  <c:v>0</c:v>
                </c:pt>
              </c:numCache>
            </c:numRef>
          </c:val>
          <c:extLst>
            <c:ext xmlns:c16="http://schemas.microsoft.com/office/drawing/2014/chart" uri="{C3380CC4-5D6E-409C-BE32-E72D297353CC}">
              <c16:uniqueId val="{00000000-1634-C04F-AC95-8DA78C29FF88}"/>
            </c:ext>
          </c:extLst>
        </c:ser>
        <c:ser>
          <c:idx val="1"/>
          <c:order val="1"/>
          <c:tx>
            <c:strRef>
              <c:f>Distribution!$A$210</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Distribution!$B$210:$N$210</c:f>
              <c:numCache>
                <c:formatCode>_(* #,##0.00_);_(* \(#,##0.00\);_(* "-"??_);_(@_)</c:formatCode>
                <c:ptCount val="13"/>
                <c:pt idx="0">
                  <c:v>3.7266020000000002</c:v>
                </c:pt>
                <c:pt idx="1">
                  <c:v>36.302810999999998</c:v>
                </c:pt>
                <c:pt idx="2">
                  <c:v>1111.4416249999999</c:v>
                </c:pt>
                <c:pt idx="3">
                  <c:v>0.151397</c:v>
                </c:pt>
                <c:pt idx="4">
                  <c:v>78.538905</c:v>
                </c:pt>
                <c:pt idx="5">
                  <c:v>1.548789</c:v>
                </c:pt>
                <c:pt idx="6">
                  <c:v>99.996026999999998</c:v>
                </c:pt>
                <c:pt idx="7">
                  <c:v>24.756917999999999</c:v>
                </c:pt>
                <c:pt idx="8">
                  <c:v>28.846882000000001</c:v>
                </c:pt>
                <c:pt idx="9">
                  <c:v>19.870501999999998</c:v>
                </c:pt>
                <c:pt idx="10">
                  <c:v>0.76373999999999997</c:v>
                </c:pt>
                <c:pt idx="11">
                  <c:v>1.991133</c:v>
                </c:pt>
                <c:pt idx="12">
                  <c:v>0</c:v>
                </c:pt>
              </c:numCache>
            </c:numRef>
          </c:val>
          <c:extLst>
            <c:ext xmlns:c16="http://schemas.microsoft.com/office/drawing/2014/chart" uri="{C3380CC4-5D6E-409C-BE32-E72D297353CC}">
              <c16:uniqueId val="{00000001-1634-C04F-AC95-8DA78C29FF88}"/>
            </c:ext>
          </c:extLst>
        </c:ser>
        <c:ser>
          <c:idx val="2"/>
          <c:order val="2"/>
          <c:tx>
            <c:strRef>
              <c:f>Distribution!$A$211</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Distribution!$B$211:$N$211</c:f>
              <c:numCache>
                <c:formatCode>_(* #,##0.00_);_(* \(#,##0.00\);_(* "-"??_);_(@_)</c:formatCode>
                <c:ptCount val="13"/>
                <c:pt idx="0">
                  <c:v>46.483696999999999</c:v>
                </c:pt>
                <c:pt idx="1">
                  <c:v>180.322046</c:v>
                </c:pt>
                <c:pt idx="2">
                  <c:v>37.708620000000003</c:v>
                </c:pt>
                <c:pt idx="3">
                  <c:v>4.0879999999999996E-3</c:v>
                </c:pt>
                <c:pt idx="4">
                  <c:v>133.96732700000001</c:v>
                </c:pt>
                <c:pt idx="5">
                  <c:v>5.1455700000000002</c:v>
                </c:pt>
                <c:pt idx="6">
                  <c:v>236.99634499999999</c:v>
                </c:pt>
                <c:pt idx="7">
                  <c:v>247.005009</c:v>
                </c:pt>
                <c:pt idx="8">
                  <c:v>62.022759999999998</c:v>
                </c:pt>
                <c:pt idx="9">
                  <c:v>28.230530999999999</c:v>
                </c:pt>
                <c:pt idx="10">
                  <c:v>0.87534400000000001</c:v>
                </c:pt>
                <c:pt idx="11">
                  <c:v>42.075943000000002</c:v>
                </c:pt>
                <c:pt idx="12">
                  <c:v>0</c:v>
                </c:pt>
              </c:numCache>
            </c:numRef>
          </c:val>
          <c:extLst>
            <c:ext xmlns:c16="http://schemas.microsoft.com/office/drawing/2014/chart" uri="{C3380CC4-5D6E-409C-BE32-E72D297353CC}">
              <c16:uniqueId val="{00000002-1634-C04F-AC95-8DA78C29FF88}"/>
            </c:ext>
          </c:extLst>
        </c:ser>
        <c:ser>
          <c:idx val="3"/>
          <c:order val="3"/>
          <c:tx>
            <c:strRef>
              <c:f>Distribution!$A$212</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Distribution!$B$212:$N$212</c:f>
              <c:numCache>
                <c:formatCode>_(* #,##0.00_);_(* \(#,##0.00\);_(* "-"??_);_(@_)</c:formatCode>
                <c:ptCount val="13"/>
                <c:pt idx="0">
                  <c:v>6.6435570000000004</c:v>
                </c:pt>
                <c:pt idx="1">
                  <c:v>2.9801039999999999</c:v>
                </c:pt>
                <c:pt idx="2">
                  <c:v>3.4465999999999997E-2</c:v>
                </c:pt>
                <c:pt idx="3">
                  <c:v>0</c:v>
                </c:pt>
                <c:pt idx="4">
                  <c:v>321.25297899999998</c:v>
                </c:pt>
                <c:pt idx="5">
                  <c:v>9.6749369999999999</c:v>
                </c:pt>
                <c:pt idx="6">
                  <c:v>549.19912899999997</c:v>
                </c:pt>
                <c:pt idx="7">
                  <c:v>3178.4143800000002</c:v>
                </c:pt>
                <c:pt idx="8">
                  <c:v>180.55349899999999</c:v>
                </c:pt>
                <c:pt idx="9">
                  <c:v>28.063912999999999</c:v>
                </c:pt>
                <c:pt idx="10">
                  <c:v>95.545023</c:v>
                </c:pt>
                <c:pt idx="11">
                  <c:v>115.207275</c:v>
                </c:pt>
                <c:pt idx="12">
                  <c:v>0</c:v>
                </c:pt>
              </c:numCache>
            </c:numRef>
          </c:val>
          <c:extLst>
            <c:ext xmlns:c16="http://schemas.microsoft.com/office/drawing/2014/chart" uri="{C3380CC4-5D6E-409C-BE32-E72D297353CC}">
              <c16:uniqueId val="{00000003-1634-C04F-AC95-8DA78C29FF88}"/>
            </c:ext>
          </c:extLst>
        </c:ser>
        <c:ser>
          <c:idx val="4"/>
          <c:order val="4"/>
          <c:tx>
            <c:strRef>
              <c:f>Distribution!$A$213</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Distribution!$B$213:$N$213</c:f>
              <c:numCache>
                <c:formatCode>_(* #,##0.00_);_(* \(#,##0.00\);_(* "-"??_);_(@_)</c:formatCode>
                <c:ptCount val="13"/>
                <c:pt idx="0">
                  <c:v>0.144341</c:v>
                </c:pt>
                <c:pt idx="1">
                  <c:v>1.0913000000000001E-2</c:v>
                </c:pt>
                <c:pt idx="2">
                  <c:v>0</c:v>
                </c:pt>
                <c:pt idx="3">
                  <c:v>0</c:v>
                </c:pt>
                <c:pt idx="4">
                  <c:v>241.10453200000001</c:v>
                </c:pt>
                <c:pt idx="5">
                  <c:v>0.1186</c:v>
                </c:pt>
                <c:pt idx="6">
                  <c:v>10.726832999999999</c:v>
                </c:pt>
                <c:pt idx="7">
                  <c:v>58.533740999999999</c:v>
                </c:pt>
                <c:pt idx="8">
                  <c:v>30.626912999999998</c:v>
                </c:pt>
                <c:pt idx="9">
                  <c:v>3.5042999999999998E-2</c:v>
                </c:pt>
                <c:pt idx="10">
                  <c:v>94.515694999999994</c:v>
                </c:pt>
                <c:pt idx="11">
                  <c:v>4.5239510000000003</c:v>
                </c:pt>
                <c:pt idx="12">
                  <c:v>0.59444200000000003</c:v>
                </c:pt>
              </c:numCache>
            </c:numRef>
          </c:val>
          <c:extLst>
            <c:ext xmlns:c16="http://schemas.microsoft.com/office/drawing/2014/chart" uri="{C3380CC4-5D6E-409C-BE32-E72D297353CC}">
              <c16:uniqueId val="{00000004-1634-C04F-AC95-8DA78C29FF88}"/>
            </c:ext>
          </c:extLst>
        </c:ser>
        <c:ser>
          <c:idx val="5"/>
          <c:order val="5"/>
          <c:tx>
            <c:strRef>
              <c:f>Distribution!$A$214</c:f>
              <c:strCache>
                <c:ptCount val="1"/>
                <c:pt idx="0">
                  <c:v>Others1</c:v>
                </c:pt>
              </c:strCache>
            </c:strRef>
          </c:tx>
          <c:spPr>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Distribution!$B$214:$N$214</c:f>
              <c:numCache>
                <c:formatCode>_(* #,##0.00_);_(* \(#,##0.00\);_(* "-"??_);_(@_)</c:formatCode>
                <c:ptCount val="13"/>
                <c:pt idx="0">
                  <c:v>1.7703150000000001</c:v>
                </c:pt>
                <c:pt idx="1">
                  <c:v>2.5700000000000001E-4</c:v>
                </c:pt>
                <c:pt idx="2">
                  <c:v>43.768245999999998</c:v>
                </c:pt>
                <c:pt idx="3">
                  <c:v>0</c:v>
                </c:pt>
                <c:pt idx="4">
                  <c:v>2.093594</c:v>
                </c:pt>
                <c:pt idx="5">
                  <c:v>0</c:v>
                </c:pt>
                <c:pt idx="6">
                  <c:v>0</c:v>
                </c:pt>
                <c:pt idx="7">
                  <c:v>14.392689000000001</c:v>
                </c:pt>
                <c:pt idx="8">
                  <c:v>3.3708290000000001</c:v>
                </c:pt>
                <c:pt idx="9">
                  <c:v>7.4408729999999998</c:v>
                </c:pt>
                <c:pt idx="10">
                  <c:v>9.9999999999999995E-7</c:v>
                </c:pt>
                <c:pt idx="11">
                  <c:v>6.2236E-2</c:v>
                </c:pt>
                <c:pt idx="12">
                  <c:v>0.69964000000000004</c:v>
                </c:pt>
              </c:numCache>
            </c:numRef>
          </c:val>
          <c:extLst>
            <c:ext xmlns:c16="http://schemas.microsoft.com/office/drawing/2014/chart" uri="{C3380CC4-5D6E-409C-BE32-E72D297353CC}">
              <c16:uniqueId val="{00000005-1634-C04F-AC95-8DA78C29FF88}"/>
            </c:ext>
          </c:extLst>
        </c:ser>
        <c:dLbls>
          <c:showLegendKey val="0"/>
          <c:showVal val="0"/>
          <c:showCatName val="0"/>
          <c:showSerName val="0"/>
          <c:showPercent val="0"/>
          <c:showBubbleSize val="0"/>
        </c:dLbls>
        <c:gapWidth val="95"/>
        <c:overlap val="100"/>
        <c:axId val="-426171840"/>
        <c:axId val="-426169120"/>
      </c:barChart>
      <c:catAx>
        <c:axId val="-42617184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69120"/>
        <c:crosses val="autoZero"/>
        <c:auto val="1"/>
        <c:lblAlgn val="ctr"/>
        <c:lblOffset val="100"/>
        <c:noMultiLvlLbl val="0"/>
      </c:catAx>
      <c:valAx>
        <c:axId val="-426169120"/>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1840"/>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Distribution'!$B$3</c:f>
              <c:strCache>
                <c:ptCount val="1"/>
                <c:pt idx="0">
                  <c:v># of Users 4</c:v>
                </c:pt>
              </c:strCache>
            </c:strRef>
          </c:tx>
          <c:dLbls>
            <c:dLbl>
              <c:idx val="0"/>
              <c:layout>
                <c:manualLayout>
                  <c:x val="1.9094761972555934E-3"/>
                  <c:y val="-3.0832987981765436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0AC-164F-9982-9E6DBE0DC86B}"/>
                </c:ext>
              </c:extLst>
            </c:dLbl>
            <c:dLbl>
              <c:idx val="1"/>
              <c:layout>
                <c:manualLayout>
                  <c:x val="0.18497924720466966"/>
                  <c:y val="-3.115359180326423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AC-164F-9982-9E6DBE0DC86B}"/>
                </c:ext>
              </c:extLst>
            </c:dLbl>
            <c:dLbl>
              <c:idx val="2"/>
              <c:layout>
                <c:manualLayout>
                  <c:x val="-4.3894078608741251E-3"/>
                  <c:y val="-0.15488515223391033"/>
                </c:manualLayout>
              </c:layout>
              <c:tx>
                <c:rich>
                  <a:bodyPr/>
                  <a:lstStyle/>
                  <a:p>
                    <a:r>
                      <a:rPr lang="en-US"/>
                      <a:t>China, </a:t>
                    </a:r>
                    <a:fld id="{7A5DB466-B212-4A63-8170-F2B2BE49A85D}" type="VALUE">
                      <a:rPr lang="en-US"/>
                      <a:pPr/>
                      <a:t>[VALUE]</a:t>
                    </a:fld>
                    <a:r>
                      <a:rPr lang="en-US"/>
                      <a:t>, </a:t>
                    </a:r>
                    <a:fld id="{9FAE38CD-B861-40B9-9F18-374D736B734A}" type="PERCENTAGE">
                      <a:rPr lang="en-US"/>
                      <a:pPr/>
                      <a:t>[PERCENTAGE]</a:t>
                    </a:fld>
                    <a:endParaRPr lang="en-US"/>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0AC-164F-9982-9E6DBE0DC86B}"/>
                </c:ext>
              </c:extLst>
            </c:dLbl>
            <c:dLbl>
              <c:idx val="3"/>
              <c:layout>
                <c:manualLayout>
                  <c:x val="0.21974965229485396"/>
                  <c:y val="-3.2732274647081731E-3"/>
                </c:manualLayout>
              </c:layout>
              <c:spPr/>
              <c:txPr>
                <a:bodyPr lIns="38100" tIns="19050" rIns="38100" bIns="19050">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AC-164F-9982-9E6DBE0DC86B}"/>
                </c:ext>
              </c:extLst>
            </c:dLbl>
            <c:dLbl>
              <c:idx val="4"/>
              <c:layout>
                <c:manualLayout>
                  <c:x val="-0.12064536265372951"/>
                  <c:y val="-1.6423849090749196E-16"/>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0AC-164F-9982-9E6DBE0DC86B}"/>
                </c:ext>
              </c:extLst>
            </c:dLbl>
            <c:dLbl>
              <c:idx val="5"/>
              <c:layout>
                <c:manualLayout>
                  <c:x val="0"/>
                  <c:y val="2.3380448104681202E-3"/>
                </c:manualLayout>
              </c:layout>
              <c:spPr/>
              <c:txPr>
                <a:bodyPr lIns="38100" tIns="19050" rIns="38100" bIns="19050">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AC-164F-9982-9E6DBE0DC86B}"/>
                </c:ext>
              </c:extLst>
            </c:dLbl>
            <c:dLbl>
              <c:idx val="6"/>
              <c:layout>
                <c:manualLayout>
                  <c:x val="6.0972479274583026E-2"/>
                  <c:y val="-8.4718413557767977E-3"/>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60AC-164F-9982-9E6DBE0DC86B}"/>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Distribution'!$A$4:$A$10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Distribution'!$B$4:$B$10</c:f>
              <c:numCache>
                <c:formatCode>#,##0</c:formatCode>
                <c:ptCount val="7"/>
                <c:pt idx="0">
                  <c:v>110024</c:v>
                </c:pt>
                <c:pt idx="1">
                  <c:v>35712</c:v>
                </c:pt>
                <c:pt idx="2">
                  <c:v>1021763</c:v>
                </c:pt>
                <c:pt idx="3">
                  <c:v>29448</c:v>
                </c:pt>
                <c:pt idx="4">
                  <c:v>38327</c:v>
                </c:pt>
                <c:pt idx="5">
                  <c:v>990453</c:v>
                </c:pt>
                <c:pt idx="6">
                  <c:v>279032</c:v>
                </c:pt>
              </c:numCache>
            </c:numRef>
          </c:val>
          <c:extLst>
            <c:ext xmlns:c16="http://schemas.microsoft.com/office/drawing/2014/chart" uri="{C3380CC4-5D6E-409C-BE32-E72D297353CC}">
              <c16:uniqueId val="{00000007-60AC-164F-9982-9E6DBE0DC86B}"/>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a:t>
            </a:r>
            <a:r>
              <a:rPr lang="en-US" sz="1800" b="1" i="0" u="none" strike="noStrike" baseline="0">
                <a:effectLst/>
              </a:rPr>
              <a:t>Product Distribution (1000s)</a:t>
            </a:r>
            <a:endParaRPr lang="en-US"/>
          </a:p>
        </c:rich>
      </c:tx>
      <c:overlay val="0"/>
    </c:title>
    <c:autoTitleDeleted val="0"/>
    <c:view3D>
      <c:rotX val="30"/>
      <c:rotY val="0"/>
      <c:rAngAx val="0"/>
    </c:view3D>
    <c:floor>
      <c:thickness val="0"/>
    </c:floor>
    <c:sideWall>
      <c:thickness val="0"/>
    </c:sideWall>
    <c:backWall>
      <c:thickness val="0"/>
    </c:backWall>
    <c:plotArea>
      <c:layout/>
      <c:pie3DChart>
        <c:varyColors val="1"/>
        <c:ser>
          <c:idx val="1"/>
          <c:order val="0"/>
          <c:tx>
            <c:strRef>
              <c:f>'Foreign Distribution'!$C$3</c:f>
              <c:strCache>
                <c:ptCount val="1"/>
                <c:pt idx="0">
                  <c:v># of Products (1000s)</c:v>
                </c:pt>
              </c:strCache>
            </c:strRef>
          </c:tx>
          <c:dLbls>
            <c:dLbl>
              <c:idx val="0"/>
              <c:layout>
                <c:manualLayout>
                  <c:x val="-2.1231305818316336E-3"/>
                  <c:y val="-2.5527454763518798E-2"/>
                </c:manualLayout>
              </c:layout>
              <c:tx>
                <c:rich>
                  <a:bodyPr/>
                  <a:lstStyle/>
                  <a:p>
                    <a:r>
                      <a:rPr lang="en-US" baseline="0"/>
                      <a:t> EU,</a:t>
                    </a:r>
                    <a:fld id="{F94776F3-3852-4D19-AB43-A054AD7AF79E}" type="VALUE">
                      <a:rPr lang="en-US" baseline="0"/>
                      <a:pPr/>
                      <a:t>[VALUE]</a:t>
                    </a:fld>
                    <a:r>
                      <a:rPr lang="en-US" baseline="0"/>
                      <a:t>, </a:t>
                    </a:r>
                    <a:fld id="{02036826-1A2F-4F2E-8096-E1886759C41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765-3948-B10B-841742706937}"/>
                </c:ext>
              </c:extLst>
            </c:dLbl>
            <c:dLbl>
              <c:idx val="1"/>
              <c:layout>
                <c:manualLayout>
                  <c:x val="4.8594338326746755E-3"/>
                  <c:y val="-5.8210419750392456E-2"/>
                </c:manualLayout>
              </c:layout>
              <c:spPr/>
              <c:txPr>
                <a:bodyPr lIns="38100" tIns="19050" rIns="38100" bIns="19050">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65-3948-B10B-841742706937}"/>
                </c:ext>
              </c:extLst>
            </c:dLbl>
            <c:dLbl>
              <c:idx val="2"/>
              <c:layout>
                <c:manualLayout>
                  <c:x val="5.3718379415224414E-2"/>
                  <c:y val="-1.6188186796952573E-16"/>
                </c:manualLayout>
              </c:layout>
              <c:tx>
                <c:rich>
                  <a:bodyPr/>
                  <a:lstStyle/>
                  <a:p>
                    <a:r>
                      <a:rPr lang="en-US" baseline="0"/>
                      <a:t>China, </a:t>
                    </a:r>
                    <a:fld id="{78D196D5-BD26-434C-89EA-8B7FB08775CE}" type="VALUE">
                      <a:rPr lang="en-US" baseline="0"/>
                      <a:pPr/>
                      <a:t>[VALUE]</a:t>
                    </a:fld>
                    <a:r>
                      <a:rPr lang="en-US" baseline="0"/>
                      <a:t>, </a:t>
                    </a:r>
                    <a:fld id="{EA87C9A7-E653-4580-B28B-4383036F855E}"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765-3948-B10B-841742706937}"/>
                </c:ext>
              </c:extLst>
            </c:dLbl>
            <c:dLbl>
              <c:idx val="3"/>
              <c:layout>
                <c:manualLayout>
                  <c:x val="4.9028325153424479E-2"/>
                  <c:y val="0.10344909700856929"/>
                </c:manualLayout>
              </c:layout>
              <c:spPr/>
              <c:txPr>
                <a:bodyPr lIns="38100" tIns="19050" rIns="38100" bIns="19050">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65-3948-B10B-841742706937}"/>
                </c:ext>
              </c:extLst>
            </c:dLbl>
            <c:dLbl>
              <c:idx val="4"/>
              <c:layout>
                <c:manualLayout>
                  <c:x val="-1.4765100671140952E-2"/>
                  <c:y val="-8.415150092993344E-2"/>
                </c:manualLayout>
              </c:layout>
              <c:spPr/>
              <c:txPr>
                <a:bodyPr lIns="38100" tIns="19050" rIns="38100" bIns="19050">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765-3948-B10B-841742706937}"/>
                </c:ext>
              </c:extLst>
            </c:dLbl>
            <c:dLbl>
              <c:idx val="5"/>
              <c:layout>
                <c:manualLayout>
                  <c:x val="-3.5838714791523542E-2"/>
                  <c:y val="2.186125740904903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65-3948-B10B-841742706937}"/>
                </c:ext>
              </c:extLst>
            </c:dLbl>
            <c:dLbl>
              <c:idx val="6"/>
              <c:layout>
                <c:manualLayout>
                  <c:x val="-1.1447916953376257E-2"/>
                  <c:y val="-2.638893474687589E-2"/>
                </c:manualLayout>
              </c:layout>
              <c:tx>
                <c:rich>
                  <a:bodyPr/>
                  <a:lstStyle/>
                  <a:p>
                    <a:r>
                      <a:rPr lang="en-US" baseline="0"/>
                      <a:t>Unknown, </a:t>
                    </a:r>
                    <a:fld id="{45B8B1F3-27F9-4FB1-A244-36833C96424E}" type="VALUE">
                      <a:rPr lang="en-US" baseline="0"/>
                      <a:pPr/>
                      <a:t>[VALUE]</a:t>
                    </a:fld>
                    <a:r>
                      <a:rPr lang="en-US" baseline="0"/>
                      <a:t>, </a:t>
                    </a:r>
                    <a:fld id="{A7F297E8-E97A-484B-ADDA-EE47680C7A0F}"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3765-3948-B10B-841742706937}"/>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Distribution'!$A$4:$A$10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Distribution'!$C$4:$C$10</c:f>
              <c:numCache>
                <c:formatCode>#,##0.00</c:formatCode>
                <c:ptCount val="7"/>
                <c:pt idx="0">
                  <c:v>546174.38800000004</c:v>
                </c:pt>
                <c:pt idx="1">
                  <c:v>180855.49600000001</c:v>
                </c:pt>
                <c:pt idx="2">
                  <c:v>1412363.246</c:v>
                </c:pt>
                <c:pt idx="3">
                  <c:v>60173.523999999998</c:v>
                </c:pt>
                <c:pt idx="4">
                  <c:v>150691.97899999999</c:v>
                </c:pt>
                <c:pt idx="5" formatCode="#,##0">
                  <c:v>867880.49899999984</c:v>
                </c:pt>
                <c:pt idx="6">
                  <c:v>399.09399999999999</c:v>
                </c:pt>
              </c:numCache>
            </c:numRef>
          </c:val>
          <c:extLst>
            <c:ext xmlns:c16="http://schemas.microsoft.com/office/drawing/2014/chart" uri="{C3380CC4-5D6E-409C-BE32-E72D297353CC}">
              <c16:uniqueId val="{00000007-3765-3948-B10B-841742706937}"/>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Foreign Volume Distribution (TBs)</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pie3DChart>
        <c:varyColors val="1"/>
        <c:ser>
          <c:idx val="2"/>
          <c:order val="0"/>
          <c:tx>
            <c:strRef>
              <c:f>'Foreign Distribution'!$D$3</c:f>
              <c:strCache>
                <c:ptCount val="1"/>
                <c:pt idx="0">
                  <c:v>Vol (TBs)</c:v>
                </c:pt>
              </c:strCache>
            </c:strRef>
          </c:tx>
          <c:dLbls>
            <c:dLbl>
              <c:idx val="0"/>
              <c:layout>
                <c:manualLayout>
                  <c:x val="1.9042921892592997E-2"/>
                  <c:y val="-2.4783984955390147E-2"/>
                </c:manualLayout>
              </c:layout>
              <c:tx>
                <c:rich>
                  <a:bodyPr/>
                  <a:lstStyle/>
                  <a:p>
                    <a:r>
                      <a:rPr lang="en-US"/>
                      <a:t>EU</a:t>
                    </a:r>
                    <a:r>
                      <a:rPr lang="en-US" baseline="0"/>
                      <a:t>, </a:t>
                    </a:r>
                    <a:fld id="{B3CC088F-10F8-49BF-BA92-8AE24F9AA4E7}" type="VALUE">
                      <a:rPr lang="en-US" baseline="0"/>
                      <a:pPr/>
                      <a:t>[VALUE]</a:t>
                    </a:fld>
                    <a:r>
                      <a:rPr lang="en-US" baseline="0"/>
                      <a:t>, </a:t>
                    </a:r>
                    <a:fld id="{7A7D3686-B9B8-43B8-8C83-4BFEDF4A1DDC}"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8A9-A941-A04D-7B9B365A88B3}"/>
                </c:ext>
              </c:extLst>
            </c:dLbl>
            <c:dLbl>
              <c:idx val="1"/>
              <c:layout>
                <c:manualLayout>
                  <c:x val="0"/>
                  <c:y val="2.570826463041504E-3"/>
                </c:manualLayout>
              </c:layout>
              <c:spPr/>
              <c:txPr>
                <a:bodyPr lIns="38100" tIns="19050" rIns="38100" bIns="19050">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8A9-A941-A04D-7B9B365A88B3}"/>
                </c:ext>
              </c:extLst>
            </c:dLbl>
            <c:dLbl>
              <c:idx val="2"/>
              <c:layout>
                <c:manualLayout>
                  <c:x val="-1.307289247256329E-2"/>
                  <c:y val="7.4904356189751577E-3"/>
                </c:manualLayout>
              </c:layout>
              <c:tx>
                <c:rich>
                  <a:bodyPr/>
                  <a:lstStyle/>
                  <a:p>
                    <a:r>
                      <a:rPr lang="en-US"/>
                      <a:t>China</a:t>
                    </a:r>
                    <a:r>
                      <a:rPr lang="en-US" baseline="0"/>
                      <a:t>, </a:t>
                    </a:r>
                    <a:fld id="{53801298-E6BF-427B-B474-BB8610B213B9}" type="VALUE">
                      <a:rPr lang="en-US" baseline="0"/>
                      <a:pPr/>
                      <a:t>[VALUE]</a:t>
                    </a:fld>
                    <a:r>
                      <a:rPr lang="en-US" baseline="0"/>
                      <a:t>, </a:t>
                    </a:r>
                    <a:fld id="{FC8F24C1-02B7-4D15-8AE0-19B9FF31CAC1}"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8A9-A941-A04D-7B9B365A88B3}"/>
                </c:ext>
              </c:extLst>
            </c:dLbl>
            <c:dLbl>
              <c:idx val="3"/>
              <c:layout>
                <c:manualLayout>
                  <c:x val="-5.8041112454655382E-2"/>
                  <c:y val="8.3084709596070921E-2"/>
                </c:manualLayout>
              </c:layout>
              <c:spPr/>
              <c:txPr>
                <a:bodyPr lIns="38100" tIns="19050" rIns="38100" bIns="19050">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8A9-A941-A04D-7B9B365A88B3}"/>
                </c:ext>
              </c:extLst>
            </c:dLbl>
            <c:dLbl>
              <c:idx val="4"/>
              <c:layout>
                <c:manualLayout>
                  <c:x val="-7.3170731707317083E-2"/>
                  <c:y val="-5.2986041918332435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8A9-A941-A04D-7B9B365A88B3}"/>
                </c:ext>
              </c:extLst>
            </c:dLbl>
            <c:dLbl>
              <c:idx val="5"/>
              <c:layout>
                <c:manualLayout>
                  <c:x val="5.1731085481534723E-3"/>
                  <c:y val="4.868586632150433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8A9-A941-A04D-7B9B365A88B3}"/>
                </c:ext>
              </c:extLst>
            </c:dLbl>
            <c:dLbl>
              <c:idx val="6"/>
              <c:tx>
                <c:rich>
                  <a:bodyPr/>
                  <a:lstStyle/>
                  <a:p>
                    <a:r>
                      <a:rPr lang="en-US" baseline="0"/>
                      <a:t>Unknown, </a:t>
                    </a:r>
                    <a:fld id="{9B6DFC2C-58E9-4246-B4CE-3A71889694A3}" type="VALUE">
                      <a:rPr lang="en-US" baseline="0"/>
                      <a:pPr/>
                      <a:t>[VALUE]</a:t>
                    </a:fld>
                    <a:r>
                      <a:rPr lang="en-US" baseline="0"/>
                      <a:t>, </a:t>
                    </a:r>
                    <a:fld id="{A3F21091-830A-45DF-BE1F-7CDD7BE45504}"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D8A9-A941-A04D-7B9B365A88B3}"/>
                </c:ext>
              </c:extLst>
            </c:dLbl>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'Foreign Distribution'!$A$4:$A$10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Distribution'!$D$4:$D$10</c:f>
              <c:numCache>
                <c:formatCode>#,##0.00</c:formatCode>
                <c:ptCount val="7"/>
                <c:pt idx="0">
                  <c:v>21662.488193808524</c:v>
                </c:pt>
                <c:pt idx="1">
                  <c:v>3479.334344788047</c:v>
                </c:pt>
                <c:pt idx="2">
                  <c:v>54936.933876021292</c:v>
                </c:pt>
                <c:pt idx="3">
                  <c:v>1762.0459549148243</c:v>
                </c:pt>
                <c:pt idx="4">
                  <c:v>6515.0387366593359</c:v>
                </c:pt>
                <c:pt idx="5" formatCode="#,##0">
                  <c:v>15028.046483086728</c:v>
                </c:pt>
                <c:pt idx="6">
                  <c:v>2.9807323312270375</c:v>
                </c:pt>
              </c:numCache>
            </c:numRef>
          </c:val>
          <c:extLst>
            <c:ext xmlns:c16="http://schemas.microsoft.com/office/drawing/2014/chart" uri="{C3380CC4-5D6E-409C-BE32-E72D297353CC}">
              <c16:uniqueId val="{00000007-D8A9-A941-A04D-7B9B365A88B3}"/>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Users'!$B$16:$N$16</c:f>
              <c:numCache>
                <c:formatCode>#,##0</c:formatCode>
                <c:ptCount val="13"/>
                <c:pt idx="0">
                  <c:v>4313</c:v>
                </c:pt>
                <c:pt idx="1">
                  <c:v>404232</c:v>
                </c:pt>
                <c:pt idx="2">
                  <c:v>52339</c:v>
                </c:pt>
                <c:pt idx="3">
                  <c:v>267</c:v>
                </c:pt>
                <c:pt idx="4">
                  <c:v>1018784</c:v>
                </c:pt>
                <c:pt idx="5">
                  <c:v>1434</c:v>
                </c:pt>
                <c:pt idx="6">
                  <c:v>589761</c:v>
                </c:pt>
                <c:pt idx="7">
                  <c:v>171888</c:v>
                </c:pt>
                <c:pt idx="8">
                  <c:v>39095</c:v>
                </c:pt>
                <c:pt idx="9">
                  <c:v>14954</c:v>
                </c:pt>
                <c:pt idx="10">
                  <c:v>55034</c:v>
                </c:pt>
                <c:pt idx="11">
                  <c:v>12962</c:v>
                </c:pt>
                <c:pt idx="12">
                  <c:v>84080</c:v>
                </c:pt>
              </c:numCache>
            </c:numRef>
          </c:val>
          <c:extLst>
            <c:ext xmlns:c16="http://schemas.microsoft.com/office/drawing/2014/chart" uri="{C3380CC4-5D6E-409C-BE32-E72D297353CC}">
              <c16:uniqueId val="{00000000-1CDE-9B45-86F8-9444C77360BE}"/>
            </c:ext>
          </c:extLst>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Users'!$B$17:$N$17</c:f>
              <c:numCache>
                <c:formatCode>#,##0</c:formatCode>
                <c:ptCount val="13"/>
                <c:pt idx="0">
                  <c:v>224</c:v>
                </c:pt>
                <c:pt idx="1">
                  <c:v>35032</c:v>
                </c:pt>
                <c:pt idx="2">
                  <c:v>28978</c:v>
                </c:pt>
                <c:pt idx="3">
                  <c:v>267</c:v>
                </c:pt>
                <c:pt idx="4">
                  <c:v>9972</c:v>
                </c:pt>
                <c:pt idx="5">
                  <c:v>231</c:v>
                </c:pt>
                <c:pt idx="6">
                  <c:v>7850</c:v>
                </c:pt>
                <c:pt idx="7">
                  <c:v>8311</c:v>
                </c:pt>
                <c:pt idx="8">
                  <c:v>1885</c:v>
                </c:pt>
                <c:pt idx="9">
                  <c:v>727</c:v>
                </c:pt>
                <c:pt idx="10">
                  <c:v>166501</c:v>
                </c:pt>
                <c:pt idx="11">
                  <c:v>777</c:v>
                </c:pt>
                <c:pt idx="12">
                  <c:v>6048</c:v>
                </c:pt>
              </c:numCache>
            </c:numRef>
          </c:val>
          <c:extLst>
            <c:ext xmlns:c16="http://schemas.microsoft.com/office/drawing/2014/chart" uri="{C3380CC4-5D6E-409C-BE32-E72D297353CC}">
              <c16:uniqueId val="{00000001-1CDE-9B45-86F8-9444C77360BE}"/>
            </c:ext>
          </c:extLst>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Users'!$B$18:$N$18</c:f>
              <c:numCache>
                <c:formatCode>#,##0</c:formatCode>
                <c:ptCount val="13"/>
                <c:pt idx="0">
                  <c:v>1533</c:v>
                </c:pt>
                <c:pt idx="1">
                  <c:v>4176</c:v>
                </c:pt>
                <c:pt idx="2">
                  <c:v>1963</c:v>
                </c:pt>
                <c:pt idx="3">
                  <c:v>33</c:v>
                </c:pt>
                <c:pt idx="4">
                  <c:v>5749</c:v>
                </c:pt>
                <c:pt idx="5">
                  <c:v>300</c:v>
                </c:pt>
                <c:pt idx="6">
                  <c:v>1868</c:v>
                </c:pt>
                <c:pt idx="7">
                  <c:v>9894</c:v>
                </c:pt>
                <c:pt idx="8">
                  <c:v>3834</c:v>
                </c:pt>
                <c:pt idx="9">
                  <c:v>1634</c:v>
                </c:pt>
                <c:pt idx="10">
                  <c:v>5414</c:v>
                </c:pt>
                <c:pt idx="11">
                  <c:v>2558</c:v>
                </c:pt>
                <c:pt idx="12">
                  <c:v>2304</c:v>
                </c:pt>
              </c:numCache>
            </c:numRef>
          </c:val>
          <c:extLst>
            <c:ext xmlns:c16="http://schemas.microsoft.com/office/drawing/2014/chart" uri="{C3380CC4-5D6E-409C-BE32-E72D297353CC}">
              <c16:uniqueId val="{00000002-1CDE-9B45-86F8-9444C77360BE}"/>
            </c:ext>
          </c:extLst>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Users'!$B$19:$N$19</c:f>
              <c:numCache>
                <c:formatCode>#,##0</c:formatCode>
                <c:ptCount val="13"/>
                <c:pt idx="0">
                  <c:v>672</c:v>
                </c:pt>
                <c:pt idx="1">
                  <c:v>804</c:v>
                </c:pt>
                <c:pt idx="2">
                  <c:v>1183</c:v>
                </c:pt>
                <c:pt idx="3">
                  <c:v>35</c:v>
                </c:pt>
                <c:pt idx="4">
                  <c:v>1576</c:v>
                </c:pt>
                <c:pt idx="5">
                  <c:v>95</c:v>
                </c:pt>
                <c:pt idx="6">
                  <c:v>573</c:v>
                </c:pt>
                <c:pt idx="7">
                  <c:v>2253</c:v>
                </c:pt>
                <c:pt idx="8">
                  <c:v>807</c:v>
                </c:pt>
                <c:pt idx="9">
                  <c:v>549</c:v>
                </c:pt>
                <c:pt idx="10">
                  <c:v>949</c:v>
                </c:pt>
                <c:pt idx="11">
                  <c:v>491</c:v>
                </c:pt>
                <c:pt idx="12">
                  <c:v>293</c:v>
                </c:pt>
              </c:numCache>
            </c:numRef>
          </c:val>
          <c:extLst>
            <c:ext xmlns:c16="http://schemas.microsoft.com/office/drawing/2014/chart" uri="{C3380CC4-5D6E-409C-BE32-E72D297353CC}">
              <c16:uniqueId val="{00000003-1CDE-9B45-86F8-9444C77360BE}"/>
            </c:ext>
          </c:extLst>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Users'!$B$20:$N$20</c:f>
              <c:numCache>
                <c:formatCode>#,##0</c:formatCode>
                <c:ptCount val="13"/>
                <c:pt idx="0">
                  <c:v>106</c:v>
                </c:pt>
                <c:pt idx="1">
                  <c:v>462</c:v>
                </c:pt>
                <c:pt idx="2">
                  <c:v>501</c:v>
                </c:pt>
                <c:pt idx="3">
                  <c:v>0</c:v>
                </c:pt>
                <c:pt idx="4">
                  <c:v>427</c:v>
                </c:pt>
                <c:pt idx="5">
                  <c:v>30</c:v>
                </c:pt>
                <c:pt idx="6">
                  <c:v>227</c:v>
                </c:pt>
                <c:pt idx="7">
                  <c:v>1057</c:v>
                </c:pt>
                <c:pt idx="8">
                  <c:v>252</c:v>
                </c:pt>
                <c:pt idx="9">
                  <c:v>102</c:v>
                </c:pt>
                <c:pt idx="10">
                  <c:v>431</c:v>
                </c:pt>
                <c:pt idx="11">
                  <c:v>179</c:v>
                </c:pt>
                <c:pt idx="12">
                  <c:v>210</c:v>
                </c:pt>
              </c:numCache>
            </c:numRef>
          </c:val>
          <c:extLst>
            <c:ext xmlns:c16="http://schemas.microsoft.com/office/drawing/2014/chart" uri="{C3380CC4-5D6E-409C-BE32-E72D297353CC}">
              <c16:uniqueId val="{00000004-1CDE-9B45-86F8-9444C77360BE}"/>
            </c:ext>
          </c:extLst>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Users'!$B$21:$N$21</c:f>
              <c:numCache>
                <c:formatCode>#,##0</c:formatCode>
                <c:ptCount val="13"/>
                <c:pt idx="0">
                  <c:v>55</c:v>
                </c:pt>
                <c:pt idx="1">
                  <c:v>16391</c:v>
                </c:pt>
                <c:pt idx="2">
                  <c:v>13149</c:v>
                </c:pt>
                <c:pt idx="3">
                  <c:v>65</c:v>
                </c:pt>
                <c:pt idx="4">
                  <c:v>30289</c:v>
                </c:pt>
                <c:pt idx="5">
                  <c:v>29</c:v>
                </c:pt>
                <c:pt idx="6">
                  <c:v>197846</c:v>
                </c:pt>
                <c:pt idx="7">
                  <c:v>48921</c:v>
                </c:pt>
                <c:pt idx="8">
                  <c:v>2708</c:v>
                </c:pt>
                <c:pt idx="9">
                  <c:v>1202</c:v>
                </c:pt>
                <c:pt idx="10">
                  <c:v>42422</c:v>
                </c:pt>
                <c:pt idx="11">
                  <c:v>466</c:v>
                </c:pt>
                <c:pt idx="12">
                  <c:v>16580</c:v>
                </c:pt>
              </c:numCache>
            </c:numRef>
          </c:val>
          <c:extLst>
            <c:ext xmlns:c16="http://schemas.microsoft.com/office/drawing/2014/chart" uri="{C3380CC4-5D6E-409C-BE32-E72D297353CC}">
              <c16:uniqueId val="{00000005-1CDE-9B45-86F8-9444C77360BE}"/>
            </c:ext>
          </c:extLst>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Users'!$B$22:$N$22</c:f>
              <c:numCache>
                <c:formatCode>#,##0</c:formatCode>
                <c:ptCount val="13"/>
                <c:pt idx="0">
                  <c:v>1</c:v>
                </c:pt>
                <c:pt idx="1">
                  <c:v>3082</c:v>
                </c:pt>
                <c:pt idx="2">
                  <c:v>32</c:v>
                </c:pt>
                <c:pt idx="3">
                  <c:v>3</c:v>
                </c:pt>
                <c:pt idx="4">
                  <c:v>258244</c:v>
                </c:pt>
                <c:pt idx="5">
                  <c:v>0</c:v>
                </c:pt>
                <c:pt idx="6">
                  <c:v>13589</c:v>
                </c:pt>
                <c:pt idx="7">
                  <c:v>572</c:v>
                </c:pt>
                <c:pt idx="8">
                  <c:v>77</c:v>
                </c:pt>
                <c:pt idx="9">
                  <c:v>2</c:v>
                </c:pt>
                <c:pt idx="10">
                  <c:v>499</c:v>
                </c:pt>
                <c:pt idx="11">
                  <c:v>16</c:v>
                </c:pt>
                <c:pt idx="12">
                  <c:v>4342</c:v>
                </c:pt>
              </c:numCache>
            </c:numRef>
          </c:val>
          <c:extLst>
            <c:ext xmlns:c16="http://schemas.microsoft.com/office/drawing/2014/chart" uri="{C3380CC4-5D6E-409C-BE32-E72D297353CC}">
              <c16:uniqueId val="{00000006-1CDE-9B45-86F8-9444C77360BE}"/>
            </c:ext>
          </c:extLst>
        </c:ser>
        <c:dLbls>
          <c:showLegendKey val="0"/>
          <c:showVal val="0"/>
          <c:showCatName val="0"/>
          <c:showSerName val="0"/>
          <c:showPercent val="0"/>
          <c:showBubbleSize val="0"/>
        </c:dLbls>
        <c:gapWidth val="55"/>
        <c:overlap val="100"/>
        <c:axId val="-426171296"/>
        <c:axId val="-426182176"/>
      </c:barChart>
      <c:catAx>
        <c:axId val="-426171296"/>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426182176"/>
        <c:crosses val="autoZero"/>
        <c:auto val="1"/>
        <c:lblAlgn val="ctr"/>
        <c:lblOffset val="100"/>
        <c:noMultiLvlLbl val="0"/>
      </c:catAx>
      <c:valAx>
        <c:axId val="-4261821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426171296"/>
        <c:crosses val="autoZero"/>
        <c:crossBetween val="between"/>
      </c:valAx>
      <c:spPr>
        <a:solidFill>
          <a:srgbClr val="FFFFFF"/>
        </a:solidFill>
        <a:ln w="25400">
          <a:solidFill>
            <a:srgbClr val="808080"/>
          </a:solidFill>
        </a:ln>
      </c:spPr>
    </c:plotArea>
    <c:legend>
      <c:legendPos val="r"/>
      <c:layout>
        <c:manualLayout>
          <c:xMode val="edge"/>
          <c:yMode val="edge"/>
          <c:x val="0.85439303446787074"/>
          <c:y val="0.20179078736255379"/>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overlay val="0"/>
      <c:spPr>
        <a:noFill/>
        <a:ln w="25400">
          <a:noFill/>
        </a:ln>
      </c:spPr>
    </c:title>
    <c:autoTitleDeleted val="0"/>
    <c:plotArea>
      <c:layout>
        <c:manualLayout>
          <c:layoutTarget val="inner"/>
          <c:xMode val="edge"/>
          <c:yMode val="edge"/>
          <c:x val="0.1261457499820067"/>
          <c:y val="0.15887123908916848"/>
          <c:w val="0.70832569752019026"/>
          <c:h val="0.63876728041507713"/>
        </c:manualLayout>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Users'!$B$57:$N$57</c:f>
              <c:numCache>
                <c:formatCode>#,##0</c:formatCode>
                <c:ptCount val="13"/>
                <c:pt idx="0">
                  <c:v>1797</c:v>
                </c:pt>
                <c:pt idx="1">
                  <c:v>113019</c:v>
                </c:pt>
                <c:pt idx="2">
                  <c:v>26179</c:v>
                </c:pt>
                <c:pt idx="3">
                  <c:v>9</c:v>
                </c:pt>
                <c:pt idx="4">
                  <c:v>106972</c:v>
                </c:pt>
                <c:pt idx="5">
                  <c:v>361</c:v>
                </c:pt>
                <c:pt idx="6">
                  <c:v>71208</c:v>
                </c:pt>
                <c:pt idx="7">
                  <c:v>57797</c:v>
                </c:pt>
                <c:pt idx="8">
                  <c:v>9295</c:v>
                </c:pt>
                <c:pt idx="9">
                  <c:v>7394</c:v>
                </c:pt>
                <c:pt idx="10">
                  <c:v>11679</c:v>
                </c:pt>
                <c:pt idx="11">
                  <c:v>4949</c:v>
                </c:pt>
                <c:pt idx="12">
                  <c:v>12812</c:v>
                </c:pt>
              </c:numCache>
            </c:numRef>
          </c:val>
          <c:extLst>
            <c:ext xmlns:c16="http://schemas.microsoft.com/office/drawing/2014/chart" uri="{C3380CC4-5D6E-409C-BE32-E72D297353CC}">
              <c16:uniqueId val="{00000000-0D9D-B342-A396-146BB2DD8170}"/>
            </c:ext>
          </c:extLst>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Users'!$B$58:$N$58</c:f>
              <c:numCache>
                <c:formatCode>#,##0</c:formatCode>
                <c:ptCount val="13"/>
                <c:pt idx="0">
                  <c:v>18</c:v>
                </c:pt>
                <c:pt idx="1">
                  <c:v>4192</c:v>
                </c:pt>
                <c:pt idx="2">
                  <c:v>5950</c:v>
                </c:pt>
                <c:pt idx="3">
                  <c:v>8</c:v>
                </c:pt>
                <c:pt idx="4">
                  <c:v>11518</c:v>
                </c:pt>
                <c:pt idx="5">
                  <c:v>9</c:v>
                </c:pt>
                <c:pt idx="6">
                  <c:v>33890</c:v>
                </c:pt>
                <c:pt idx="7">
                  <c:v>28100</c:v>
                </c:pt>
                <c:pt idx="8">
                  <c:v>539</c:v>
                </c:pt>
                <c:pt idx="9">
                  <c:v>168</c:v>
                </c:pt>
                <c:pt idx="10">
                  <c:v>12723</c:v>
                </c:pt>
                <c:pt idx="11">
                  <c:v>372</c:v>
                </c:pt>
                <c:pt idx="12">
                  <c:v>1386</c:v>
                </c:pt>
              </c:numCache>
            </c:numRef>
          </c:val>
          <c:extLst>
            <c:ext xmlns:c16="http://schemas.microsoft.com/office/drawing/2014/chart" uri="{C3380CC4-5D6E-409C-BE32-E72D297353CC}">
              <c16:uniqueId val="{00000001-0D9D-B342-A396-146BB2DD8170}"/>
            </c:ext>
          </c:extLst>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Users'!$B$59:$N$59</c:f>
              <c:numCache>
                <c:formatCode>#,##0</c:formatCode>
                <c:ptCount val="13"/>
                <c:pt idx="0">
                  <c:v>0</c:v>
                </c:pt>
                <c:pt idx="1">
                  <c:v>350</c:v>
                </c:pt>
                <c:pt idx="2">
                  <c:v>10</c:v>
                </c:pt>
                <c:pt idx="3">
                  <c:v>0</c:v>
                </c:pt>
                <c:pt idx="4">
                  <c:v>9327</c:v>
                </c:pt>
                <c:pt idx="5">
                  <c:v>0</c:v>
                </c:pt>
                <c:pt idx="6">
                  <c:v>2354</c:v>
                </c:pt>
                <c:pt idx="7">
                  <c:v>134</c:v>
                </c:pt>
                <c:pt idx="8">
                  <c:v>13</c:v>
                </c:pt>
                <c:pt idx="9">
                  <c:v>0</c:v>
                </c:pt>
                <c:pt idx="10">
                  <c:v>90</c:v>
                </c:pt>
                <c:pt idx="11">
                  <c:v>1084</c:v>
                </c:pt>
                <c:pt idx="12">
                  <c:v>454</c:v>
                </c:pt>
              </c:numCache>
            </c:numRef>
          </c:val>
          <c:extLst>
            <c:ext xmlns:c16="http://schemas.microsoft.com/office/drawing/2014/chart" uri="{C3380CC4-5D6E-409C-BE32-E72D297353CC}">
              <c16:uniqueId val="{00000002-0D9D-B342-A396-146BB2DD8170}"/>
            </c:ext>
          </c:extLst>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Users'!$B$60:$N$60</c:f>
              <c:numCache>
                <c:formatCode>#,##0</c:formatCode>
                <c:ptCount val="13"/>
                <c:pt idx="0">
                  <c:v>87</c:v>
                </c:pt>
                <c:pt idx="1">
                  <c:v>5495</c:v>
                </c:pt>
                <c:pt idx="2">
                  <c:v>1653</c:v>
                </c:pt>
                <c:pt idx="3">
                  <c:v>29</c:v>
                </c:pt>
                <c:pt idx="4">
                  <c:v>2256</c:v>
                </c:pt>
                <c:pt idx="5">
                  <c:v>107</c:v>
                </c:pt>
                <c:pt idx="6">
                  <c:v>3700</c:v>
                </c:pt>
                <c:pt idx="7">
                  <c:v>4039</c:v>
                </c:pt>
                <c:pt idx="8">
                  <c:v>811</c:v>
                </c:pt>
                <c:pt idx="9">
                  <c:v>243</c:v>
                </c:pt>
                <c:pt idx="10">
                  <c:v>59435</c:v>
                </c:pt>
                <c:pt idx="11">
                  <c:v>289</c:v>
                </c:pt>
                <c:pt idx="12">
                  <c:v>78</c:v>
                </c:pt>
              </c:numCache>
            </c:numRef>
          </c:val>
          <c:extLst>
            <c:ext xmlns:c16="http://schemas.microsoft.com/office/drawing/2014/chart" uri="{C3380CC4-5D6E-409C-BE32-E72D297353CC}">
              <c16:uniqueId val="{00000003-0D9D-B342-A396-146BB2DD8170}"/>
            </c:ext>
          </c:extLst>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Users'!$B$61:$N$61</c:f>
              <c:numCache>
                <c:formatCode>#,##0</c:formatCode>
                <c:ptCount val="13"/>
                <c:pt idx="0">
                  <c:v>709</c:v>
                </c:pt>
                <c:pt idx="1">
                  <c:v>1914</c:v>
                </c:pt>
                <c:pt idx="2">
                  <c:v>1008</c:v>
                </c:pt>
                <c:pt idx="3">
                  <c:v>12</c:v>
                </c:pt>
                <c:pt idx="4">
                  <c:v>2812</c:v>
                </c:pt>
                <c:pt idx="5">
                  <c:v>119</c:v>
                </c:pt>
                <c:pt idx="6">
                  <c:v>898</c:v>
                </c:pt>
                <c:pt idx="7">
                  <c:v>4091</c:v>
                </c:pt>
                <c:pt idx="8">
                  <c:v>1634</c:v>
                </c:pt>
                <c:pt idx="9">
                  <c:v>809</c:v>
                </c:pt>
                <c:pt idx="10">
                  <c:v>1594</c:v>
                </c:pt>
                <c:pt idx="11">
                  <c:v>76</c:v>
                </c:pt>
                <c:pt idx="12">
                  <c:v>64</c:v>
                </c:pt>
              </c:numCache>
            </c:numRef>
          </c:val>
          <c:extLst>
            <c:ext xmlns:c16="http://schemas.microsoft.com/office/drawing/2014/chart" uri="{C3380CC4-5D6E-409C-BE32-E72D297353CC}">
              <c16:uniqueId val="{00000004-0D9D-B342-A396-146BB2DD8170}"/>
            </c:ext>
          </c:extLst>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Users'!$B$62:$N$62</c:f>
              <c:numCache>
                <c:formatCode>#,##0</c:formatCode>
                <c:ptCount val="13"/>
                <c:pt idx="0">
                  <c:v>348</c:v>
                </c:pt>
                <c:pt idx="1">
                  <c:v>346</c:v>
                </c:pt>
                <c:pt idx="2">
                  <c:v>840</c:v>
                </c:pt>
                <c:pt idx="3">
                  <c:v>7</c:v>
                </c:pt>
                <c:pt idx="4">
                  <c:v>775</c:v>
                </c:pt>
                <c:pt idx="5">
                  <c:v>38</c:v>
                </c:pt>
                <c:pt idx="6">
                  <c:v>336</c:v>
                </c:pt>
                <c:pt idx="7">
                  <c:v>740</c:v>
                </c:pt>
                <c:pt idx="8">
                  <c:v>342</c:v>
                </c:pt>
                <c:pt idx="9">
                  <c:v>264</c:v>
                </c:pt>
                <c:pt idx="10">
                  <c:v>322</c:v>
                </c:pt>
                <c:pt idx="11">
                  <c:v>116</c:v>
                </c:pt>
                <c:pt idx="12">
                  <c:v>3360</c:v>
                </c:pt>
              </c:numCache>
            </c:numRef>
          </c:val>
          <c:extLst>
            <c:ext xmlns:c16="http://schemas.microsoft.com/office/drawing/2014/chart" uri="{C3380CC4-5D6E-409C-BE32-E72D297353CC}">
              <c16:uniqueId val="{00000005-0D9D-B342-A396-146BB2DD8170}"/>
            </c:ext>
          </c:extLst>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Users'!$B$63:$N$63</c:f>
              <c:numCache>
                <c:formatCode>#,##0</c:formatCode>
                <c:ptCount val="13"/>
                <c:pt idx="0">
                  <c:v>50</c:v>
                </c:pt>
                <c:pt idx="1">
                  <c:v>200</c:v>
                </c:pt>
                <c:pt idx="2">
                  <c:v>251</c:v>
                </c:pt>
                <c:pt idx="3">
                  <c:v>0</c:v>
                </c:pt>
                <c:pt idx="4">
                  <c:v>237</c:v>
                </c:pt>
                <c:pt idx="5">
                  <c:v>7</c:v>
                </c:pt>
                <c:pt idx="6">
                  <c:v>113</c:v>
                </c:pt>
                <c:pt idx="7">
                  <c:v>415</c:v>
                </c:pt>
                <c:pt idx="8">
                  <c:v>105</c:v>
                </c:pt>
                <c:pt idx="9">
                  <c:v>51</c:v>
                </c:pt>
                <c:pt idx="10">
                  <c:v>144</c:v>
                </c:pt>
                <c:pt idx="11">
                  <c:v>0</c:v>
                </c:pt>
                <c:pt idx="12">
                  <c:v>208</c:v>
                </c:pt>
              </c:numCache>
            </c:numRef>
          </c:val>
          <c:extLst>
            <c:ext xmlns:c16="http://schemas.microsoft.com/office/drawing/2014/chart" uri="{C3380CC4-5D6E-409C-BE32-E72D297353CC}">
              <c16:uniqueId val="{00000006-0D9D-B342-A396-146BB2DD8170}"/>
            </c:ext>
          </c:extLst>
        </c:ser>
        <c:dLbls>
          <c:showLegendKey val="0"/>
          <c:showVal val="0"/>
          <c:showCatName val="0"/>
          <c:showSerName val="0"/>
          <c:showPercent val="0"/>
          <c:showBubbleSize val="0"/>
        </c:dLbls>
        <c:gapWidth val="55"/>
        <c:overlap val="100"/>
        <c:axId val="-426178912"/>
        <c:axId val="-426168576"/>
      </c:barChart>
      <c:catAx>
        <c:axId val="-4261789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426168576"/>
        <c:crosses val="autoZero"/>
        <c:auto val="1"/>
        <c:lblAlgn val="ctr"/>
        <c:lblOffset val="100"/>
        <c:noMultiLvlLbl val="0"/>
      </c:catAx>
      <c:valAx>
        <c:axId val="-4261685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426178912"/>
        <c:crosses val="autoZero"/>
        <c:crossBetween val="between"/>
      </c:valAx>
      <c:spPr>
        <a:noFill/>
        <a:ln w="25400">
          <a:no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outerShdw blurRad="50800" dist="38100" dir="8100000" algn="tr" rotWithShape="0">
            <a:prstClr val="black">
              <a:alpha val="40000"/>
            </a:prstClr>
          </a:outerShdw>
        </a:effectLst>
        <a:sp3d/>
      </c:spPr>
    </c:sideWall>
    <c:backWall>
      <c:thickness val="0"/>
      <c:spPr>
        <a:noFill/>
        <a:ln>
          <a:noFill/>
        </a:ln>
        <a:effectLst>
          <a:outerShdw blurRad="50800" dist="38100" dir="8100000" algn="tr" rotWithShape="0">
            <a:prstClr val="black">
              <a:alpha val="40000"/>
            </a:prstClr>
          </a:outerShdw>
        </a:effectLst>
        <a:sp3d/>
      </c:spPr>
    </c:backWall>
    <c:plotArea>
      <c:layout>
        <c:manualLayout>
          <c:layoutTarget val="inner"/>
          <c:xMode val="edge"/>
          <c:yMode val="edge"/>
          <c:x val="0.12413885707588397"/>
          <c:y val="5.0506641215302635E-2"/>
          <c:w val="0.8484367923132361"/>
          <c:h val="0.8838439513242663"/>
        </c:manualLayout>
      </c:layout>
      <c:bar3DChart>
        <c:barDir val="col"/>
        <c:grouping val="stacked"/>
        <c:varyColors val="0"/>
        <c:ser>
          <c:idx val="0"/>
          <c:order val="0"/>
          <c:tx>
            <c:strRef>
              <c:f>Top_10_country_with_NRT!$C$82</c:f>
              <c:strCache>
                <c:ptCount val="1"/>
                <c:pt idx="0">
                  <c:v>Rest of World</c:v>
                </c:pt>
              </c:strCache>
            </c:strRef>
          </c:tx>
          <c:spPr>
            <a:solidFill>
              <a:schemeClr val="accent1"/>
            </a:solidFill>
          </c:spPr>
          <c:invertIfNegative val="0"/>
          <c:dLbls>
            <c:dLbl>
              <c:idx val="0"/>
              <c:layout>
                <c:manualLayout>
                  <c:x val="2.3999999999999952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Top_10_country_with_NRT!$C$83:$C$85</c:f>
              <c:numCache>
                <c:formatCode>_(* #,##0.00_);_(* \(#,##0.00\);_(* "-"??_);_(@_)</c:formatCode>
                <c:ptCount val="3"/>
                <c:pt idx="0">
                  <c:v>824.9741580000009</c:v>
                </c:pt>
              </c:numCache>
            </c:numRef>
          </c:val>
          <c:extLst>
            <c:ext xmlns:c16="http://schemas.microsoft.com/office/drawing/2014/chart" uri="{C3380CC4-5D6E-409C-BE32-E72D297353CC}">
              <c16:uniqueId val="{00000001-1314-C347-8ADE-FA506092E635}"/>
            </c:ext>
          </c:extLst>
        </c:ser>
        <c:ser>
          <c:idx val="1"/>
          <c:order val="1"/>
          <c:tx>
            <c:strRef>
              <c:f>Top_10_country_with_NRT!$D$82</c:f>
              <c:strCache>
                <c:ptCount val="1"/>
                <c:pt idx="0">
                  <c:v>Unknown</c:v>
                </c:pt>
              </c:strCache>
            </c:strRef>
          </c:tx>
          <c:invertIfNegative val="0"/>
          <c:cat>
            <c:strRef>
              <c:f>Top_10_country_with_NRT!$B$83:$B$85</c:f>
              <c:strCache>
                <c:ptCount val="3"/>
                <c:pt idx="0">
                  <c:v>Rest of World</c:v>
                </c:pt>
                <c:pt idx="1">
                  <c:v>Top Ten Countries other than USA</c:v>
                </c:pt>
                <c:pt idx="2">
                  <c:v>USA</c:v>
                </c:pt>
              </c:strCache>
            </c:strRef>
          </c:cat>
          <c:val>
            <c:numRef>
              <c:f>Top_10_country_with_NRT!$D$83:$D$85</c:f>
              <c:numCache>
                <c:formatCode>_(* #,##0.00_);_(* \(#,##0.00\);_(* "-"??_);_(@_)</c:formatCode>
                <c:ptCount val="3"/>
                <c:pt idx="0">
                  <c:v>1.137232</c:v>
                </c:pt>
              </c:numCache>
            </c:numRef>
          </c:val>
          <c:extLst>
            <c:ext xmlns:c16="http://schemas.microsoft.com/office/drawing/2014/chart" uri="{C3380CC4-5D6E-409C-BE32-E72D297353CC}">
              <c16:uniqueId val="{00000002-1314-C347-8ADE-FA506092E635}"/>
            </c:ext>
          </c:extLst>
        </c:ser>
        <c:ser>
          <c:idx val="2"/>
          <c:order val="2"/>
          <c:tx>
            <c:strRef>
              <c:f>Top_10_country_with_NRT!$E$82</c:f>
              <c:strCache>
                <c:ptCount val="1"/>
                <c:pt idx="0">
                  <c:v>China</c:v>
                </c:pt>
              </c:strCache>
            </c:strRef>
          </c:tx>
          <c:spPr>
            <a:blipFill>
              <a:blip xmlns:r="http://schemas.openxmlformats.org/officeDocument/2006/relationships" r:embed="rId1"/>
              <a:stretch>
                <a:fillRect/>
              </a:stretch>
            </a:blipFill>
          </c:spPr>
          <c:invertIfNegative val="0"/>
          <c:dPt>
            <c:idx val="1"/>
            <c:invertIfNegative val="0"/>
            <c:bubble3D val="0"/>
            <c:spPr>
              <a:blipFill dpi="0" rotWithShape="1">
                <a:blip xmlns:r="http://schemas.openxmlformats.org/officeDocument/2006/relationships" r:embed="rId1"/>
                <a:srcRect/>
                <a:stretch>
                  <a:fillRect/>
                </a:stretch>
              </a:blipFill>
            </c:spPr>
            <c:extLst>
              <c:ext xmlns:c16="http://schemas.microsoft.com/office/drawing/2014/chart" uri="{C3380CC4-5D6E-409C-BE32-E72D297353CC}">
                <c16:uniqueId val="{00000004-1314-C347-8ADE-FA506092E635}"/>
              </c:ext>
            </c:extLst>
          </c:dPt>
          <c:dLbls>
            <c:dLbl>
              <c:idx val="1"/>
              <c:layout>
                <c:manualLayout>
                  <c:x val="-7.5999999999999998E-2"/>
                  <c:y val="-2.8199566160520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Top_10_country_with_NRT!$E$83:$E$85</c:f>
              <c:numCache>
                <c:formatCode>_(* #,##0.00_);_(* \(#,##0.00\);_(* "-"??_);_(@_)</c:formatCode>
                <c:ptCount val="3"/>
                <c:pt idx="1">
                  <c:v>1414.8879079999999</c:v>
                </c:pt>
              </c:numCache>
            </c:numRef>
          </c:val>
          <c:extLst>
            <c:ext xmlns:c16="http://schemas.microsoft.com/office/drawing/2014/chart" uri="{C3380CC4-5D6E-409C-BE32-E72D297353CC}">
              <c16:uniqueId val="{00000005-1314-C347-8ADE-FA506092E635}"/>
            </c:ext>
          </c:extLst>
        </c:ser>
        <c:ser>
          <c:idx val="3"/>
          <c:order val="3"/>
          <c:tx>
            <c:strRef>
              <c:f>Top_10_country_with_NRT!$F$82</c:f>
              <c:strCache>
                <c:ptCount val="1"/>
                <c:pt idx="0">
                  <c:v>United Kingdom</c:v>
                </c:pt>
              </c:strCache>
            </c:strRef>
          </c:tx>
          <c:spPr>
            <a:blipFill>
              <a:blip xmlns:r="http://schemas.openxmlformats.org/officeDocument/2006/relationships" r:embed="rId2"/>
              <a:stretch>
                <a:fillRect/>
              </a:stretch>
            </a:blipFill>
          </c:spPr>
          <c:invertIfNegative val="0"/>
          <c:dPt>
            <c:idx val="1"/>
            <c:invertIfNegative val="0"/>
            <c:bubble3D val="0"/>
            <c:spPr>
              <a:blipFill dpi="0" rotWithShape="1">
                <a:blip xmlns:r="http://schemas.openxmlformats.org/officeDocument/2006/relationships" r:embed="rId2"/>
                <a:srcRect/>
                <a:stretch>
                  <a:fillRect/>
                </a:stretch>
              </a:blipFill>
            </c:spPr>
            <c:extLst>
              <c:ext xmlns:c16="http://schemas.microsoft.com/office/drawing/2014/chart" uri="{C3380CC4-5D6E-409C-BE32-E72D297353CC}">
                <c16:uniqueId val="{00000007-1314-C347-8ADE-FA506092E635}"/>
              </c:ext>
            </c:extLst>
          </c:dPt>
          <c:dLbls>
            <c:dLbl>
              <c:idx val="1"/>
              <c:layout>
                <c:manualLayout>
                  <c:x val="-7.4666666666666673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Top_10_country_with_NRT!$F$83:$F$85</c:f>
              <c:numCache>
                <c:formatCode>_(* #,##0.00_);_(* \(#,##0.00\);_(* "-"??_);_(@_)</c:formatCode>
                <c:ptCount val="3"/>
                <c:pt idx="1">
                  <c:v>204.99678700000001</c:v>
                </c:pt>
              </c:numCache>
            </c:numRef>
          </c:val>
          <c:extLst>
            <c:ext xmlns:c16="http://schemas.microsoft.com/office/drawing/2014/chart" uri="{C3380CC4-5D6E-409C-BE32-E72D297353CC}">
              <c16:uniqueId val="{00000008-1314-C347-8ADE-FA506092E635}"/>
            </c:ext>
          </c:extLst>
        </c:ser>
        <c:ser>
          <c:idx val="4"/>
          <c:order val="4"/>
          <c:tx>
            <c:strRef>
              <c:f>Top_10_country_with_NRT!$G$82</c:f>
              <c:strCache>
                <c:ptCount val="1"/>
                <c:pt idx="0">
                  <c:v>Canada</c:v>
                </c:pt>
              </c:strCache>
            </c:strRef>
          </c:tx>
          <c:spPr>
            <a:blipFill dpi="0" rotWithShape="1">
              <a:blip xmlns:r="http://schemas.openxmlformats.org/officeDocument/2006/relationships" r:embed="rId3"/>
              <a:srcRect/>
              <a:stretch>
                <a:fillRect/>
              </a:stretch>
            </a:blipFill>
          </c:spPr>
          <c:invertIfNegative val="0"/>
          <c:dLbls>
            <c:dLbl>
              <c:idx val="1"/>
              <c:layout>
                <c:manualLayout>
                  <c:x val="-7.6000000000000054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Top_10_country_with_NRT!$G$83:$G$85</c:f>
              <c:numCache>
                <c:formatCode>_(* #,##0.00_);_(* \(#,##0.00\);_(* "-"??_);_(@_)</c:formatCode>
                <c:ptCount val="3"/>
                <c:pt idx="1">
                  <c:v>188.015671</c:v>
                </c:pt>
              </c:numCache>
            </c:numRef>
          </c:val>
          <c:extLst>
            <c:ext xmlns:c16="http://schemas.microsoft.com/office/drawing/2014/chart" uri="{C3380CC4-5D6E-409C-BE32-E72D297353CC}">
              <c16:uniqueId val="{0000000A-1314-C347-8ADE-FA506092E635}"/>
            </c:ext>
          </c:extLst>
        </c:ser>
        <c:ser>
          <c:idx val="6"/>
          <c:order val="5"/>
          <c:tx>
            <c:strRef>
              <c:f>Top_10_country_with_NRT!$I$82</c:f>
              <c:strCache>
                <c:ptCount val="1"/>
                <c:pt idx="0">
                  <c:v>Russia</c:v>
                </c:pt>
              </c:strCache>
            </c:strRef>
          </c:tx>
          <c:spPr>
            <a:blipFill dpi="0" rotWithShape="1">
              <a:blip xmlns:r="http://schemas.openxmlformats.org/officeDocument/2006/relationships" r:embed="rId4"/>
              <a:srcRect/>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Top_10_country_with_NRT!$I$83:$I$85</c:f>
              <c:numCache>
                <c:formatCode>_(* #,##0.00_);_(* \(#,##0.00\);_(* "-"??_);_(@_)</c:formatCode>
                <c:ptCount val="3"/>
                <c:pt idx="1">
                  <c:v>154.24512100000001</c:v>
                </c:pt>
              </c:numCache>
            </c:numRef>
          </c:val>
          <c:extLst>
            <c:ext xmlns:c16="http://schemas.microsoft.com/office/drawing/2014/chart" uri="{C3380CC4-5D6E-409C-BE32-E72D297353CC}">
              <c16:uniqueId val="{0000000C-1314-C347-8ADE-FA506092E635}"/>
            </c:ext>
          </c:extLst>
        </c:ser>
        <c:ser>
          <c:idx val="7"/>
          <c:order val="6"/>
          <c:tx>
            <c:strRef>
              <c:f>Top_10_country_with_NRT!$J$82</c:f>
              <c:strCache>
                <c:ptCount val="1"/>
                <c:pt idx="0">
                  <c:v>Spain</c:v>
                </c:pt>
              </c:strCache>
            </c:strRef>
          </c:tx>
          <c:spPr>
            <a:blipFill dpi="0" rotWithShape="1">
              <a:blip xmlns:r="http://schemas.openxmlformats.org/officeDocument/2006/relationships" r:embed="rId5"/>
              <a:srcRect/>
              <a:stretch>
                <a:fillRect/>
              </a:stretch>
            </a:blipFill>
          </c:spPr>
          <c:invertIfNegative val="0"/>
          <c:dLbls>
            <c:dLbl>
              <c:idx val="1"/>
              <c:layout>
                <c:manualLayout>
                  <c:x val="-7.1999999999999995E-2"/>
                  <c:y val="2.1691973969630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Top_10_country_with_NRT!$J$83:$J$85</c:f>
              <c:numCache>
                <c:formatCode>_(* #,##0.00_);_(* \(#,##0.00\);_(* "-"??_);_(@_)</c:formatCode>
                <c:ptCount val="3"/>
                <c:pt idx="1">
                  <c:v>96.029447000000005</c:v>
                </c:pt>
              </c:numCache>
            </c:numRef>
          </c:val>
          <c:extLst>
            <c:ext xmlns:c16="http://schemas.microsoft.com/office/drawing/2014/chart" uri="{C3380CC4-5D6E-409C-BE32-E72D297353CC}">
              <c16:uniqueId val="{0000000E-1314-C347-8ADE-FA506092E635}"/>
            </c:ext>
          </c:extLst>
        </c:ser>
        <c:ser>
          <c:idx val="8"/>
          <c:order val="7"/>
          <c:tx>
            <c:strRef>
              <c:f>Top_10_country_with_NRT!$K$82</c:f>
              <c:strCache>
                <c:ptCount val="1"/>
                <c:pt idx="0">
                  <c:v>India</c:v>
                </c:pt>
              </c:strCache>
            </c:strRef>
          </c:tx>
          <c:spPr>
            <a:blipFill dpi="0" rotWithShape="1">
              <a:blip xmlns:r="http://schemas.openxmlformats.org/officeDocument/2006/relationships" r:embed="rId6"/>
              <a:srcRect/>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Top_10_country_with_NRT!$K$83:$K$85</c:f>
              <c:numCache>
                <c:formatCode>_(* #,##0.00_);_(* \(#,##0.00\);_(* "-"??_);_(@_)</c:formatCode>
                <c:ptCount val="3"/>
                <c:pt idx="1">
                  <c:v>86.745069000000001</c:v>
                </c:pt>
              </c:numCache>
            </c:numRef>
          </c:val>
          <c:extLst>
            <c:ext xmlns:c16="http://schemas.microsoft.com/office/drawing/2014/chart" uri="{C3380CC4-5D6E-409C-BE32-E72D297353CC}">
              <c16:uniqueId val="{00000010-1314-C347-8ADE-FA506092E635}"/>
            </c:ext>
          </c:extLst>
        </c:ser>
        <c:ser>
          <c:idx val="9"/>
          <c:order val="8"/>
          <c:tx>
            <c:strRef>
              <c:f>Top_10_country_with_NRT!$L$82</c:f>
              <c:strCache>
                <c:ptCount val="1"/>
                <c:pt idx="0">
                  <c:v>Turkey</c:v>
                </c:pt>
              </c:strCache>
            </c:strRef>
          </c:tx>
          <c:spPr>
            <a:blipFill dpi="0" rotWithShape="1">
              <a:blip xmlns:r="http://schemas.openxmlformats.org/officeDocument/2006/relationships" r:embed="rId7"/>
              <a:srcRect/>
              <a:stretch>
                <a:fillRect/>
              </a:stretch>
            </a:blipFill>
          </c:spPr>
          <c:invertIfNegative val="0"/>
          <c:dLbls>
            <c:dLbl>
              <c:idx val="1"/>
              <c:layout>
                <c:manualLayout>
                  <c:x val="-6.8000000000000005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Top_10_country_with_NRT!$L$83:$L$85</c:f>
              <c:numCache>
                <c:formatCode>_(* #,##0.00_);_(* \(#,##0.00\);_(* "-"??_);_(@_)</c:formatCode>
                <c:ptCount val="3"/>
                <c:pt idx="1">
                  <c:v>77.235737</c:v>
                </c:pt>
              </c:numCache>
            </c:numRef>
          </c:val>
          <c:extLst>
            <c:ext xmlns:c16="http://schemas.microsoft.com/office/drawing/2014/chart" uri="{C3380CC4-5D6E-409C-BE32-E72D297353CC}">
              <c16:uniqueId val="{00000012-1314-C347-8ADE-FA506092E635}"/>
            </c:ext>
          </c:extLst>
        </c:ser>
        <c:ser>
          <c:idx val="10"/>
          <c:order val="9"/>
          <c:tx>
            <c:strRef>
              <c:f>Top_10_country_with_NRT!$M$82</c:f>
              <c:strCache>
                <c:ptCount val="1"/>
                <c:pt idx="0">
                  <c:v>Japan</c:v>
                </c:pt>
              </c:strCache>
            </c:strRef>
          </c:tx>
          <c:spPr>
            <a:blipFill dpi="0" rotWithShape="1">
              <a:blip xmlns:r="http://schemas.openxmlformats.org/officeDocument/2006/relationships" r:embed="rId8"/>
              <a:srcRect/>
              <a:stretch>
                <a:fillRect/>
              </a:stretch>
            </a:blipFill>
          </c:spPr>
          <c:invertIfNegative val="0"/>
          <c:dLbls>
            <c:dLbl>
              <c:idx val="1"/>
              <c:layout>
                <c:manualLayout>
                  <c:x val="-6.80000000000000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Top_10_country_with_NRT!$M$83:$M$85</c:f>
              <c:numCache>
                <c:formatCode>_(* #,##0.00_);_(* \(#,##0.00\);_(* "-"??_);_(@_)</c:formatCode>
                <c:ptCount val="3"/>
                <c:pt idx="1">
                  <c:v>69.263018000000002</c:v>
                </c:pt>
              </c:numCache>
            </c:numRef>
          </c:val>
          <c:extLst>
            <c:ext xmlns:c16="http://schemas.microsoft.com/office/drawing/2014/chart" uri="{C3380CC4-5D6E-409C-BE32-E72D297353CC}">
              <c16:uniqueId val="{00000014-1314-C347-8ADE-FA506092E635}"/>
            </c:ext>
          </c:extLst>
        </c:ser>
        <c:ser>
          <c:idx val="11"/>
          <c:order val="10"/>
          <c:tx>
            <c:strRef>
              <c:f>Top_10_country_with_NRT!$N$82</c:f>
              <c:strCache>
                <c:ptCount val="1"/>
                <c:pt idx="0">
                  <c:v>France</c:v>
                </c:pt>
              </c:strCache>
            </c:strRef>
          </c:tx>
          <c:spPr>
            <a:blipFill dpi="0" rotWithShape="1">
              <a:blip xmlns:r="http://schemas.openxmlformats.org/officeDocument/2006/relationships" r:embed="rId9"/>
              <a:srcRect/>
              <a:stretch>
                <a:fillRect/>
              </a:stretch>
            </a:blipFill>
          </c:spPr>
          <c:invertIfNegative val="0"/>
          <c:dPt>
            <c:idx val="1"/>
            <c:invertIfNegative val="0"/>
            <c:bubble3D val="0"/>
            <c:spPr>
              <a:blipFill dpi="0" rotWithShape="1">
                <a:blip xmlns:r="http://schemas.openxmlformats.org/officeDocument/2006/relationships" r:embed="rId10"/>
                <a:srcRect/>
                <a:stretch>
                  <a:fillRect/>
                </a:stretch>
              </a:blipFill>
            </c:spPr>
            <c:extLst>
              <c:ext xmlns:c16="http://schemas.microsoft.com/office/drawing/2014/chart" uri="{C3380CC4-5D6E-409C-BE32-E72D297353CC}">
                <c16:uniqueId val="{00000018-1314-C347-8ADE-FA506092E63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Top_10_country_with_NRT!$N$83:$N$85</c:f>
              <c:numCache>
                <c:formatCode>_(* #,##0.00_);_(* \(#,##0.00\);_(* "-"??_);_(@_)</c:formatCode>
                <c:ptCount val="3"/>
                <c:pt idx="1">
                  <c:v>65.869550000000004</c:v>
                </c:pt>
              </c:numCache>
            </c:numRef>
          </c:val>
          <c:extLst>
            <c:ext xmlns:c16="http://schemas.microsoft.com/office/drawing/2014/chart" uri="{C3380CC4-5D6E-409C-BE32-E72D297353CC}">
              <c16:uniqueId val="{00000015-1314-C347-8ADE-FA506092E635}"/>
            </c:ext>
          </c:extLst>
        </c:ser>
        <c:ser>
          <c:idx val="12"/>
          <c:order val="11"/>
          <c:tx>
            <c:strRef>
              <c:f>Top_10_country_with_NRT!$O$82</c:f>
              <c:strCache>
                <c:ptCount val="1"/>
                <c:pt idx="0">
                  <c:v>United States</c:v>
                </c:pt>
              </c:strCache>
            </c:strRef>
          </c:tx>
          <c:spPr>
            <a:blipFill>
              <a:blip xmlns:r="http://schemas.openxmlformats.org/officeDocument/2006/relationships" r:embed="rId11"/>
              <a:stretch>
                <a:fillRect/>
              </a:stretch>
            </a:blipFill>
          </c:spPr>
          <c:invertIfNegative val="0"/>
          <c:dLbls>
            <c:dLbl>
              <c:idx val="2"/>
              <c:layout>
                <c:manualLayout>
                  <c:x val="0.11066666666666666"/>
                  <c:y val="-0.121475054229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314-C347-8ADE-FA506092E6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Top_10_country_with_NRT!$O$83:$O$85</c:f>
              <c:numCache>
                <c:formatCode>_(* #,##0.00_);_(* \(#,##0.00\);_(* "-"??_);_(@_)</c:formatCode>
                <c:ptCount val="3"/>
                <c:pt idx="2">
                  <c:v>4454.1443760000002</c:v>
                </c:pt>
              </c:numCache>
            </c:numRef>
          </c:val>
          <c:extLst>
            <c:ext xmlns:c16="http://schemas.microsoft.com/office/drawing/2014/chart" uri="{C3380CC4-5D6E-409C-BE32-E72D297353CC}">
              <c16:uniqueId val="{00000017-1314-C347-8ADE-FA506092E635}"/>
            </c:ext>
          </c:extLst>
        </c:ser>
        <c:dLbls>
          <c:showLegendKey val="0"/>
          <c:showVal val="0"/>
          <c:showCatName val="0"/>
          <c:showSerName val="0"/>
          <c:showPercent val="0"/>
          <c:showBubbleSize val="0"/>
        </c:dLbls>
        <c:gapWidth val="118"/>
        <c:gapDepth val="41"/>
        <c:shape val="cylinder"/>
        <c:axId val="1821992944"/>
        <c:axId val="1821996208"/>
        <c:axId val="0"/>
      </c:bar3DChart>
      <c:catAx>
        <c:axId val="182199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6208"/>
        <c:crosses val="autoZero"/>
        <c:auto val="1"/>
        <c:lblAlgn val="ctr"/>
        <c:lblOffset val="100"/>
        <c:noMultiLvlLbl val="0"/>
      </c:catAx>
      <c:valAx>
        <c:axId val="1821996208"/>
        <c:scaling>
          <c:orientation val="minMax"/>
        </c:scaling>
        <c:delete val="0"/>
        <c:axPos val="l"/>
        <c:majorGridlines>
          <c:spPr>
            <a:ln w="1270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solidFill>
                      <a:schemeClr val="tx1"/>
                    </a:solidFill>
                  </a:rPr>
                  <a:t># Products Distributed (Millions)</a:t>
                </a:r>
              </a:p>
            </c:rich>
          </c:tx>
          <c:layout>
            <c:manualLayout>
              <c:xMode val="edge"/>
              <c:yMode val="edge"/>
              <c:x val="2.5225573215810666E-2"/>
              <c:y val="0.35135099021713195"/>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2944"/>
        <c:crosses val="autoZero"/>
        <c:crossBetween val="between"/>
      </c:valAx>
      <c:spPr>
        <a:noFill/>
        <a:ln w="25400">
          <a:noFill/>
        </a:ln>
      </c:spPr>
    </c:plotArea>
    <c:legend>
      <c:legendPos val="r"/>
      <c:legendEntry>
        <c:idx val="0"/>
        <c:delete val="1"/>
      </c:legendEntry>
      <c:legendEntry>
        <c:idx val="10"/>
        <c:delete val="1"/>
      </c:legendEntry>
      <c:legendEntry>
        <c:idx val="11"/>
        <c:delete val="1"/>
      </c:legendEntry>
      <c:layout>
        <c:manualLayout>
          <c:xMode val="edge"/>
          <c:yMode val="edge"/>
          <c:x val="0.61500661417322833"/>
          <c:y val="0.11542880079252568"/>
          <c:w val="0.1183427557768032"/>
          <c:h val="0.7813860658957760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FY2025</a:t>
            </a:r>
          </a:p>
        </c:rich>
      </c:tx>
      <c:overlay val="0"/>
    </c:title>
    <c:autoTitleDeleted val="0"/>
    <c:plotArea>
      <c:layout>
        <c:manualLayout>
          <c:layoutTarget val="inner"/>
          <c:xMode val="edge"/>
          <c:yMode val="edge"/>
          <c:x val="0.10291454594160193"/>
          <c:y val="0.11191763602542176"/>
          <c:w val="0.88007500669702654"/>
          <c:h val="0.78898723843439922"/>
        </c:manualLayout>
      </c:layout>
      <c:barChart>
        <c:barDir val="col"/>
        <c:grouping val="clustered"/>
        <c:varyColors val="0"/>
        <c:ser>
          <c:idx val="0"/>
          <c:order val="0"/>
          <c:tx>
            <c:v>No of Unique Products</c:v>
          </c:tx>
          <c:invertIfNegative val="0"/>
          <c:cat>
            <c:strRef>
              <c:f>'Unique Product Counts'!$A$36:$M$36</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'Unique Product Counts'!$A$37:$M$37</c:f>
              <c:numCache>
                <c:formatCode>#,##0</c:formatCode>
                <c:ptCount val="13"/>
                <c:pt idx="0">
                  <c:v>2122</c:v>
                </c:pt>
                <c:pt idx="1">
                  <c:v>189</c:v>
                </c:pt>
                <c:pt idx="2">
                  <c:v>158</c:v>
                </c:pt>
                <c:pt idx="3">
                  <c:v>12</c:v>
                </c:pt>
                <c:pt idx="4">
                  <c:v>4968</c:v>
                </c:pt>
                <c:pt idx="5">
                  <c:v>497</c:v>
                </c:pt>
                <c:pt idx="6">
                  <c:v>1389</c:v>
                </c:pt>
                <c:pt idx="7">
                  <c:v>1067</c:v>
                </c:pt>
                <c:pt idx="8">
                  <c:v>1855</c:v>
                </c:pt>
                <c:pt idx="9">
                  <c:v>1208</c:v>
                </c:pt>
                <c:pt idx="10">
                  <c:v>3223</c:v>
                </c:pt>
                <c:pt idx="11">
                  <c:v>898</c:v>
                </c:pt>
                <c:pt idx="12">
                  <c:v>600</c:v>
                </c:pt>
              </c:numCache>
            </c:numRef>
          </c:val>
          <c:extLst>
            <c:ext xmlns:c16="http://schemas.microsoft.com/office/drawing/2014/chart" uri="{C3380CC4-5D6E-409C-BE32-E72D297353CC}">
              <c16:uniqueId val="{00000000-E71C-6E4B-BBDB-28FC468BB88E}"/>
            </c:ext>
          </c:extLst>
        </c:ser>
        <c:dLbls>
          <c:showLegendKey val="0"/>
          <c:showVal val="0"/>
          <c:showCatName val="0"/>
          <c:showSerName val="0"/>
          <c:showPercent val="0"/>
          <c:showBubbleSize val="0"/>
        </c:dLbls>
        <c:gapWidth val="150"/>
        <c:axId val="-426168032"/>
        <c:axId val="-426174016"/>
      </c:barChart>
      <c:catAx>
        <c:axId val="-426168032"/>
        <c:scaling>
          <c:orientation val="minMax"/>
        </c:scaling>
        <c:delete val="0"/>
        <c:axPos val="b"/>
        <c:numFmt formatCode="General" sourceLinked="0"/>
        <c:majorTickMark val="out"/>
        <c:minorTickMark val="none"/>
        <c:tickLblPos val="nextTo"/>
        <c:crossAx val="-426174016"/>
        <c:crosses val="autoZero"/>
        <c:auto val="1"/>
        <c:lblAlgn val="ctr"/>
        <c:lblOffset val="100"/>
        <c:noMultiLvlLbl val="0"/>
      </c:catAx>
      <c:valAx>
        <c:axId val="-426174016"/>
        <c:scaling>
          <c:orientation val="minMax"/>
        </c:scaling>
        <c:delete val="0"/>
        <c:axPos val="l"/>
        <c:majorGridlines/>
        <c:title>
          <c:tx>
            <c:rich>
              <a:bodyPr/>
              <a:lstStyle/>
              <a:p>
                <a:pPr>
                  <a:defRPr sz="1200" b="0"/>
                </a:pPr>
                <a:r>
                  <a:rPr lang="en-US" sz="1200" b="0"/>
                  <a:t>Number</a:t>
                </a:r>
                <a:r>
                  <a:rPr lang="en-US" sz="1200" b="0" baseline="0"/>
                  <a:t> of Products</a:t>
                </a:r>
                <a:endParaRPr lang="en-US" sz="1200" b="0"/>
              </a:p>
            </c:rich>
          </c:tx>
          <c:overlay val="0"/>
        </c:title>
        <c:numFmt formatCode="#,##0" sourceLinked="1"/>
        <c:majorTickMark val="out"/>
        <c:minorTickMark val="none"/>
        <c:tickLblPos val="nextTo"/>
        <c:crossAx val="-426168032"/>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(667.1 Millions)</a:t>
            </a:r>
          </a:p>
        </c:rich>
      </c:tx>
      <c:layout>
        <c:manualLayout>
          <c:xMode val="edge"/>
          <c:yMode val="edge"/>
          <c:x val="0.24772103427035347"/>
          <c:y val="0"/>
        </c:manualLayout>
      </c:layout>
      <c:overlay val="0"/>
      <c:spPr>
        <a:noFill/>
        <a:ln w="25400">
          <a:noFill/>
        </a:ln>
      </c:spPr>
    </c:title>
    <c:autoTitleDeleted val="0"/>
    <c:plotArea>
      <c:layout>
        <c:manualLayout>
          <c:layoutTarget val="inner"/>
          <c:xMode val="edge"/>
          <c:yMode val="edge"/>
          <c:x val="0.35754238709846098"/>
          <c:y val="0.61488867468360897"/>
          <c:w val="0.24022379133176799"/>
          <c:h val="0.27831803169888902"/>
        </c:manualLayout>
      </c:layout>
      <c:pieChart>
        <c:varyColors val="1"/>
        <c:ser>
          <c:idx val="0"/>
          <c:order val="0"/>
          <c:tx>
            <c:strRef>
              <c:f>Ingest!$C$6</c:f>
              <c:strCache>
                <c:ptCount val="1"/>
                <c:pt idx="0">
                  <c:v>Files (Millions)</c:v>
                </c:pt>
              </c:strCache>
            </c:strRef>
          </c:tx>
          <c:dPt>
            <c:idx val="0"/>
            <c:bubble3D val="0"/>
            <c:spPr>
              <a:solidFill>
                <a:srgbClr val="FFFF00"/>
              </a:solidFill>
            </c:spPr>
            <c:extLst>
              <c:ext xmlns:c16="http://schemas.microsoft.com/office/drawing/2014/chart" uri="{C3380CC4-5D6E-409C-BE32-E72D297353CC}">
                <c16:uniqueId val="{00000001-D4D2-AE4F-B27B-74E29CA06E54}"/>
              </c:ext>
            </c:extLst>
          </c:dPt>
          <c:dLbls>
            <c:dLbl>
              <c:idx val="0"/>
              <c:layout>
                <c:manualLayout>
                  <c:x val="0.24566811062978999"/>
                  <c:y val="-3.50449912932421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2-AE4F-B27B-74E29CA06E54}"/>
                </c:ext>
              </c:extLst>
            </c:dLbl>
            <c:dLbl>
              <c:idx val="1"/>
              <c:layout>
                <c:manualLayout>
                  <c:x val="0.15025150346709801"/>
                  <c:y val="5.9184536949068903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7.9826428957178494E-2"/>
                      <c:h val="0.139949886961488"/>
                    </c:manualLayout>
                  </c15:layout>
                </c:ext>
                <c:ext xmlns:c16="http://schemas.microsoft.com/office/drawing/2014/chart" uri="{C3380CC4-5D6E-409C-BE32-E72D297353CC}">
                  <c16:uniqueId val="{00000002-D4D2-AE4F-B27B-74E29CA06E54}"/>
                </c:ext>
              </c:extLst>
            </c:dLbl>
            <c:dLbl>
              <c:idx val="2"/>
              <c:layout>
                <c:manualLayout>
                  <c:x val="0.18511967669733745"/>
                  <c:y val="6.39964426625569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2-AE4F-B27B-74E29CA06E54}"/>
                </c:ext>
              </c:extLst>
            </c:dLbl>
            <c:dLbl>
              <c:idx val="4"/>
              <c:layout>
                <c:manualLayout>
                  <c:x val="0.26946381785305729"/>
                  <c:y val="-0.164993154087799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2-AE4F-B27B-74E29CA06E54}"/>
                </c:ext>
              </c:extLst>
            </c:dLbl>
            <c:dLbl>
              <c:idx val="5"/>
              <c:layout>
                <c:manualLayout>
                  <c:x val="0.23218427021150356"/>
                  <c:y val="-6.2490424414216698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489495780429024"/>
                      <c:h val="0.19735873509695243"/>
                    </c:manualLayout>
                  </c15:layout>
                </c:ext>
                <c:ext xmlns:c16="http://schemas.microsoft.com/office/drawing/2014/chart" uri="{C3380CC4-5D6E-409C-BE32-E72D297353CC}">
                  <c16:uniqueId val="{00000005-D4D2-AE4F-B27B-74E29CA06E54}"/>
                </c:ext>
              </c:extLst>
            </c:dLbl>
            <c:dLbl>
              <c:idx val="6"/>
              <c:layout>
                <c:manualLayout>
                  <c:x val="0.16568422905188099"/>
                  <c:y val="-1.8942984688360414E-3"/>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457050643367481"/>
                      <c:h val="0.1469075759407116"/>
                    </c:manualLayout>
                  </c15:layout>
                </c:ext>
                <c:ext xmlns:c16="http://schemas.microsoft.com/office/drawing/2014/chart" uri="{C3380CC4-5D6E-409C-BE32-E72D297353CC}">
                  <c16:uniqueId val="{00000006-D4D2-AE4F-B27B-74E29CA06E54}"/>
                </c:ext>
              </c:extLst>
            </c:dLbl>
            <c:dLbl>
              <c:idx val="7"/>
              <c:layout>
                <c:manualLayout>
                  <c:x val="-0.1790605387084962"/>
                  <c:y val="-0.250700660013041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2-AE4F-B27B-74E29CA06E54}"/>
                </c:ext>
              </c:extLst>
            </c:dLbl>
            <c:dLbl>
              <c:idx val="8"/>
              <c:layout>
                <c:manualLayout>
                  <c:x val="-0.21839292778237462"/>
                  <c:y val="-9.50588351168301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4D2-AE4F-B27B-74E29CA06E54}"/>
                </c:ext>
              </c:extLst>
            </c:dLbl>
            <c:dLbl>
              <c:idx val="9"/>
              <c:layout>
                <c:manualLayout>
                  <c:x val="-7.8286016805598116E-2"/>
                  <c:y val="-9.6861258046013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4D2-AE4F-B27B-74E29CA06E54}"/>
                </c:ext>
              </c:extLst>
            </c:dLbl>
            <c:dLbl>
              <c:idx val="10"/>
              <c:layout>
                <c:manualLayout>
                  <c:x val="-1.8860325664327354E-2"/>
                  <c:y val="-0.180378849872403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4D2-AE4F-B27B-74E29CA06E54}"/>
                </c:ext>
              </c:extLst>
            </c:dLbl>
            <c:dLbl>
              <c:idx val="11"/>
              <c:layout>
                <c:manualLayout>
                  <c:x val="6.5184875545090712E-2"/>
                  <c:y val="-0.226450631315427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4D2-AE4F-B27B-74E29CA06E54}"/>
                </c:ext>
              </c:extLst>
            </c:dLbl>
            <c:dLbl>
              <c:idx val="12"/>
              <c:layout>
                <c:manualLayout>
                  <c:x val="0.3009108145011074"/>
                  <c:y val="-0.11908954798664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4D2-AE4F-B27B-74E29CA06E54}"/>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Ingest!$A$7:$A$19</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Ingest!$C$7:$C$19</c:f>
              <c:numCache>
                <c:formatCode>#,##0.00</c:formatCode>
                <c:ptCount val="13"/>
                <c:pt idx="0">
                  <c:v>22.979900000000001</c:v>
                </c:pt>
                <c:pt idx="1">
                  <c:v>67.14049</c:v>
                </c:pt>
                <c:pt idx="2">
                  <c:v>55.554819000000002</c:v>
                </c:pt>
                <c:pt idx="3">
                  <c:v>13.141473</c:v>
                </c:pt>
                <c:pt idx="4">
                  <c:v>130.40123600000001</c:v>
                </c:pt>
                <c:pt idx="5">
                  <c:v>5.5376289999999999</c:v>
                </c:pt>
                <c:pt idx="6">
                  <c:v>12.983072</c:v>
                </c:pt>
                <c:pt idx="7">
                  <c:v>220.20022800000001</c:v>
                </c:pt>
                <c:pt idx="8">
                  <c:v>89.675042000000005</c:v>
                </c:pt>
                <c:pt idx="9">
                  <c:v>20.373939</c:v>
                </c:pt>
                <c:pt idx="10">
                  <c:v>4.0057939999999999</c:v>
                </c:pt>
                <c:pt idx="11">
                  <c:v>25.100653999999999</c:v>
                </c:pt>
                <c:pt idx="12">
                  <c:v>2.0000000000000002E-5</c:v>
                </c:pt>
              </c:numCache>
            </c:numRef>
          </c:val>
          <c:extLst>
            <c:ext xmlns:c16="http://schemas.microsoft.com/office/drawing/2014/chart" uri="{C3380CC4-5D6E-409C-BE32-E72D297353CC}">
              <c16:uniqueId val="{0000000D-D4D2-AE4F-B27B-74E29CA06E54}"/>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68139855002359662"/>
        </c:manualLayout>
      </c:layout>
      <c:barChart>
        <c:barDir val="col"/>
        <c:grouping val="stacked"/>
        <c:varyColors val="0"/>
        <c:ser>
          <c:idx val="0"/>
          <c:order val="0"/>
          <c:invertIfNegative val="0"/>
          <c:val>
            <c:numRef>
              <c:f>Distribution_Mission_Instrument!#REF!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Distribution_Mission_Instrument!#REF!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Distribution_Mission_Instrument!#REF!</c15:sqref>
                        </c15:formulaRef>
                      </c:ext>
                    </c:extLst>
                  </c:multiLvlStrRef>
                </c15:cat>
              </c15:filteredCategoryTitle>
            </c:ext>
            <c:ext xmlns:c16="http://schemas.microsoft.com/office/drawing/2014/chart" uri="{C3380CC4-5D6E-409C-BE32-E72D297353CC}">
              <c16:uniqueId val="{00000000-CE62-8D4D-970E-4F49CC5C70E9}"/>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52909562463E-2"/>
              <c:y val="0.290701340647187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12"/>
          <c:y val="4.0468317922279971E-2"/>
        </c:manualLayout>
      </c:layout>
      <c:overlay val="0"/>
      <c:spPr>
        <a:noFill/>
        <a:ln w="25400">
          <a:noFill/>
        </a:ln>
      </c:spPr>
    </c:title>
    <c:autoTitleDeleted val="0"/>
    <c:plotArea>
      <c:layout>
        <c:manualLayout>
          <c:layoutTarget val="inner"/>
          <c:xMode val="edge"/>
          <c:yMode val="edge"/>
          <c:x val="8.4709116447046456E-2"/>
          <c:y val="0.13143707561082327"/>
          <c:w val="0.86626029057997378"/>
          <c:h val="0.63804159095497681"/>
        </c:manualLayout>
      </c:layout>
      <c:barChart>
        <c:barDir val="col"/>
        <c:grouping val="stacked"/>
        <c:varyColors val="0"/>
        <c:ser>
          <c:idx val="0"/>
          <c:order val="0"/>
          <c:invertIfNegative val="0"/>
          <c:val>
            <c:numRef>
              <c:f>Distribution_Mission_Instrument!#REF!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Distribution_Mission_Instrument!#REF!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Distribution_Mission_Instrument!#REF!</c15:sqref>
                        </c15:formulaRef>
                      </c:ext>
                    </c:extLst>
                  </c:multiLvlStrRef>
                </c15:cat>
              </c15:filteredCategoryTitle>
            </c:ext>
            <c:ext xmlns:c16="http://schemas.microsoft.com/office/drawing/2014/chart" uri="{C3380CC4-5D6E-409C-BE32-E72D297353CC}">
              <c16:uniqueId val="{00000000-B8AB-7C4D-ADA4-61DC7E69D0A4}"/>
            </c:ext>
          </c:extLst>
        </c:ser>
        <c:dLbls>
          <c:showLegendKey val="0"/>
          <c:showVal val="0"/>
          <c:showCatName val="0"/>
          <c:showSerName val="0"/>
          <c:showPercent val="0"/>
          <c:showBubbleSize val="0"/>
        </c:dLbls>
        <c:gapWidth val="150"/>
        <c:overlap val="100"/>
        <c:axId val="-426176736"/>
        <c:axId val="-426176192"/>
      </c:barChart>
      <c:catAx>
        <c:axId val="-42617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1"/>
              <c:y val="0.95302284672905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426176192"/>
        <c:crosses val="autoZero"/>
        <c:auto val="1"/>
        <c:lblAlgn val="ctr"/>
        <c:lblOffset val="100"/>
        <c:tickLblSkip val="1"/>
        <c:tickMarkSkip val="1"/>
        <c:noMultiLvlLbl val="0"/>
      </c:catAx>
      <c:valAx>
        <c:axId val="-42617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6115539624E-2"/>
              <c:y val="0.281207321678586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767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7.7933817681556938E-2"/>
          <c:y val="0.21952516475479325"/>
          <c:w val="0.87191635682384594"/>
          <c:h val="0.64146039437378022"/>
        </c:manualLayout>
      </c:layout>
      <c:barChart>
        <c:barDir val="col"/>
        <c:grouping val="stacked"/>
        <c:varyColors val="0"/>
        <c:ser>
          <c:idx val="1"/>
          <c:order val="0"/>
          <c:invertIfNegative val="0"/>
          <c:val>
            <c:numRef>
              <c:f>Distribution_Mission_Instrument!#REF!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Distribution_Mission_Instrument!#REF!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Distribution_Mission_Instrument!#REF!</c15:sqref>
                        </c15:formulaRef>
                      </c:ext>
                    </c:extLst>
                  </c:multiLvlStrRef>
                </c15:cat>
              </c15:filteredCategoryTitle>
            </c:ext>
            <c:ext xmlns:c16="http://schemas.microsoft.com/office/drawing/2014/chart" uri="{C3380CC4-5D6E-409C-BE32-E72D297353CC}">
              <c16:uniqueId val="{00000000-6742-8845-93F1-EE1DD8D92D46}"/>
            </c:ext>
          </c:extLst>
        </c:ser>
        <c:dLbls>
          <c:showLegendKey val="0"/>
          <c:showVal val="0"/>
          <c:showCatName val="0"/>
          <c:showSerName val="0"/>
          <c:showPercent val="0"/>
          <c:showBubbleSize val="0"/>
        </c:dLbls>
        <c:gapWidth val="150"/>
        <c:overlap val="100"/>
        <c:axId val="-448745344"/>
        <c:axId val="-448752960"/>
      </c:barChart>
      <c:catAx>
        <c:axId val="-4487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48752960"/>
        <c:crosses val="autoZero"/>
        <c:auto val="1"/>
        <c:lblAlgn val="ctr"/>
        <c:lblOffset val="100"/>
        <c:tickLblSkip val="1"/>
        <c:tickMarkSkip val="1"/>
        <c:noMultiLvlLbl val="0"/>
      </c:catAx>
      <c:valAx>
        <c:axId val="-448752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606572334433944E-3"/>
              <c:y val="0.347080052847180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68139855002359662"/>
        </c:manualLayout>
      </c:layout>
      <c:barChart>
        <c:barDir val="col"/>
        <c:grouping val="stacked"/>
        <c:varyColors val="0"/>
        <c:ser>
          <c:idx val="0"/>
          <c:order val="0"/>
          <c:tx>
            <c:v>Volume (TB)</c:v>
          </c:tx>
          <c:spPr>
            <a:solidFill>
              <a:srgbClr val="00B0F0"/>
            </a:solidFill>
          </c:spPr>
          <c:invertIfNegative val="0"/>
          <c:cat>
            <c:strLit>
              <c:ptCount val="45"/>
              <c:pt idx="0">
                <c:v>AIRS</c:v>
              </c:pt>
              <c:pt idx="1">
                <c:v>AMSR-E</c:v>
              </c:pt>
              <c:pt idx="2">
                <c:v>CERES</c:v>
              </c:pt>
              <c:pt idx="3">
                <c:v>MODIS</c:v>
              </c:pt>
              <c:pt idx="4">
                <c:v>OTHER</c:v>
              </c:pt>
              <c:pt idx="5">
                <c:v>Aquarius</c:v>
              </c:pt>
              <c:pt idx="6">
                <c:v>HIRDLS</c:v>
              </c:pt>
              <c:pt idx="7">
                <c:v>MLS</c:v>
              </c:pt>
              <c:pt idx="8">
                <c:v>OMI</c:v>
              </c:pt>
              <c:pt idx="9">
                <c:v>OTHER</c:v>
              </c:pt>
              <c:pt idx="10">
                <c:v>TES</c:v>
              </c:pt>
              <c:pt idx="11">
                <c:v>AIRS</c:v>
              </c:pt>
              <c:pt idx="12">
                <c:v>AMSR-E</c:v>
              </c:pt>
              <c:pt idx="13">
                <c:v>AMSR2</c:v>
              </c:pt>
              <c:pt idx="14">
                <c:v>ATMS</c:v>
              </c:pt>
              <c:pt idx="15">
                <c:v>DPR</c:v>
              </c:pt>
              <c:pt idx="16">
                <c:v>GMI</c:v>
              </c:pt>
              <c:pt idx="17">
                <c:v>GOES-8/10</c:v>
              </c:pt>
              <c:pt idx="18">
                <c:v>IMERG</c:v>
              </c:pt>
              <c:pt idx="19">
                <c:v>KAPR</c:v>
              </c:pt>
              <c:pt idx="20">
                <c:v>KUPR</c:v>
              </c:pt>
              <c:pt idx="21">
                <c:v>MHS</c:v>
              </c:pt>
              <c:pt idx="22">
                <c:v>MT1</c:v>
              </c:pt>
              <c:pt idx="23">
                <c:v>SAPHIR</c:v>
              </c:pt>
              <c:pt idx="24">
                <c:v>SSM/I</c:v>
              </c:pt>
              <c:pt idx="25">
                <c:v>SSMIS</c:v>
              </c:pt>
              <c:pt idx="26">
                <c:v>TMI</c:v>
              </c:pt>
              <c:pt idx="27">
                <c:v>ASTER</c:v>
              </c:pt>
              <c:pt idx="28">
                <c:v>CERES</c:v>
              </c:pt>
              <c:pt idx="29">
                <c:v>MISR</c:v>
              </c:pt>
              <c:pt idx="30">
                <c:v>MODIS</c:v>
              </c:pt>
              <c:pt idx="31">
                <c:v>MOPITT</c:v>
              </c:pt>
              <c:pt idx="32">
                <c:v>OTHER</c:v>
              </c:pt>
              <c:pt idx="33">
                <c:v>SAR</c:v>
              </c:pt>
              <c:pt idx="34">
                <c:v>MSI</c:v>
              </c:pt>
              <c:pt idx="35">
                <c:v>OLCI</c:v>
              </c:pt>
              <c:pt idx="36">
                <c:v>SLSTR</c:v>
              </c:pt>
              <c:pt idx="37">
                <c:v>TROPOMI</c:v>
              </c:pt>
              <c:pt idx="38">
                <c:v>AMR</c:v>
              </c:pt>
              <c:pt idx="39">
                <c:v>DORIS</c:v>
              </c:pt>
              <c:pt idx="40">
                <c:v>GNSS RECEIVER</c:v>
              </c:pt>
              <c:pt idx="41">
                <c:v>GNSS-RO RECEIVER</c:v>
              </c:pt>
              <c:pt idx="42">
                <c:v>Other</c:v>
              </c:pt>
              <c:pt idx="43">
                <c:v>POSEIDON-4 RADAR ALTIMETER</c:v>
              </c:pt>
              <c:pt idx="44">
                <c:v>RO</c:v>
              </c:pt>
            </c:strLit>
          </c:cat>
          <c:val>
            <c:numLit>
              <c:formatCode>General</c:formatCode>
              <c:ptCount val="45"/>
              <c:pt idx="0">
                <c:v>1213.6755458809942</c:v>
              </c:pt>
              <c:pt idx="1">
                <c:v>14.803764808791099</c:v>
              </c:pt>
              <c:pt idx="2">
                <c:v>798.83074680295806</c:v>
              </c:pt>
              <c:pt idx="3">
                <c:v>6053.0955802868029</c:v>
              </c:pt>
              <c:pt idx="4">
                <c:v>5.3491975239921809E-2</c:v>
              </c:pt>
              <c:pt idx="5">
                <c:v>1.3750073494520568E-3</c:v>
              </c:pt>
              <c:pt idx="6">
                <c:v>2.2286858888946837</c:v>
              </c:pt>
              <c:pt idx="7">
                <c:v>28.783130101402065</c:v>
              </c:pt>
              <c:pt idx="8">
                <c:v>247.92663447316897</c:v>
              </c:pt>
              <c:pt idx="9">
                <c:v>3.5794650114439663E-2</c:v>
              </c:pt>
              <c:pt idx="10">
                <c:v>2.3921969732327809E-3</c:v>
              </c:pt>
              <c:pt idx="11">
                <c:v>7.6039392060920172E-3</c:v>
              </c:pt>
              <c:pt idx="12">
                <c:v>89.135636751923741</c:v>
              </c:pt>
              <c:pt idx="13">
                <c:v>10.498400795448996</c:v>
              </c:pt>
              <c:pt idx="14">
                <c:v>2.7584778951459081</c:v>
              </c:pt>
              <c:pt idx="15">
                <c:v>767.99654779830053</c:v>
              </c:pt>
              <c:pt idx="16">
                <c:v>37.942894348147924</c:v>
              </c:pt>
              <c:pt idx="17">
                <c:v>197.74201322015941</c:v>
              </c:pt>
              <c:pt idx="18">
                <c:v>368.51348053009889</c:v>
              </c:pt>
              <c:pt idx="19">
                <c:v>0.59524670610880936</c:v>
              </c:pt>
              <c:pt idx="20">
                <c:v>0.82291557323696785</c:v>
              </c:pt>
              <c:pt idx="21">
                <c:v>0.85109687071689977</c:v>
              </c:pt>
              <c:pt idx="22">
                <c:v>1.2416427443895351E-3</c:v>
              </c:pt>
              <c:pt idx="23">
                <c:v>2.3727198195047025E-3</c:v>
              </c:pt>
              <c:pt idx="24">
                <c:v>7.5006556423913793</c:v>
              </c:pt>
              <c:pt idx="25">
                <c:v>2.1778306955638958E-2</c:v>
              </c:pt>
              <c:pt idx="26">
                <c:v>2.3528353214714963E-2</c:v>
              </c:pt>
              <c:pt idx="27">
                <c:v>483.46922229240596</c:v>
              </c:pt>
              <c:pt idx="28">
                <c:v>1778.5329383304847</c:v>
              </c:pt>
              <c:pt idx="29">
                <c:v>59.065340717307514</c:v>
              </c:pt>
              <c:pt idx="30">
                <c:v>7721.6782509808199</c:v>
              </c:pt>
              <c:pt idx="31">
                <c:v>201.40638400881588</c:v>
              </c:pt>
              <c:pt idx="32">
                <c:v>5.7578253340579859E-2</c:v>
              </c:pt>
              <c:pt idx="33">
                <c:v>78198.673555153131</c:v>
              </c:pt>
              <c:pt idx="34">
                <c:v>10232.838110385768</c:v>
              </c:pt>
              <c:pt idx="35">
                <c:v>1091.8009676922529</c:v>
              </c:pt>
              <c:pt idx="36">
                <c:v>213.94596502291506</c:v>
              </c:pt>
              <c:pt idx="37">
                <c:v>3135.1714488243279</c:v>
              </c:pt>
              <c:pt idx="38">
                <c:v>2.6807507579369405</c:v>
              </c:pt>
              <c:pt idx="39">
                <c:v>1.0688842130548433E-3</c:v>
              </c:pt>
              <c:pt idx="40">
                <c:v>3.4795051410583089E-2</c:v>
              </c:pt>
              <c:pt idx="41">
                <c:v>0.35931956079548327</c:v>
              </c:pt>
              <c:pt idx="42">
                <c:v>10.883693721876615</c:v>
              </c:pt>
              <c:pt idx="43">
                <c:v>172.70974225051557</c:v>
              </c:pt>
              <c:pt idx="44">
                <c:v>4.7380887735926074E-5</c:v>
              </c:pt>
            </c:numLit>
          </c:val>
          <c:extLst>
            <c:ext xmlns:c16="http://schemas.microsoft.com/office/drawing/2014/chart" uri="{C3380CC4-5D6E-409C-BE32-E72D297353CC}">
              <c16:uniqueId val="{00000000-46B0-714F-8196-076B4F9EF48D}"/>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52909562463E-2"/>
              <c:y val="0.290701340647187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36027046402874208"/>
          <c:y val="3.3630466260809191E-2"/>
        </c:manualLayout>
      </c:layout>
      <c:overlay val="0"/>
      <c:spPr>
        <a:noFill/>
        <a:ln w="25400">
          <a:noFill/>
        </a:ln>
      </c:spPr>
    </c:title>
    <c:autoTitleDeleted val="0"/>
    <c:plotArea>
      <c:layout>
        <c:manualLayout>
          <c:layoutTarget val="inner"/>
          <c:xMode val="edge"/>
          <c:yMode val="edge"/>
          <c:x val="0.11356643665506577"/>
          <c:y val="0.10181751812848319"/>
          <c:w val="0.8250760281849816"/>
          <c:h val="0.75801064716421396"/>
        </c:manualLayout>
      </c:layout>
      <c:barChart>
        <c:barDir val="col"/>
        <c:grouping val="stacked"/>
        <c:varyColors val="0"/>
        <c:ser>
          <c:idx val="1"/>
          <c:order val="0"/>
          <c:tx>
            <c:strRef>
              <c:f>Distribution_Mission_Instrument!$C$21</c:f>
              <c:strCache>
                <c:ptCount val="1"/>
                <c:pt idx="0">
                  <c:v>Instrument</c:v>
                </c:pt>
              </c:strCache>
            </c:strRef>
          </c:tx>
          <c:spPr>
            <a:solidFill>
              <a:srgbClr val="00B0F0"/>
            </a:solidFill>
          </c:spPr>
          <c:invertIfNegative val="0"/>
          <c:cat>
            <c:strRef>
              <c:f>Distribution_Mission_Instrument!$C$22:$C$53</c:f>
              <c:strCache>
                <c:ptCount val="32"/>
                <c:pt idx="0">
                  <c:v>AIRS</c:v>
                </c:pt>
                <c:pt idx="1">
                  <c:v>AMSR-E</c:v>
                </c:pt>
                <c:pt idx="2">
                  <c:v>CERES</c:v>
                </c:pt>
                <c:pt idx="3">
                  <c:v>MODIS</c:v>
                </c:pt>
                <c:pt idx="4">
                  <c:v>OTHER</c:v>
                </c:pt>
                <c:pt idx="5">
                  <c:v>RADIOMETER</c:v>
                </c:pt>
                <c:pt idx="6">
                  <c:v>SCATTEROMETERS</c:v>
                </c:pt>
                <c:pt idx="7">
                  <c:v>HIRDLS</c:v>
                </c:pt>
                <c:pt idx="8">
                  <c:v>MLS</c:v>
                </c:pt>
                <c:pt idx="9">
                  <c:v>OMI</c:v>
                </c:pt>
                <c:pt idx="10">
                  <c:v>OTHER</c:v>
                </c:pt>
                <c:pt idx="11">
                  <c:v>TES</c:v>
                </c:pt>
                <c:pt idx="12">
                  <c:v>DPR</c:v>
                </c:pt>
                <c:pt idx="13">
                  <c:v>GMI</c:v>
                </c:pt>
                <c:pt idx="14">
                  <c:v>IMERG</c:v>
                </c:pt>
                <c:pt idx="15">
                  <c:v>ASTER</c:v>
                </c:pt>
                <c:pt idx="16">
                  <c:v>CERES</c:v>
                </c:pt>
                <c:pt idx="17">
                  <c:v>MISR</c:v>
                </c:pt>
                <c:pt idx="18">
                  <c:v>MODIS</c:v>
                </c:pt>
                <c:pt idx="19">
                  <c:v>MOPITT</c:v>
                </c:pt>
                <c:pt idx="20">
                  <c:v>OTHER</c:v>
                </c:pt>
                <c:pt idx="21">
                  <c:v>OTHER</c:v>
                </c:pt>
                <c:pt idx="22">
                  <c:v>SAR</c:v>
                </c:pt>
                <c:pt idx="23">
                  <c:v>MSI</c:v>
                </c:pt>
                <c:pt idx="24">
                  <c:v>OLCI</c:v>
                </c:pt>
                <c:pt idx="25">
                  <c:v>SLSTR</c:v>
                </c:pt>
                <c:pt idx="26">
                  <c:v>TROPOMI</c:v>
                </c:pt>
                <c:pt idx="27">
                  <c:v>AMR</c:v>
                </c:pt>
                <c:pt idx="28">
                  <c:v>DORIS</c:v>
                </c:pt>
                <c:pt idx="29">
                  <c:v>GNSS RECEIVER</c:v>
                </c:pt>
                <c:pt idx="30">
                  <c:v>GNSS-RO RECEIVER</c:v>
                </c:pt>
                <c:pt idx="31">
                  <c:v>POSEIDON-4 RADAR ALTIMETER</c:v>
                </c:pt>
              </c:strCache>
            </c:strRef>
          </c:cat>
          <c:val>
            <c:numRef>
              <c:f>Distribution_Mission_Instrument!$F$22:$F$53</c:f>
              <c:numCache>
                <c:formatCode>_(* #,##0_);_(* \(#,##0\);_(* "-"??_);_(@_)</c:formatCode>
                <c:ptCount val="32"/>
                <c:pt idx="0">
                  <c:v>301095</c:v>
                </c:pt>
                <c:pt idx="1">
                  <c:v>6596</c:v>
                </c:pt>
                <c:pt idx="2">
                  <c:v>868</c:v>
                </c:pt>
                <c:pt idx="3">
                  <c:v>665874</c:v>
                </c:pt>
                <c:pt idx="4">
                  <c:v>9180</c:v>
                </c:pt>
                <c:pt idx="5">
                  <c:v>55</c:v>
                </c:pt>
                <c:pt idx="6">
                  <c:v>10</c:v>
                </c:pt>
                <c:pt idx="7">
                  <c:v>1261</c:v>
                </c:pt>
                <c:pt idx="8">
                  <c:v>131555</c:v>
                </c:pt>
                <c:pt idx="9">
                  <c:v>167894</c:v>
                </c:pt>
                <c:pt idx="10">
                  <c:v>1132</c:v>
                </c:pt>
                <c:pt idx="11">
                  <c:v>36</c:v>
                </c:pt>
                <c:pt idx="12">
                  <c:v>5968</c:v>
                </c:pt>
                <c:pt idx="13">
                  <c:v>19219</c:v>
                </c:pt>
                <c:pt idx="14">
                  <c:v>17</c:v>
                </c:pt>
                <c:pt idx="15">
                  <c:v>49217</c:v>
                </c:pt>
                <c:pt idx="16">
                  <c:v>2084</c:v>
                </c:pt>
                <c:pt idx="17">
                  <c:v>415</c:v>
                </c:pt>
                <c:pt idx="18">
                  <c:v>341842</c:v>
                </c:pt>
                <c:pt idx="19">
                  <c:v>222</c:v>
                </c:pt>
                <c:pt idx="20">
                  <c:v>4785</c:v>
                </c:pt>
                <c:pt idx="21">
                  <c:v>10</c:v>
                </c:pt>
                <c:pt idx="22">
                  <c:v>124707</c:v>
                </c:pt>
                <c:pt idx="23">
                  <c:v>16424</c:v>
                </c:pt>
                <c:pt idx="24">
                  <c:v>3324</c:v>
                </c:pt>
                <c:pt idx="25">
                  <c:v>323</c:v>
                </c:pt>
                <c:pt idx="26">
                  <c:v>190272</c:v>
                </c:pt>
                <c:pt idx="27">
                  <c:v>26</c:v>
                </c:pt>
                <c:pt idx="28">
                  <c:v>1</c:v>
                </c:pt>
                <c:pt idx="29">
                  <c:v>69</c:v>
                </c:pt>
                <c:pt idx="30">
                  <c:v>30</c:v>
                </c:pt>
                <c:pt idx="31">
                  <c:v>232</c:v>
                </c:pt>
              </c:numCache>
            </c:numRef>
          </c:val>
          <c:extLst>
            <c:ext xmlns:c16="http://schemas.microsoft.com/office/drawing/2014/chart" uri="{C3380CC4-5D6E-409C-BE32-E72D297353CC}">
              <c16:uniqueId val="{00000000-0024-F54B-A01C-9FEC9CEB7A58}"/>
            </c:ext>
          </c:extLst>
        </c:ser>
        <c:dLbls>
          <c:showLegendKey val="0"/>
          <c:showVal val="0"/>
          <c:showCatName val="0"/>
          <c:showSerName val="0"/>
          <c:showPercent val="0"/>
          <c:showBubbleSize val="0"/>
        </c:dLbls>
        <c:gapWidth val="150"/>
        <c:overlap val="100"/>
        <c:axId val="-448745344"/>
        <c:axId val="-448752960"/>
      </c:barChart>
      <c:catAx>
        <c:axId val="-4487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448752960"/>
        <c:crosses val="autoZero"/>
        <c:auto val="1"/>
        <c:lblAlgn val="ctr"/>
        <c:lblOffset val="100"/>
        <c:tickLblSkip val="1"/>
        <c:tickMarkSkip val="1"/>
        <c:noMultiLvlLbl val="0"/>
      </c:catAx>
      <c:valAx>
        <c:axId val="-448752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1.1256180839603135E-2"/>
              <c:y val="0.381486881401826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41006648847783661"/>
          <c:y val="3.3500265324265179E-2"/>
        </c:manualLayout>
      </c:layout>
      <c:overlay val="0"/>
      <c:spPr>
        <a:noFill/>
        <a:ln w="25400">
          <a:noFill/>
        </a:ln>
      </c:spPr>
    </c:title>
    <c:autoTitleDeleted val="0"/>
    <c:plotArea>
      <c:layout>
        <c:manualLayout>
          <c:layoutTarget val="inner"/>
          <c:xMode val="edge"/>
          <c:yMode val="edge"/>
          <c:x val="8.3741031991541648E-2"/>
          <c:y val="0.1180197490853762"/>
          <c:w val="0.86609463046275792"/>
          <c:h val="0.71593073290747877"/>
        </c:manualLayout>
      </c:layout>
      <c:barChart>
        <c:barDir val="col"/>
        <c:grouping val="stacked"/>
        <c:varyColors val="0"/>
        <c:ser>
          <c:idx val="0"/>
          <c:order val="0"/>
          <c:tx>
            <c:strRef>
              <c:f>Distribution_Mission_Instrument!$C$21</c:f>
              <c:strCache>
                <c:ptCount val="1"/>
                <c:pt idx="0">
                  <c:v>Instrument</c:v>
                </c:pt>
              </c:strCache>
            </c:strRef>
          </c:tx>
          <c:spPr>
            <a:solidFill>
              <a:srgbClr val="00B0F0"/>
            </a:solidFill>
          </c:spPr>
          <c:invertIfNegative val="0"/>
          <c:cat>
            <c:strRef>
              <c:f>Distribution_Mission_Instrument!$C$22:$C$53</c:f>
              <c:strCache>
                <c:ptCount val="32"/>
                <c:pt idx="0">
                  <c:v>AIRS</c:v>
                </c:pt>
                <c:pt idx="1">
                  <c:v>AMSR-E</c:v>
                </c:pt>
                <c:pt idx="2">
                  <c:v>CERES</c:v>
                </c:pt>
                <c:pt idx="3">
                  <c:v>MODIS</c:v>
                </c:pt>
                <c:pt idx="4">
                  <c:v>OTHER</c:v>
                </c:pt>
                <c:pt idx="5">
                  <c:v>RADIOMETER</c:v>
                </c:pt>
                <c:pt idx="6">
                  <c:v>SCATTEROMETERS</c:v>
                </c:pt>
                <c:pt idx="7">
                  <c:v>HIRDLS</c:v>
                </c:pt>
                <c:pt idx="8">
                  <c:v>MLS</c:v>
                </c:pt>
                <c:pt idx="9">
                  <c:v>OMI</c:v>
                </c:pt>
                <c:pt idx="10">
                  <c:v>OTHER</c:v>
                </c:pt>
                <c:pt idx="11">
                  <c:v>TES</c:v>
                </c:pt>
                <c:pt idx="12">
                  <c:v>DPR</c:v>
                </c:pt>
                <c:pt idx="13">
                  <c:v>GMI</c:v>
                </c:pt>
                <c:pt idx="14">
                  <c:v>IMERG</c:v>
                </c:pt>
                <c:pt idx="15">
                  <c:v>ASTER</c:v>
                </c:pt>
                <c:pt idx="16">
                  <c:v>CERES</c:v>
                </c:pt>
                <c:pt idx="17">
                  <c:v>MISR</c:v>
                </c:pt>
                <c:pt idx="18">
                  <c:v>MODIS</c:v>
                </c:pt>
                <c:pt idx="19">
                  <c:v>MOPITT</c:v>
                </c:pt>
                <c:pt idx="20">
                  <c:v>OTHER</c:v>
                </c:pt>
                <c:pt idx="21">
                  <c:v>OTHER</c:v>
                </c:pt>
                <c:pt idx="22">
                  <c:v>SAR</c:v>
                </c:pt>
                <c:pt idx="23">
                  <c:v>MSI</c:v>
                </c:pt>
                <c:pt idx="24">
                  <c:v>OLCI</c:v>
                </c:pt>
                <c:pt idx="25">
                  <c:v>SLSTR</c:v>
                </c:pt>
                <c:pt idx="26">
                  <c:v>TROPOMI</c:v>
                </c:pt>
                <c:pt idx="27">
                  <c:v>AMR</c:v>
                </c:pt>
                <c:pt idx="28">
                  <c:v>DORIS</c:v>
                </c:pt>
                <c:pt idx="29">
                  <c:v>GNSS RECEIVER</c:v>
                </c:pt>
                <c:pt idx="30">
                  <c:v>GNSS-RO RECEIVER</c:v>
                </c:pt>
                <c:pt idx="31">
                  <c:v>POSEIDON-4 RADAR ALTIMETER</c:v>
                </c:pt>
              </c:strCache>
            </c:strRef>
          </c:cat>
          <c:val>
            <c:numRef>
              <c:f>Distribution_Mission_Instrument!$E$22:$E$53</c:f>
              <c:numCache>
                <c:formatCode>_(* #,##0.00_);_(* \(#,##0.00\);_(* "-"??_);_(@_)</c:formatCode>
                <c:ptCount val="32"/>
                <c:pt idx="0">
                  <c:v>2715.5855218080446</c:v>
                </c:pt>
                <c:pt idx="1">
                  <c:v>330.36744374138931</c:v>
                </c:pt>
                <c:pt idx="2">
                  <c:v>325.93278691309223</c:v>
                </c:pt>
                <c:pt idx="3">
                  <c:v>7332.117865609509</c:v>
                </c:pt>
                <c:pt idx="4" formatCode="#,##0.00">
                  <c:v>6.0291046027486951E-2</c:v>
                </c:pt>
                <c:pt idx="5" formatCode="#,##0.00">
                  <c:v>3.6869872498755181E-2</c:v>
                </c:pt>
                <c:pt idx="6">
                  <c:v>1.7279498024436077E-4</c:v>
                </c:pt>
                <c:pt idx="7">
                  <c:v>0.71483716703187195</c:v>
                </c:pt>
                <c:pt idx="8">
                  <c:v>51.962948831408475</c:v>
                </c:pt>
                <c:pt idx="9">
                  <c:v>307.80498577351261</c:v>
                </c:pt>
                <c:pt idx="10">
                  <c:v>9.6188886782329029E-3</c:v>
                </c:pt>
                <c:pt idx="11">
                  <c:v>14.577516296158116</c:v>
                </c:pt>
                <c:pt idx="12">
                  <c:v>1190.5121182942851</c:v>
                </c:pt>
                <c:pt idx="13">
                  <c:v>88.368488560334114</c:v>
                </c:pt>
                <c:pt idx="14">
                  <c:v>1.5052084490889657E-3</c:v>
                </c:pt>
                <c:pt idx="15">
                  <c:v>795.09085838251769</c:v>
                </c:pt>
                <c:pt idx="16">
                  <c:v>1891.4705861943271</c:v>
                </c:pt>
                <c:pt idx="17">
                  <c:v>342.26131536727121</c:v>
                </c:pt>
                <c:pt idx="18">
                  <c:v>8297.2102783673436</c:v>
                </c:pt>
                <c:pt idx="19">
                  <c:v>96.99121447026009</c:v>
                </c:pt>
                <c:pt idx="20">
                  <c:v>0.57232156240115506</c:v>
                </c:pt>
                <c:pt idx="21">
                  <c:v>1.7317907713731966E-3</c:v>
                </c:pt>
                <c:pt idx="22">
                  <c:v>85249.404904089592</c:v>
                </c:pt>
                <c:pt idx="23">
                  <c:v>16541.115581754089</c:v>
                </c:pt>
                <c:pt idx="24">
                  <c:v>550.78932557327573</c:v>
                </c:pt>
                <c:pt idx="25">
                  <c:v>118.91677730685987</c:v>
                </c:pt>
                <c:pt idx="26">
                  <c:v>3469.8846561053165</c:v>
                </c:pt>
                <c:pt idx="27">
                  <c:v>0.50096162739737149</c:v>
                </c:pt>
                <c:pt idx="28">
                  <c:v>1.4218928754416917E-3</c:v>
                </c:pt>
                <c:pt idx="29">
                  <c:v>9.6612374255528016E-2</c:v>
                </c:pt>
                <c:pt idx="30">
                  <c:v>3.8663517497207001</c:v>
                </c:pt>
                <c:pt idx="31">
                  <c:v>437.63080275910153</c:v>
                </c:pt>
              </c:numCache>
            </c:numRef>
          </c:val>
          <c:extLst>
            <c:ext xmlns:c16="http://schemas.microsoft.com/office/drawing/2014/chart" uri="{C3380CC4-5D6E-409C-BE32-E72D297353CC}">
              <c16:uniqueId val="{00000000-36D4-B546-BAF8-CF6E349A88EA}"/>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936215227118118"/>
              <c:y val="0.909526833109783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7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2715022451574661E-2"/>
              <c:y val="0.336138510142714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7664022240027228"/>
          <c:y val="3.8236269006797614E-2"/>
        </c:manualLayout>
      </c:layout>
      <c:overlay val="0"/>
      <c:spPr>
        <a:noFill/>
        <a:ln w="25400">
          <a:noFill/>
        </a:ln>
      </c:spPr>
    </c:title>
    <c:autoTitleDeleted val="0"/>
    <c:plotArea>
      <c:layout>
        <c:manualLayout>
          <c:layoutTarget val="inner"/>
          <c:xMode val="edge"/>
          <c:yMode val="edge"/>
          <c:x val="8.6082408673847921E-2"/>
          <c:y val="0.11749985637804582"/>
          <c:w val="0.85208670807628439"/>
          <c:h val="0.72285796435743233"/>
        </c:manualLayout>
      </c:layout>
      <c:barChart>
        <c:barDir val="col"/>
        <c:grouping val="stacked"/>
        <c:varyColors val="0"/>
        <c:ser>
          <c:idx val="0"/>
          <c:order val="0"/>
          <c:tx>
            <c:strRef>
              <c:f>Distribution_Mission_Instrument!$C$21</c:f>
              <c:strCache>
                <c:ptCount val="1"/>
                <c:pt idx="0">
                  <c:v>Instrument</c:v>
                </c:pt>
              </c:strCache>
            </c:strRef>
          </c:tx>
          <c:invertIfNegative val="0"/>
          <c:cat>
            <c:strRef>
              <c:f>Distribution_Mission_Instrument!$C$22:$C$53</c:f>
              <c:strCache>
                <c:ptCount val="32"/>
                <c:pt idx="0">
                  <c:v>AIRS</c:v>
                </c:pt>
                <c:pt idx="1">
                  <c:v>AMSR-E</c:v>
                </c:pt>
                <c:pt idx="2">
                  <c:v>CERES</c:v>
                </c:pt>
                <c:pt idx="3">
                  <c:v>MODIS</c:v>
                </c:pt>
                <c:pt idx="4">
                  <c:v>OTHER</c:v>
                </c:pt>
                <c:pt idx="5">
                  <c:v>RADIOMETER</c:v>
                </c:pt>
                <c:pt idx="6">
                  <c:v>SCATTEROMETERS</c:v>
                </c:pt>
                <c:pt idx="7">
                  <c:v>HIRDLS</c:v>
                </c:pt>
                <c:pt idx="8">
                  <c:v>MLS</c:v>
                </c:pt>
                <c:pt idx="9">
                  <c:v>OMI</c:v>
                </c:pt>
                <c:pt idx="10">
                  <c:v>OTHER</c:v>
                </c:pt>
                <c:pt idx="11">
                  <c:v>TES</c:v>
                </c:pt>
                <c:pt idx="12">
                  <c:v>DPR</c:v>
                </c:pt>
                <c:pt idx="13">
                  <c:v>GMI</c:v>
                </c:pt>
                <c:pt idx="14">
                  <c:v>IMERG</c:v>
                </c:pt>
                <c:pt idx="15">
                  <c:v>ASTER</c:v>
                </c:pt>
                <c:pt idx="16">
                  <c:v>CERES</c:v>
                </c:pt>
                <c:pt idx="17">
                  <c:v>MISR</c:v>
                </c:pt>
                <c:pt idx="18">
                  <c:v>MODIS</c:v>
                </c:pt>
                <c:pt idx="19">
                  <c:v>MOPITT</c:v>
                </c:pt>
                <c:pt idx="20">
                  <c:v>OTHER</c:v>
                </c:pt>
                <c:pt idx="21">
                  <c:v>OTHER</c:v>
                </c:pt>
                <c:pt idx="22">
                  <c:v>SAR</c:v>
                </c:pt>
                <c:pt idx="23">
                  <c:v>MSI</c:v>
                </c:pt>
                <c:pt idx="24">
                  <c:v>OLCI</c:v>
                </c:pt>
                <c:pt idx="25">
                  <c:v>SLSTR</c:v>
                </c:pt>
                <c:pt idx="26">
                  <c:v>TROPOMI</c:v>
                </c:pt>
                <c:pt idx="27">
                  <c:v>AMR</c:v>
                </c:pt>
                <c:pt idx="28">
                  <c:v>DORIS</c:v>
                </c:pt>
                <c:pt idx="29">
                  <c:v>GNSS RECEIVER</c:v>
                </c:pt>
                <c:pt idx="30">
                  <c:v>GNSS-RO RECEIVER</c:v>
                </c:pt>
                <c:pt idx="31">
                  <c:v>POSEIDON-4 RADAR ALTIMETER</c:v>
                </c:pt>
              </c:strCache>
            </c:strRef>
          </c:cat>
          <c:val>
            <c:numRef>
              <c:f>Distribution_Mission_Instrument!$D$22:$D$53</c:f>
              <c:numCache>
                <c:formatCode>_(* #,##0.00_);_(* \(#,##0.00\);_(* "-"??_);_(@_)</c:formatCode>
                <c:ptCount val="32"/>
                <c:pt idx="0">
                  <c:v>145.38789400000002</c:v>
                </c:pt>
                <c:pt idx="1">
                  <c:v>25.856157</c:v>
                </c:pt>
                <c:pt idx="2">
                  <c:v>4.9658650000000009</c:v>
                </c:pt>
                <c:pt idx="3">
                  <c:v>616.97655599999996</c:v>
                </c:pt>
                <c:pt idx="4">
                  <c:v>0.36743499999999996</c:v>
                </c:pt>
                <c:pt idx="5">
                  <c:v>6.0590999999999999E-2</c:v>
                </c:pt>
                <c:pt idx="6">
                  <c:v>4.35E-4</c:v>
                </c:pt>
                <c:pt idx="7">
                  <c:v>1.5769999999999999E-2</c:v>
                </c:pt>
                <c:pt idx="8">
                  <c:v>8.7399559999999994</c:v>
                </c:pt>
                <c:pt idx="9">
                  <c:v>15.124264</c:v>
                </c:pt>
                <c:pt idx="10">
                  <c:v>9.0819999999999998E-3</c:v>
                </c:pt>
                <c:pt idx="11">
                  <c:v>0.76928500000000011</c:v>
                </c:pt>
                <c:pt idx="12">
                  <c:v>5.0864760000000002</c:v>
                </c:pt>
                <c:pt idx="13">
                  <c:v>1.6522240000000001</c:v>
                </c:pt>
                <c:pt idx="14">
                  <c:v>1.152E-3</c:v>
                </c:pt>
                <c:pt idx="15">
                  <c:v>34.634672999999999</c:v>
                </c:pt>
                <c:pt idx="16">
                  <c:v>9.465094999999998</c:v>
                </c:pt>
                <c:pt idx="17">
                  <c:v>3.2113989999999997</c:v>
                </c:pt>
                <c:pt idx="18">
                  <c:v>538.88459799999987</c:v>
                </c:pt>
                <c:pt idx="19">
                  <c:v>10.500575</c:v>
                </c:pt>
                <c:pt idx="20">
                  <c:v>1.1425099999999999</c:v>
                </c:pt>
                <c:pt idx="21">
                  <c:v>1.0000000000000001E-5</c:v>
                </c:pt>
                <c:pt idx="22">
                  <c:v>217.61404300000001</c:v>
                </c:pt>
                <c:pt idx="23">
                  <c:v>1950.1056160000001</c:v>
                </c:pt>
                <c:pt idx="24">
                  <c:v>3.6362800000000002</c:v>
                </c:pt>
                <c:pt idx="25">
                  <c:v>0.39796599999999999</c:v>
                </c:pt>
                <c:pt idx="26">
                  <c:v>11.638434999999999</c:v>
                </c:pt>
                <c:pt idx="27">
                  <c:v>0.23805400000000002</c:v>
                </c:pt>
                <c:pt idx="28">
                  <c:v>1.5710000000000001E-3</c:v>
                </c:pt>
                <c:pt idx="29">
                  <c:v>1.0577E-2</c:v>
                </c:pt>
                <c:pt idx="30">
                  <c:v>1.5722970000000001</c:v>
                </c:pt>
                <c:pt idx="31">
                  <c:v>5.8298169999999994</c:v>
                </c:pt>
              </c:numCache>
            </c:numRef>
          </c:val>
          <c:extLst>
            <c:ext xmlns:c16="http://schemas.microsoft.com/office/drawing/2014/chart" uri="{C3380CC4-5D6E-409C-BE32-E72D297353CC}">
              <c16:uniqueId val="{00000000-2BA3-3E4B-9E45-C807A649857A}"/>
            </c:ext>
          </c:extLst>
        </c:ser>
        <c:dLbls>
          <c:showLegendKey val="0"/>
          <c:showVal val="0"/>
          <c:showCatName val="0"/>
          <c:showSerName val="0"/>
          <c:showPercent val="0"/>
          <c:showBubbleSize val="0"/>
        </c:dLbls>
        <c:gapWidth val="150"/>
        <c:overlap val="100"/>
        <c:axId val="-426176736"/>
        <c:axId val="-426176192"/>
      </c:barChart>
      <c:catAx>
        <c:axId val="-42617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91233386432"/>
              <c:y val="0.90838265724512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26176192"/>
        <c:crosses val="autoZero"/>
        <c:auto val="1"/>
        <c:lblAlgn val="ctr"/>
        <c:lblOffset val="100"/>
        <c:tickLblSkip val="1"/>
        <c:tickMarkSkip val="1"/>
        <c:noMultiLvlLbl val="0"/>
      </c:catAx>
      <c:valAx>
        <c:axId val="-42617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8836703165E-2"/>
              <c:y val="0.325847487266117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767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Files Distributed by Mission</a:t>
            </a:r>
          </a:p>
        </c:rich>
      </c:tx>
      <c:overlay val="0"/>
      <c:spPr>
        <a:noFill/>
        <a:ln>
          <a:noFill/>
        </a:ln>
        <a:effectLst/>
      </c:spPr>
    </c:title>
    <c:autoTitleDeleted val="0"/>
    <c:plotArea>
      <c:layout/>
      <c:barChart>
        <c:barDir val="col"/>
        <c:grouping val="stacked"/>
        <c:varyColors val="0"/>
        <c:ser>
          <c:idx val="2"/>
          <c:order val="0"/>
          <c:spPr>
            <a:solidFill>
              <a:schemeClr val="accent1"/>
            </a:solidFill>
          </c:spPr>
          <c:invertIfNegative val="0"/>
          <c:cat>
            <c:strRef>
              <c:f>Distribution_Mission_Instrument!$B$4:$B$11</c:f>
              <c:strCache>
                <c:ptCount val="8"/>
                <c:pt idx="0">
                  <c:v>Aqua</c:v>
                </c:pt>
                <c:pt idx="1">
                  <c:v>Aura</c:v>
                </c:pt>
                <c:pt idx="2">
                  <c:v>Terra</c:v>
                </c:pt>
                <c:pt idx="3">
                  <c:v>Sentinel-1A/1B/1C</c:v>
                </c:pt>
                <c:pt idx="4">
                  <c:v>Sentinel-2A/2B</c:v>
                </c:pt>
                <c:pt idx="5">
                  <c:v>Sentinel-3A/3B</c:v>
                </c:pt>
                <c:pt idx="6">
                  <c:v>Sentinel-5P</c:v>
                </c:pt>
                <c:pt idx="7">
                  <c:v>Sentinel-6/6A</c:v>
                </c:pt>
              </c:strCache>
            </c:strRef>
          </c:cat>
          <c:val>
            <c:numRef>
              <c:f>Distribution_Mission_Instrument!$C$4:$C$11</c:f>
              <c:numCache>
                <c:formatCode>_(* #,##0.00_);_(* \(#,##0.00\);_(* "-"??_);_(@_)</c:formatCode>
                <c:ptCount val="8"/>
                <c:pt idx="0">
                  <c:v>793.55390699999998</c:v>
                </c:pt>
                <c:pt idx="1">
                  <c:v>24.658356999999999</c:v>
                </c:pt>
                <c:pt idx="2">
                  <c:v>597.83885000000009</c:v>
                </c:pt>
                <c:pt idx="3">
                  <c:v>217.61405300000001</c:v>
                </c:pt>
                <c:pt idx="4">
                  <c:v>1950.1056160000001</c:v>
                </c:pt>
                <c:pt idx="5">
                  <c:v>4.0342459999999996</c:v>
                </c:pt>
                <c:pt idx="6">
                  <c:v>11.638434999999999</c:v>
                </c:pt>
                <c:pt idx="7">
                  <c:v>7.652315999999999</c:v>
                </c:pt>
              </c:numCache>
            </c:numRef>
          </c:val>
          <c:extLst>
            <c:ext xmlns:c16="http://schemas.microsoft.com/office/drawing/2014/chart" uri="{C3380CC4-5D6E-409C-BE32-E72D297353CC}">
              <c16:uniqueId val="{00000000-90A8-7E4F-8D5F-1DE62503AA51}"/>
            </c:ext>
          </c:extLst>
        </c:ser>
        <c:dLbls>
          <c:showLegendKey val="0"/>
          <c:showVal val="0"/>
          <c:showCatName val="0"/>
          <c:showSerName val="0"/>
          <c:showPercent val="0"/>
          <c:showBubbleSize val="0"/>
        </c:dLbls>
        <c:gapWidth val="150"/>
        <c:overlap val="100"/>
        <c:axId val="1245447423"/>
        <c:axId val="1245429711"/>
      </c:barChart>
      <c:catAx>
        <c:axId val="1245447423"/>
        <c:scaling>
          <c:orientation val="minMax"/>
        </c:scaling>
        <c:delete val="0"/>
        <c:axPos val="b"/>
        <c:title>
          <c:tx>
            <c:rich>
              <a:bodyPr/>
              <a:lstStyle/>
              <a:p>
                <a:pPr>
                  <a:defRPr/>
                </a:pPr>
                <a:r>
                  <a:rPr lang="en-US"/>
                  <a:t>Mission</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n-US"/>
          </a:p>
        </c:txPr>
        <c:crossAx val="1245429711"/>
        <c:crosses val="autoZero"/>
        <c:auto val="1"/>
        <c:lblAlgn val="ctr"/>
        <c:lblOffset val="100"/>
        <c:noMultiLvlLbl val="0"/>
      </c:catAx>
      <c:valAx>
        <c:axId val="124542971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Number of Files (Millions)</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5447423"/>
        <c:crosses val="autoZero"/>
        <c:crossBetween val="between"/>
      </c:valAx>
      <c:spPr>
        <a:noFill/>
        <a:ln w="12700">
          <a:solidFill>
            <a:schemeClr val="tx1"/>
          </a:solidFill>
        </a:ln>
      </c:spPr>
    </c:plotArea>
    <c:plotVisOnly val="1"/>
    <c:dispBlanksAs val="gap"/>
    <c:showDLblsOverMax val="0"/>
    <c:extLst/>
  </c:chart>
  <c:spPr>
    <a:ln w="12700"/>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Data Volume Distributed</a:t>
            </a:r>
            <a:r>
              <a:rPr lang="en-US" b="1" baseline="0"/>
              <a:t> by Mission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cat>
            <c:strRef>
              <c:f>Distribution_Mission_Instrument!$B$4:$B$11</c:f>
              <c:strCache>
                <c:ptCount val="8"/>
                <c:pt idx="0">
                  <c:v>Aqua</c:v>
                </c:pt>
                <c:pt idx="1">
                  <c:v>Aura</c:v>
                </c:pt>
                <c:pt idx="2">
                  <c:v>Terra</c:v>
                </c:pt>
                <c:pt idx="3">
                  <c:v>Sentinel-1A/1B/1C</c:v>
                </c:pt>
                <c:pt idx="4">
                  <c:v>Sentinel-2A/2B</c:v>
                </c:pt>
                <c:pt idx="5">
                  <c:v>Sentinel-3A/3B</c:v>
                </c:pt>
                <c:pt idx="6">
                  <c:v>Sentinel-5P</c:v>
                </c:pt>
                <c:pt idx="7">
                  <c:v>Sentinel-6/6A</c:v>
                </c:pt>
              </c:strCache>
            </c:strRef>
          </c:cat>
          <c:val>
            <c:numRef>
              <c:f>Distribution_Mission_Instrument!$D$4:$D$11</c:f>
              <c:numCache>
                <c:formatCode>_(* #,##0.00_);_(* \(#,##0.00\);_(* "-"??_);_(@_)</c:formatCode>
                <c:ptCount val="8"/>
                <c:pt idx="0">
                  <c:v>10704.063909118064</c:v>
                </c:pt>
                <c:pt idx="1">
                  <c:v>375.06990695678934</c:v>
                </c:pt>
                <c:pt idx="2">
                  <c:v>11423.596574344121</c:v>
                </c:pt>
                <c:pt idx="3">
                  <c:v>85249.406635880383</c:v>
                </c:pt>
                <c:pt idx="4">
                  <c:v>16541.115581754089</c:v>
                </c:pt>
                <c:pt idx="5">
                  <c:v>669.70610288013575</c:v>
                </c:pt>
                <c:pt idx="6">
                  <c:v>3469.8846561053165</c:v>
                </c:pt>
                <c:pt idx="7">
                  <c:v>442.09615040335058</c:v>
                </c:pt>
              </c:numCache>
            </c:numRef>
          </c:val>
          <c:extLst>
            <c:ext xmlns:c16="http://schemas.microsoft.com/office/drawing/2014/chart" uri="{C3380CC4-5D6E-409C-BE32-E72D297353CC}">
              <c16:uniqueId val="{00000000-0F86-0C4F-9B9F-8C0A0B18F097}"/>
            </c:ext>
          </c:extLst>
        </c:ser>
        <c:dLbls>
          <c:showLegendKey val="0"/>
          <c:showVal val="0"/>
          <c:showCatName val="0"/>
          <c:showSerName val="0"/>
          <c:showPercent val="0"/>
          <c:showBubbleSize val="0"/>
        </c:dLbls>
        <c:gapWidth val="150"/>
        <c:overlap val="100"/>
        <c:axId val="1233068863"/>
        <c:axId val="1233063039"/>
      </c:barChart>
      <c:catAx>
        <c:axId val="1233068863"/>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Mission</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n-US"/>
          </a:p>
        </c:txPr>
        <c:crossAx val="1233063039"/>
        <c:crosses val="autoZero"/>
        <c:auto val="1"/>
        <c:lblAlgn val="ctr"/>
        <c:lblOffset val="100"/>
        <c:noMultiLvlLbl val="0"/>
      </c:catAx>
      <c:valAx>
        <c:axId val="1233063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Data Volume (TB)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3068863"/>
        <c:crosses val="autoZero"/>
        <c:crossBetween val="between"/>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0-4993-9545-99BD-A48E894FA272}"/>
            </c:ext>
          </c:extLst>
        </c:ser>
        <c:ser>
          <c:idx val="1"/>
          <c:order val="1"/>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1-4993-9545-99BD-A48E894FA272}"/>
            </c:ext>
          </c:extLst>
        </c:ser>
        <c:ser>
          <c:idx val="2"/>
          <c:order val="2"/>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2-4993-9545-99BD-A48E894FA272}"/>
            </c:ext>
          </c:extLst>
        </c:ser>
        <c:ser>
          <c:idx val="3"/>
          <c:order val="3"/>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3-4993-9545-99BD-A48E894FA272}"/>
            </c:ext>
          </c:extLst>
        </c:ser>
        <c:ser>
          <c:idx val="4"/>
          <c:order val="4"/>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4-4993-9545-99BD-A48E894FA272}"/>
            </c:ext>
          </c:extLst>
        </c:ser>
        <c:ser>
          <c:idx val="5"/>
          <c:order val="5"/>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5-4993-9545-99BD-A48E894FA272}"/>
            </c:ext>
          </c:extLst>
        </c:ser>
        <c:ser>
          <c:idx val="6"/>
          <c:order val="6"/>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6-4993-9545-99BD-A48E894FA272}"/>
            </c:ext>
          </c:extLst>
        </c:ser>
        <c:dLbls>
          <c:showLegendKey val="0"/>
          <c:showVal val="0"/>
          <c:showCatName val="0"/>
          <c:showSerName val="0"/>
          <c:showPercent val="0"/>
          <c:showBubbleSize val="0"/>
        </c:dLbls>
        <c:gapWidth val="150"/>
        <c:overlap val="100"/>
        <c:axId val="-448757856"/>
        <c:axId val="-448744800"/>
      </c:barChart>
      <c:catAx>
        <c:axId val="-44875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4800"/>
        <c:crosses val="autoZero"/>
        <c:auto val="1"/>
        <c:lblAlgn val="ctr"/>
        <c:lblOffset val="100"/>
        <c:tickLblSkip val="1"/>
        <c:tickMarkSkip val="1"/>
        <c:noMultiLvlLbl val="0"/>
      </c:catAx>
      <c:valAx>
        <c:axId val="-44874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856"/>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857600335168192"/>
          <c:h val="6.07592587192675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(58,396.5 TBs)</a:t>
            </a:r>
          </a:p>
        </c:rich>
      </c:tx>
      <c:layout>
        <c:manualLayout>
          <c:xMode val="edge"/>
          <c:yMode val="edge"/>
          <c:x val="0.25420361902634703"/>
          <c:y val="3.03738491508572E-2"/>
        </c:manualLayout>
      </c:layout>
      <c:overlay val="0"/>
      <c:spPr>
        <a:noFill/>
        <a:ln w="25400">
          <a:noFill/>
        </a:ln>
      </c:spPr>
    </c:title>
    <c:autoTitleDeleted val="0"/>
    <c:plotArea>
      <c:layout>
        <c:manualLayout>
          <c:layoutTarget val="inner"/>
          <c:xMode val="edge"/>
          <c:yMode val="edge"/>
          <c:x val="0.36559216564216002"/>
          <c:y val="0.58071748878921003"/>
          <c:w val="0.25806505810033997"/>
          <c:h val="0.269058295964134"/>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70CB-8D46-B4A0-DE6721B1400C}"/>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70CB-8D46-B4A0-DE6721B1400C}"/>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70CB-8D46-B4A0-DE6721B1400C}"/>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70CB-8D46-B4A0-DE6721B1400C}"/>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70CB-8D46-B4A0-DE6721B1400C}"/>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70CB-8D46-B4A0-DE6721B1400C}"/>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70CB-8D46-B4A0-DE6721B1400C}"/>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70CB-8D46-B4A0-DE6721B1400C}"/>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70CB-8D46-B4A0-DE6721B1400C}"/>
              </c:ext>
            </c:extLst>
          </c:dPt>
          <c:dLbls>
            <c:dLbl>
              <c:idx val="0"/>
              <c:layout>
                <c:manualLayout>
                  <c:x val="0.40454289668385163"/>
                  <c:y val="-0.1219582760276270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4005351976067018"/>
                      <c:h val="0.13709399204195868"/>
                    </c:manualLayout>
                  </c15:layout>
                </c:ext>
                <c:ext xmlns:c16="http://schemas.microsoft.com/office/drawing/2014/chart" uri="{C3380CC4-5D6E-409C-BE32-E72D297353CC}">
                  <c16:uniqueId val="{00000001-70CB-8D46-B4A0-DE6721B1400C}"/>
                </c:ext>
              </c:extLst>
            </c:dLbl>
            <c:dLbl>
              <c:idx val="1"/>
              <c:layout>
                <c:manualLayout>
                  <c:x val="0.21399691636459056"/>
                  <c:y val="-4.092308530637886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0CB-8D46-B4A0-DE6721B1400C}"/>
                </c:ext>
              </c:extLst>
            </c:dLbl>
            <c:dLbl>
              <c:idx val="2"/>
              <c:layout>
                <c:manualLayout>
                  <c:x val="0.23274758270867846"/>
                  <c:y val="6.07626079612020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0CB-8D46-B4A0-DE6721B1400C}"/>
                </c:ext>
              </c:extLst>
            </c:dLbl>
            <c:dLbl>
              <c:idx val="4"/>
              <c:layout>
                <c:manualLayout>
                  <c:x val="0.17997113186033079"/>
                  <c:y val="0.102070538057742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0CB-8D46-B4A0-DE6721B1400C}"/>
                </c:ext>
              </c:extLst>
            </c:dLbl>
            <c:dLbl>
              <c:idx val="5"/>
              <c:layout>
                <c:manualLayout>
                  <c:x val="4.0893263296337336E-2"/>
                  <c:y val="9.56161417322833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0CB-8D46-B4A0-DE6721B1400C}"/>
                </c:ext>
              </c:extLst>
            </c:dLbl>
            <c:dLbl>
              <c:idx val="6"/>
              <c:layout>
                <c:manualLayout>
                  <c:x val="-0.15148131464160672"/>
                  <c:y val="1.04429133858267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0CB-8D46-B4A0-DE6721B1400C}"/>
                </c:ext>
              </c:extLst>
            </c:dLbl>
            <c:dLbl>
              <c:idx val="7"/>
              <c:layout>
                <c:manualLayout>
                  <c:x val="-9.4408032316771195E-2"/>
                  <c:y val="-0.1278420850875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CB-8D46-B4A0-DE6721B1400C}"/>
                </c:ext>
              </c:extLst>
            </c:dLbl>
            <c:dLbl>
              <c:idx val="8"/>
              <c:layout>
                <c:manualLayout>
                  <c:x val="-0.17264590885232994"/>
                  <c:y val="-0.1843335893988861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0CB-8D46-B4A0-DE6721B1400C}"/>
                </c:ext>
              </c:extLst>
            </c:dLbl>
            <c:dLbl>
              <c:idx val="9"/>
              <c:layout>
                <c:manualLayout>
                  <c:x val="-3.3647044712713438E-2"/>
                  <c:y val="-0.157321234235964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70CB-8D46-B4A0-DE6721B1400C}"/>
                </c:ext>
              </c:extLst>
            </c:dLbl>
            <c:dLbl>
              <c:idx val="10"/>
              <c:layout>
                <c:manualLayout>
                  <c:x val="3.0462688831663032E-2"/>
                  <c:y val="-0.273047820241981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70CB-8D46-B4A0-DE6721B1400C}"/>
                </c:ext>
              </c:extLst>
            </c:dLbl>
            <c:dLbl>
              <c:idx val="11"/>
              <c:layout>
                <c:manualLayout>
                  <c:x val="0.117026300930067"/>
                  <c:y val="-0.1198939686615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0CB-8D46-B4A0-DE6721B1400C}"/>
                </c:ext>
              </c:extLst>
            </c:dLbl>
            <c:dLbl>
              <c:idx val="12"/>
              <c:layout>
                <c:manualLayout>
                  <c:x val="0.24998330033409799"/>
                  <c:y val="-0.1064511516854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70CB-8D46-B4A0-DE6721B1400C}"/>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Archive!$A$6:$A$18</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Archive!$B$6:$B$18</c:f>
              <c:numCache>
                <c:formatCode>#,##0.00</c:formatCode>
                <c:ptCount val="13"/>
                <c:pt idx="0">
                  <c:v>2989.7290624999996</c:v>
                </c:pt>
                <c:pt idx="1">
                  <c:v>9517.7365136718745</c:v>
                </c:pt>
                <c:pt idx="2">
                  <c:v>16.907392578124998</c:v>
                </c:pt>
                <c:pt idx="3">
                  <c:v>5517.9764746093751</c:v>
                </c:pt>
                <c:pt idx="4">
                  <c:v>5388.1957421875004</c:v>
                </c:pt>
                <c:pt idx="5">
                  <c:v>67.611181640625006</c:v>
                </c:pt>
                <c:pt idx="6">
                  <c:v>7456.4724999999999</c:v>
                </c:pt>
                <c:pt idx="7">
                  <c:v>8781.5195214843752</c:v>
                </c:pt>
                <c:pt idx="8">
                  <c:v>4103.9428808593748</c:v>
                </c:pt>
                <c:pt idx="9">
                  <c:v>3121.6328906250001</c:v>
                </c:pt>
                <c:pt idx="10">
                  <c:v>470.424619140625</c:v>
                </c:pt>
                <c:pt idx="11">
                  <c:v>10964.376601562499</c:v>
                </c:pt>
                <c:pt idx="12">
                  <c:v>7.8613281250000007E-3</c:v>
                </c:pt>
              </c:numCache>
            </c:numRef>
          </c:val>
          <c:extLst>
            <c:ext xmlns:c16="http://schemas.microsoft.com/office/drawing/2014/chart" uri="{C3380CC4-5D6E-409C-BE32-E72D297353CC}">
              <c16:uniqueId val="{00000015-70CB-8D46-B4A0-DE6721B1400C}"/>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9286014790526114"/>
          <c:y val="2.9402668427168707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Distribution_Mission_Domain!$C$5:$L$5</c:f>
              <c:numCache>
                <c:formatCode>_(* #,##0.00_);_(* \(#,##0.00\);_(* "-"??_);_(@_)</c:formatCode>
                <c:ptCount val="10"/>
                <c:pt idx="0">
                  <c:v>434.20327300000002</c:v>
                </c:pt>
                <c:pt idx="1">
                  <c:v>6.0285999999999999E-2</c:v>
                </c:pt>
                <c:pt idx="2">
                  <c:v>17.459968</c:v>
                </c:pt>
                <c:pt idx="3">
                  <c:v>5.5588740000000003</c:v>
                </c:pt>
                <c:pt idx="4">
                  <c:v>319.05229700000001</c:v>
                </c:pt>
                <c:pt idx="5">
                  <c:v>32.787675999999998</c:v>
                </c:pt>
                <c:pt idx="6">
                  <c:v>487.391839</c:v>
                </c:pt>
                <c:pt idx="7">
                  <c:v>2.544762</c:v>
                </c:pt>
                <c:pt idx="8">
                  <c:v>8.4961939999999991</c:v>
                </c:pt>
                <c:pt idx="9">
                  <c:v>5.6119349999999999</c:v>
                </c:pt>
              </c:numCache>
            </c:numRef>
          </c:val>
          <c:extLst>
            <c:ext xmlns:c16="http://schemas.microsoft.com/office/drawing/2014/chart" uri="{C3380CC4-5D6E-409C-BE32-E72D297353CC}">
              <c16:uniqueId val="{00000000-6293-B24F-97E4-F49EB62AD83E}"/>
            </c:ext>
          </c:extLst>
        </c:ser>
        <c:ser>
          <c:idx val="1"/>
          <c:order val="1"/>
          <c:tx>
            <c:strRef>
              <c:f>Distribution_Mission_Domain!$B$6</c:f>
              <c:strCache>
                <c:ptCount val="1"/>
                <c:pt idx="0">
                  <c:v>US COM</c:v>
                </c:pt>
              </c:strCache>
            </c:strRef>
          </c:tx>
          <c:invertIfNegative val="0"/>
          <c:cat>
            <c:strRef>
              <c:f>Distribution_Mission_Domain!$C$4:$L$4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Distribution_Mission_Domain!$C$6:$L$6</c:f>
              <c:numCache>
                <c:formatCode>_(* #,##0.00_);_(* \(#,##0.00\);_(* "-"??_);_(@_)</c:formatCode>
                <c:ptCount val="10"/>
                <c:pt idx="0">
                  <c:v>38.031435999999999</c:v>
                </c:pt>
                <c:pt idx="1">
                  <c:v>7.9999999999999996E-6</c:v>
                </c:pt>
                <c:pt idx="2">
                  <c:v>0.57881700000000003</c:v>
                </c:pt>
                <c:pt idx="3">
                  <c:v>0.17041300000000001</c:v>
                </c:pt>
                <c:pt idx="4">
                  <c:v>55.096583000000003</c:v>
                </c:pt>
                <c:pt idx="5">
                  <c:v>128.321425</c:v>
                </c:pt>
                <c:pt idx="6">
                  <c:v>945.06529599999999</c:v>
                </c:pt>
                <c:pt idx="7">
                  <c:v>5.4101000000000003E-2</c:v>
                </c:pt>
                <c:pt idx="8">
                  <c:v>0.242867</c:v>
                </c:pt>
                <c:pt idx="9">
                  <c:v>0.124622</c:v>
                </c:pt>
              </c:numCache>
            </c:numRef>
          </c:val>
          <c:extLst>
            <c:ext xmlns:c16="http://schemas.microsoft.com/office/drawing/2014/chart" uri="{C3380CC4-5D6E-409C-BE32-E72D297353CC}">
              <c16:uniqueId val="{00000001-6293-B24F-97E4-F49EB62AD83E}"/>
            </c:ext>
          </c:extLst>
        </c:ser>
        <c:ser>
          <c:idx val="2"/>
          <c:order val="2"/>
          <c:tx>
            <c:strRef>
              <c:f>Distribution_Mission_Domain!$B$7</c:f>
              <c:strCache>
                <c:ptCount val="1"/>
                <c:pt idx="0">
                  <c:v>US EDU</c:v>
                </c:pt>
              </c:strCache>
            </c:strRef>
          </c:tx>
          <c:invertIfNegative val="0"/>
          <c:cat>
            <c:strRef>
              <c:f>Distribution_Mission_Domain!$C$4:$L$4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Distribution_Mission_Domain!$C$7:$L$7</c:f>
              <c:numCache>
                <c:formatCode>_(* #,##0.00_);_(* \(#,##0.00\);_(* "-"??_);_(@_)</c:formatCode>
                <c:ptCount val="10"/>
                <c:pt idx="0">
                  <c:v>162.888745</c:v>
                </c:pt>
                <c:pt idx="1">
                  <c:v>4.57E-4</c:v>
                </c:pt>
                <c:pt idx="2">
                  <c:v>2.7610700000000001</c:v>
                </c:pt>
                <c:pt idx="3">
                  <c:v>0.79241700000000004</c:v>
                </c:pt>
                <c:pt idx="4">
                  <c:v>97.826021999999995</c:v>
                </c:pt>
                <c:pt idx="5">
                  <c:v>11.40579</c:v>
                </c:pt>
                <c:pt idx="6">
                  <c:v>274.86666700000001</c:v>
                </c:pt>
                <c:pt idx="7">
                  <c:v>0.47314899999999999</c:v>
                </c:pt>
                <c:pt idx="8">
                  <c:v>1.853931</c:v>
                </c:pt>
                <c:pt idx="9">
                  <c:v>0.19315399999999999</c:v>
                </c:pt>
              </c:numCache>
            </c:numRef>
          </c:val>
          <c:extLst>
            <c:ext xmlns:c16="http://schemas.microsoft.com/office/drawing/2014/chart" uri="{C3380CC4-5D6E-409C-BE32-E72D297353CC}">
              <c16:uniqueId val="{00000002-6293-B24F-97E4-F49EB62AD83E}"/>
            </c:ext>
          </c:extLst>
        </c:ser>
        <c:ser>
          <c:idx val="3"/>
          <c:order val="3"/>
          <c:tx>
            <c:strRef>
              <c:f>Distribution_Mission_Domain!$B$8</c:f>
              <c:strCache>
                <c:ptCount val="1"/>
                <c:pt idx="0">
                  <c:v>US GOV</c:v>
                </c:pt>
              </c:strCache>
            </c:strRef>
          </c:tx>
          <c:invertIfNegative val="0"/>
          <c:cat>
            <c:strRef>
              <c:f>Distribution_Mission_Domain!$C$4:$L$4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Distribution_Mission_Domain!$C$8:$L$8</c:f>
              <c:numCache>
                <c:formatCode>_(* #,##0.00_);_(* \(#,##0.00\);_(* "-"??_);_(@_)</c:formatCode>
                <c:ptCount val="10"/>
                <c:pt idx="0">
                  <c:v>105.477554</c:v>
                </c:pt>
                <c:pt idx="1">
                  <c:v>2.61E-4</c:v>
                </c:pt>
                <c:pt idx="2">
                  <c:v>3.6146129999999999</c:v>
                </c:pt>
                <c:pt idx="3">
                  <c:v>9.5578999999999997E-2</c:v>
                </c:pt>
                <c:pt idx="4">
                  <c:v>107.556545</c:v>
                </c:pt>
                <c:pt idx="5">
                  <c:v>44.623021000000001</c:v>
                </c:pt>
                <c:pt idx="6">
                  <c:v>213.60360399999999</c:v>
                </c:pt>
                <c:pt idx="7">
                  <c:v>0.741614</c:v>
                </c:pt>
                <c:pt idx="8">
                  <c:v>0.84999599999999997</c:v>
                </c:pt>
                <c:pt idx="9">
                  <c:v>1.7146619999999999</c:v>
                </c:pt>
              </c:numCache>
            </c:numRef>
          </c:val>
          <c:extLst>
            <c:ext xmlns:c16="http://schemas.microsoft.com/office/drawing/2014/chart" uri="{C3380CC4-5D6E-409C-BE32-E72D297353CC}">
              <c16:uniqueId val="{00000003-6293-B24F-97E4-F49EB62AD83E}"/>
            </c:ext>
          </c:extLst>
        </c:ser>
        <c:ser>
          <c:idx val="4"/>
          <c:order val="4"/>
          <c:tx>
            <c:strRef>
              <c:f>Distribution_Mission_Domain!$B$9</c:f>
              <c:strCache>
                <c:ptCount val="1"/>
                <c:pt idx="0">
                  <c:v>US ORG</c:v>
                </c:pt>
              </c:strCache>
            </c:strRef>
          </c:tx>
          <c:invertIfNegative val="0"/>
          <c:cat>
            <c:strRef>
              <c:f>Distribution_Mission_Domain!$C$4:$L$4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Distribution_Mission_Domain!$C$9:$L$9</c:f>
              <c:numCache>
                <c:formatCode>_(* #,##0.00_);_(* \(#,##0.00\);_(* "-"??_);_(@_)</c:formatCode>
                <c:ptCount val="10"/>
                <c:pt idx="0">
                  <c:v>28.845435999999999</c:v>
                </c:pt>
                <c:pt idx="1">
                  <c:v>1.2E-5</c:v>
                </c:pt>
                <c:pt idx="2">
                  <c:v>0.19089500000000001</c:v>
                </c:pt>
                <c:pt idx="3">
                  <c:v>0.112595</c:v>
                </c:pt>
                <c:pt idx="4">
                  <c:v>9.6580980000000007</c:v>
                </c:pt>
                <c:pt idx="5">
                  <c:v>8.7247000000000005E-2</c:v>
                </c:pt>
                <c:pt idx="6">
                  <c:v>26.693763000000001</c:v>
                </c:pt>
                <c:pt idx="7">
                  <c:v>0.17152300000000001</c:v>
                </c:pt>
                <c:pt idx="8">
                  <c:v>0.12694900000000001</c:v>
                </c:pt>
                <c:pt idx="9">
                  <c:v>1.8200000000000001E-4</c:v>
                </c:pt>
              </c:numCache>
            </c:numRef>
          </c:val>
          <c:extLst>
            <c:ext xmlns:c16="http://schemas.microsoft.com/office/drawing/2014/chart" uri="{C3380CC4-5D6E-409C-BE32-E72D297353CC}">
              <c16:uniqueId val="{00000004-6293-B24F-97E4-F49EB62AD83E}"/>
            </c:ext>
          </c:extLst>
        </c:ser>
        <c:ser>
          <c:idx val="5"/>
          <c:order val="5"/>
          <c:tx>
            <c:strRef>
              <c:f>Distribution_Mission_Domain!$B$10</c:f>
              <c:strCache>
                <c:ptCount val="1"/>
                <c:pt idx="0">
                  <c:v>US Other</c:v>
                </c:pt>
              </c:strCache>
            </c:strRef>
          </c:tx>
          <c:invertIfNegative val="0"/>
          <c:cat>
            <c:strRef>
              <c:f>Distribution_Mission_Domain!$C$4:$L$4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Distribution_Mission_Domain!$C$10:$L$10</c:f>
              <c:numCache>
                <c:formatCode>_(* #,##0.00_);_(* \(#,##0.00\);_(* "-"??_);_(@_)</c:formatCode>
                <c:ptCount val="10"/>
                <c:pt idx="0">
                  <c:v>24.044309999999999</c:v>
                </c:pt>
                <c:pt idx="1">
                  <c:v>1.9999999999999999E-6</c:v>
                </c:pt>
                <c:pt idx="2">
                  <c:v>4.7539999999999999E-2</c:v>
                </c:pt>
                <c:pt idx="3">
                  <c:v>9.9190000000000007E-3</c:v>
                </c:pt>
                <c:pt idx="4">
                  <c:v>8.5867079999999998</c:v>
                </c:pt>
                <c:pt idx="5">
                  <c:v>0.37667099999999998</c:v>
                </c:pt>
                <c:pt idx="6">
                  <c:v>2.484286</c:v>
                </c:pt>
                <c:pt idx="7">
                  <c:v>4.9077000000000003E-2</c:v>
                </c:pt>
                <c:pt idx="8">
                  <c:v>6.8439E-2</c:v>
                </c:pt>
                <c:pt idx="9">
                  <c:v>7.7609999999999997E-3</c:v>
                </c:pt>
              </c:numCache>
            </c:numRef>
          </c:val>
          <c:extLst>
            <c:ext xmlns:c16="http://schemas.microsoft.com/office/drawing/2014/chart" uri="{C3380CC4-5D6E-409C-BE32-E72D297353CC}">
              <c16:uniqueId val="{00000005-6293-B24F-97E4-F49EB62AD83E}"/>
            </c:ext>
          </c:extLst>
        </c:ser>
        <c:ser>
          <c:idx val="6"/>
          <c:order val="6"/>
          <c:tx>
            <c:strRef>
              <c:f>Distribution_Mission_Domain!$B$11</c:f>
              <c:strCache>
                <c:ptCount val="1"/>
                <c:pt idx="0">
                  <c:v>Unknown</c:v>
                </c:pt>
              </c:strCache>
            </c:strRef>
          </c:tx>
          <c:invertIfNegative val="0"/>
          <c:cat>
            <c:strRef>
              <c:f>Distribution_Mission_Domain!$C$4:$L$4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Distribution_Mission_Domain!$C$11:$L$11</c:f>
              <c:numCache>
                <c:formatCode>_(* #,##0.00_);_(* \(#,##0.00\);_(* "-"??_);_(@_)</c:formatCode>
                <c:ptCount val="10"/>
                <c:pt idx="0">
                  <c:v>6.3153000000000001E-2</c:v>
                </c:pt>
                <c:pt idx="1">
                  <c:v>0</c:v>
                </c:pt>
                <c:pt idx="2">
                  <c:v>5.4539999999999996E-3</c:v>
                </c:pt>
                <c:pt idx="3">
                  <c:v>5.5000000000000002E-5</c:v>
                </c:pt>
                <c:pt idx="4">
                  <c:v>6.2597E-2</c:v>
                </c:pt>
                <c:pt idx="5">
                  <c:v>1.2222999999999999E-2</c:v>
                </c:pt>
                <c:pt idx="6">
                  <c:v>1.6100000000000001E-4</c:v>
                </c:pt>
                <c:pt idx="7">
                  <c:v>2.0000000000000002E-5</c:v>
                </c:pt>
                <c:pt idx="8">
                  <c:v>5.8999999999999998E-5</c:v>
                </c:pt>
                <c:pt idx="9">
                  <c:v>0</c:v>
                </c:pt>
              </c:numCache>
            </c:numRef>
          </c:val>
          <c:extLst>
            <c:ext xmlns:c16="http://schemas.microsoft.com/office/drawing/2014/chart" uri="{C3380CC4-5D6E-409C-BE32-E72D297353CC}">
              <c16:uniqueId val="{00000006-6293-B24F-97E4-F49EB62AD83E}"/>
            </c:ext>
          </c:extLst>
        </c:ser>
        <c:dLbls>
          <c:showLegendKey val="0"/>
          <c:showVal val="0"/>
          <c:showCatName val="0"/>
          <c:showSerName val="0"/>
          <c:showPercent val="0"/>
          <c:showBubbleSize val="0"/>
        </c:dLbls>
        <c:gapWidth val="150"/>
        <c:overlap val="100"/>
        <c:axId val="-448754048"/>
        <c:axId val="-448746432"/>
      </c:barChart>
      <c:catAx>
        <c:axId val="-448754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6394655510276206"/>
              <c:y val="0.935653379524936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6432"/>
        <c:crosses val="autoZero"/>
        <c:auto val="1"/>
        <c:lblAlgn val="ctr"/>
        <c:lblOffset val="100"/>
        <c:tickLblSkip val="1"/>
        <c:tickMarkSkip val="1"/>
        <c:noMultiLvlLbl val="0"/>
      </c:catAx>
      <c:valAx>
        <c:axId val="-4487464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4048"/>
        <c:crosses val="autoZero"/>
        <c:crossBetween val="between"/>
      </c:valAx>
      <c:spPr>
        <a:solidFill>
          <a:srgbClr val="C0C0C0"/>
        </a:solidFill>
        <a:ln w="12700">
          <a:solidFill>
            <a:srgbClr val="808080"/>
          </a:solidFill>
          <a:prstDash val="solid"/>
        </a:ln>
      </c:spPr>
    </c:plotArea>
    <c:legend>
      <c:legendPos val="t"/>
      <c:layout>
        <c:manualLayout>
          <c:xMode val="edge"/>
          <c:yMode val="edge"/>
          <c:x val="0.14552105082834579"/>
          <c:y val="8.3890759307267235E-2"/>
          <c:w val="0.71862240480753636"/>
          <c:h val="4.6584602275406117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37941674240668533"/>
          <c:y val="2.1480669931912437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Distribution_Mission_Domain!$W$5:$AF$5</c:f>
              <c:numCache>
                <c:formatCode>_(* #,##0_);_(* \(#,##0\);_(* "-"??_);_(@_)</c:formatCode>
                <c:ptCount val="10"/>
                <c:pt idx="0">
                  <c:v>583321</c:v>
                </c:pt>
                <c:pt idx="1">
                  <c:v>43</c:v>
                </c:pt>
                <c:pt idx="2">
                  <c:v>242878</c:v>
                </c:pt>
                <c:pt idx="3">
                  <c:v>20091</c:v>
                </c:pt>
                <c:pt idx="4">
                  <c:v>299923</c:v>
                </c:pt>
                <c:pt idx="5">
                  <c:v>113512</c:v>
                </c:pt>
                <c:pt idx="6">
                  <c:v>7812</c:v>
                </c:pt>
                <c:pt idx="7">
                  <c:v>2965</c:v>
                </c:pt>
                <c:pt idx="8">
                  <c:v>154494</c:v>
                </c:pt>
                <c:pt idx="9">
                  <c:v>239</c:v>
                </c:pt>
              </c:numCache>
            </c:numRef>
          </c:val>
          <c:extLst>
            <c:ext xmlns:c16="http://schemas.microsoft.com/office/drawing/2014/chart" uri="{C3380CC4-5D6E-409C-BE32-E72D297353CC}">
              <c16:uniqueId val="{00000000-995B-D748-8856-A6A8690756FE}"/>
            </c:ext>
          </c:extLst>
        </c:ser>
        <c:ser>
          <c:idx val="1"/>
          <c:order val="1"/>
          <c:tx>
            <c:strRef>
              <c:f>Distribution_Mission_Domain!$B$6</c:f>
              <c:strCache>
                <c:ptCount val="1"/>
                <c:pt idx="0">
                  <c:v>US COM</c:v>
                </c:pt>
              </c:strCache>
            </c:strRef>
          </c:tx>
          <c:invertIfNegative val="0"/>
          <c:cat>
            <c:strRef>
              <c:f>Distribution_Mission_Domain!$W$4:$AF$4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Distribution_Mission_Domain!$W$6:$AF$6</c:f>
              <c:numCache>
                <c:formatCode>_(* #,##0_);_(* \(#,##0\);_(* "-"??_);_(@_)</c:formatCode>
                <c:ptCount val="10"/>
                <c:pt idx="0">
                  <c:v>206489</c:v>
                </c:pt>
                <c:pt idx="1">
                  <c:v>3</c:v>
                </c:pt>
                <c:pt idx="2">
                  <c:v>1987</c:v>
                </c:pt>
                <c:pt idx="3">
                  <c:v>994</c:v>
                </c:pt>
                <c:pt idx="4">
                  <c:v>11683</c:v>
                </c:pt>
                <c:pt idx="5">
                  <c:v>2529</c:v>
                </c:pt>
                <c:pt idx="6">
                  <c:v>532</c:v>
                </c:pt>
                <c:pt idx="7">
                  <c:v>210</c:v>
                </c:pt>
                <c:pt idx="8">
                  <c:v>2282</c:v>
                </c:pt>
                <c:pt idx="9">
                  <c:v>17</c:v>
                </c:pt>
              </c:numCache>
            </c:numRef>
          </c:val>
          <c:extLst>
            <c:ext xmlns:c16="http://schemas.microsoft.com/office/drawing/2014/chart" uri="{C3380CC4-5D6E-409C-BE32-E72D297353CC}">
              <c16:uniqueId val="{00000001-995B-D748-8856-A6A8690756FE}"/>
            </c:ext>
          </c:extLst>
        </c:ser>
        <c:ser>
          <c:idx val="2"/>
          <c:order val="2"/>
          <c:tx>
            <c:strRef>
              <c:f>Distribution_Mission_Domain!$B$7</c:f>
              <c:strCache>
                <c:ptCount val="1"/>
                <c:pt idx="0">
                  <c:v>US EDU</c:v>
                </c:pt>
              </c:strCache>
            </c:strRef>
          </c:tx>
          <c:invertIfNegative val="0"/>
          <c:cat>
            <c:strRef>
              <c:f>Distribution_Mission_Domain!$W$4:$AF$4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Distribution_Mission_Domain!$W$7:$AF$7</c:f>
              <c:numCache>
                <c:formatCode>_(* #,##0_);_(* \(#,##0\);_(* "-"??_);_(@_)</c:formatCode>
                <c:ptCount val="10"/>
                <c:pt idx="0">
                  <c:v>4598</c:v>
                </c:pt>
                <c:pt idx="1">
                  <c:v>11</c:v>
                </c:pt>
                <c:pt idx="2">
                  <c:v>578</c:v>
                </c:pt>
                <c:pt idx="3">
                  <c:v>209</c:v>
                </c:pt>
                <c:pt idx="4">
                  <c:v>5487</c:v>
                </c:pt>
                <c:pt idx="5">
                  <c:v>2870</c:v>
                </c:pt>
                <c:pt idx="6">
                  <c:v>697</c:v>
                </c:pt>
                <c:pt idx="7">
                  <c:v>211</c:v>
                </c:pt>
                <c:pt idx="8">
                  <c:v>351</c:v>
                </c:pt>
                <c:pt idx="9">
                  <c:v>50</c:v>
                </c:pt>
              </c:numCache>
            </c:numRef>
          </c:val>
          <c:extLst>
            <c:ext xmlns:c16="http://schemas.microsoft.com/office/drawing/2014/chart" uri="{C3380CC4-5D6E-409C-BE32-E72D297353CC}">
              <c16:uniqueId val="{00000002-995B-D748-8856-A6A8690756FE}"/>
            </c:ext>
          </c:extLst>
        </c:ser>
        <c:ser>
          <c:idx val="3"/>
          <c:order val="3"/>
          <c:tx>
            <c:strRef>
              <c:f>Distribution_Mission_Domain!$B$8</c:f>
              <c:strCache>
                <c:ptCount val="1"/>
                <c:pt idx="0">
                  <c:v>US GOV</c:v>
                </c:pt>
              </c:strCache>
            </c:strRef>
          </c:tx>
          <c:invertIfNegative val="0"/>
          <c:cat>
            <c:strRef>
              <c:f>Distribution_Mission_Domain!$W$4:$AF$4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Distribution_Mission_Domain!$W$8:$AF$8</c:f>
              <c:numCache>
                <c:formatCode>_(* #,##0_);_(* \(#,##0\);_(* "-"??_);_(@_)</c:formatCode>
                <c:ptCount val="10"/>
                <c:pt idx="0">
                  <c:v>1413</c:v>
                </c:pt>
                <c:pt idx="1">
                  <c:v>3</c:v>
                </c:pt>
                <c:pt idx="2">
                  <c:v>217</c:v>
                </c:pt>
                <c:pt idx="3">
                  <c:v>111</c:v>
                </c:pt>
                <c:pt idx="4">
                  <c:v>1238</c:v>
                </c:pt>
                <c:pt idx="5">
                  <c:v>587</c:v>
                </c:pt>
                <c:pt idx="6">
                  <c:v>780</c:v>
                </c:pt>
                <c:pt idx="7">
                  <c:v>91</c:v>
                </c:pt>
                <c:pt idx="8">
                  <c:v>160</c:v>
                </c:pt>
                <c:pt idx="9">
                  <c:v>40</c:v>
                </c:pt>
              </c:numCache>
            </c:numRef>
          </c:val>
          <c:extLst>
            <c:ext xmlns:c16="http://schemas.microsoft.com/office/drawing/2014/chart" uri="{C3380CC4-5D6E-409C-BE32-E72D297353CC}">
              <c16:uniqueId val="{00000003-995B-D748-8856-A6A8690756FE}"/>
            </c:ext>
          </c:extLst>
        </c:ser>
        <c:ser>
          <c:idx val="4"/>
          <c:order val="4"/>
          <c:tx>
            <c:strRef>
              <c:f>Distribution_Mission_Domain!$B$9</c:f>
              <c:strCache>
                <c:ptCount val="1"/>
                <c:pt idx="0">
                  <c:v>US ORG</c:v>
                </c:pt>
              </c:strCache>
            </c:strRef>
          </c:tx>
          <c:invertIfNegative val="0"/>
          <c:cat>
            <c:strRef>
              <c:f>Distribution_Mission_Domain!$W$4:$AF$4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Distribution_Mission_Domain!$W$9:$AF$9</c:f>
              <c:numCache>
                <c:formatCode>_(* #,##0_);_(* \(#,##0\);_(* "-"??_);_(@_)</c:formatCode>
                <c:ptCount val="10"/>
                <c:pt idx="0">
                  <c:v>494</c:v>
                </c:pt>
                <c:pt idx="1">
                  <c:v>1</c:v>
                </c:pt>
                <c:pt idx="2">
                  <c:v>90</c:v>
                </c:pt>
                <c:pt idx="3">
                  <c:v>56</c:v>
                </c:pt>
                <c:pt idx="4">
                  <c:v>475</c:v>
                </c:pt>
                <c:pt idx="5">
                  <c:v>259</c:v>
                </c:pt>
                <c:pt idx="6">
                  <c:v>60</c:v>
                </c:pt>
                <c:pt idx="7">
                  <c:v>31</c:v>
                </c:pt>
                <c:pt idx="8">
                  <c:v>47</c:v>
                </c:pt>
                <c:pt idx="9">
                  <c:v>8</c:v>
                </c:pt>
              </c:numCache>
            </c:numRef>
          </c:val>
          <c:extLst>
            <c:ext xmlns:c16="http://schemas.microsoft.com/office/drawing/2014/chart" uri="{C3380CC4-5D6E-409C-BE32-E72D297353CC}">
              <c16:uniqueId val="{00000004-995B-D748-8856-A6A8690756FE}"/>
            </c:ext>
          </c:extLst>
        </c:ser>
        <c:ser>
          <c:idx val="5"/>
          <c:order val="5"/>
          <c:tx>
            <c:strRef>
              <c:f>Distribution_Mission_Domain!$B$10</c:f>
              <c:strCache>
                <c:ptCount val="1"/>
                <c:pt idx="0">
                  <c:v>US Other</c:v>
                </c:pt>
              </c:strCache>
            </c:strRef>
          </c:tx>
          <c:invertIfNegative val="0"/>
          <c:cat>
            <c:strRef>
              <c:f>Distribution_Mission_Domain!$W$4:$AF$4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Distribution_Mission_Domain!$W$10:$AF$10</c:f>
              <c:numCache>
                <c:formatCode>_(* #,##0_);_(* \(#,##0\);_(* "-"??_);_(@_)</c:formatCode>
                <c:ptCount val="10"/>
                <c:pt idx="0">
                  <c:v>127650</c:v>
                </c:pt>
                <c:pt idx="1">
                  <c:v>4</c:v>
                </c:pt>
                <c:pt idx="2">
                  <c:v>7483</c:v>
                </c:pt>
                <c:pt idx="3">
                  <c:v>767</c:v>
                </c:pt>
                <c:pt idx="4">
                  <c:v>75081</c:v>
                </c:pt>
                <c:pt idx="5">
                  <c:v>4548</c:v>
                </c:pt>
                <c:pt idx="6">
                  <c:v>6505</c:v>
                </c:pt>
                <c:pt idx="7">
                  <c:v>142</c:v>
                </c:pt>
                <c:pt idx="8">
                  <c:v>2510</c:v>
                </c:pt>
                <c:pt idx="9">
                  <c:v>4</c:v>
                </c:pt>
              </c:numCache>
            </c:numRef>
          </c:val>
          <c:extLst>
            <c:ext xmlns:c16="http://schemas.microsoft.com/office/drawing/2014/chart" uri="{C3380CC4-5D6E-409C-BE32-E72D297353CC}">
              <c16:uniqueId val="{00000005-995B-D748-8856-A6A8690756FE}"/>
            </c:ext>
          </c:extLst>
        </c:ser>
        <c:ser>
          <c:idx val="6"/>
          <c:order val="6"/>
          <c:tx>
            <c:strRef>
              <c:f>Distribution_Mission_Domain!$B$11</c:f>
              <c:strCache>
                <c:ptCount val="1"/>
                <c:pt idx="0">
                  <c:v>Unknown</c:v>
                </c:pt>
              </c:strCache>
            </c:strRef>
          </c:tx>
          <c:invertIfNegative val="0"/>
          <c:cat>
            <c:strRef>
              <c:f>Distribution_Mission_Domain!$W$4:$AF$4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Distribution_Mission_Domain!$W$11:$AF$11</c:f>
              <c:numCache>
                <c:formatCode>_(* #,##0_);_(* \(#,##0\);_(* "-"??_);_(@_)</c:formatCode>
                <c:ptCount val="10"/>
                <c:pt idx="0">
                  <c:v>69546</c:v>
                </c:pt>
                <c:pt idx="1">
                  <c:v>0</c:v>
                </c:pt>
                <c:pt idx="2">
                  <c:v>58299</c:v>
                </c:pt>
                <c:pt idx="3">
                  <c:v>3313</c:v>
                </c:pt>
                <c:pt idx="4">
                  <c:v>5083</c:v>
                </c:pt>
                <c:pt idx="5">
                  <c:v>482</c:v>
                </c:pt>
                <c:pt idx="6">
                  <c:v>49</c:v>
                </c:pt>
                <c:pt idx="7">
                  <c:v>4</c:v>
                </c:pt>
                <c:pt idx="8">
                  <c:v>35056</c:v>
                </c:pt>
                <c:pt idx="9">
                  <c:v>0</c:v>
                </c:pt>
              </c:numCache>
            </c:numRef>
          </c:val>
          <c:extLst>
            <c:ext xmlns:c16="http://schemas.microsoft.com/office/drawing/2014/chart" uri="{C3380CC4-5D6E-409C-BE32-E72D297353CC}">
              <c16:uniqueId val="{00000006-995B-D748-8856-A6A8690756FE}"/>
            </c:ext>
          </c:extLst>
        </c:ser>
        <c:dLbls>
          <c:showLegendKey val="0"/>
          <c:showVal val="0"/>
          <c:showCatName val="0"/>
          <c:showSerName val="0"/>
          <c:showPercent val="0"/>
          <c:showBubbleSize val="0"/>
        </c:dLbls>
        <c:gapWidth val="150"/>
        <c:overlap val="100"/>
        <c:axId val="-448748608"/>
        <c:axId val="-448753504"/>
      </c:barChart>
      <c:catAx>
        <c:axId val="-4487486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50230747172876355"/>
              <c:y val="0.940256970536011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3504"/>
        <c:crosses val="autoZero"/>
        <c:auto val="1"/>
        <c:lblAlgn val="ctr"/>
        <c:lblOffset val="100"/>
        <c:tickLblSkip val="1"/>
        <c:tickMarkSkip val="1"/>
        <c:noMultiLvlLbl val="0"/>
      </c:catAx>
      <c:valAx>
        <c:axId val="-4487535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4.2651260588916131E-3"/>
              <c:y val="0.363002240930823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8608"/>
        <c:crosses val="autoZero"/>
        <c:crossBetween val="between"/>
      </c:valAx>
      <c:spPr>
        <a:solidFill>
          <a:srgbClr val="C0C0C0"/>
        </a:solidFill>
        <a:ln w="12700">
          <a:solidFill>
            <a:srgbClr val="808080"/>
          </a:solidFill>
          <a:prstDash val="solid"/>
        </a:ln>
      </c:spPr>
    </c:plotArea>
    <c:legend>
      <c:legendPos val="t"/>
      <c:layout>
        <c:manualLayout>
          <c:xMode val="edge"/>
          <c:yMode val="edge"/>
          <c:x val="0.18041419446074719"/>
          <c:y val="9.039893239999805E-2"/>
          <c:w val="0.64770313277271696"/>
          <c:h val="4.7143219204232603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9038557045128131"/>
          <c:y val="2.9335898155038165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Distribution_Mission_Domain!$M$5:$V$5</c:f>
              <c:numCache>
                <c:formatCode>_(* #,##0.00_);_(* \(#,##0.00\);_(* "-"??_);_(@_)</c:formatCode>
                <c:ptCount val="10"/>
                <c:pt idx="0">
                  <c:v>7408.6114769010928</c:v>
                </c:pt>
                <c:pt idx="1">
                  <c:v>3.6739726132509483E-2</c:v>
                </c:pt>
                <c:pt idx="2">
                  <c:v>282.46333341932234</c:v>
                </c:pt>
                <c:pt idx="3">
                  <c:v>1027.6637057784985</c:v>
                </c:pt>
                <c:pt idx="4">
                  <c:v>6638.1375151210987</c:v>
                </c:pt>
                <c:pt idx="5">
                  <c:v>30007.857703566326</c:v>
                </c:pt>
                <c:pt idx="6">
                  <c:v>3819.6237358790295</c:v>
                </c:pt>
                <c:pt idx="7">
                  <c:v>481.11113870207294</c:v>
                </c:pt>
                <c:pt idx="8">
                  <c:v>2712.9129045308346</c:v>
                </c:pt>
                <c:pt idx="9">
                  <c:v>175.75144195087555</c:v>
                </c:pt>
              </c:numCache>
            </c:numRef>
          </c:val>
          <c:extLst>
            <c:ext xmlns:c16="http://schemas.microsoft.com/office/drawing/2014/chart" uri="{C3380CC4-5D6E-409C-BE32-E72D297353CC}">
              <c16:uniqueId val="{00000000-47CC-3043-848D-432F093E832B}"/>
            </c:ext>
          </c:extLst>
        </c:ser>
        <c:ser>
          <c:idx val="1"/>
          <c:order val="1"/>
          <c:tx>
            <c:strRef>
              <c:f>Distribution_Mission_Domain!$B$6</c:f>
              <c:strCache>
                <c:ptCount val="1"/>
                <c:pt idx="0">
                  <c:v>US COM</c:v>
                </c:pt>
              </c:strCache>
            </c:strRef>
          </c:tx>
          <c:invertIfNegative val="0"/>
          <c:cat>
            <c:strRef>
              <c:f>Distribution_Mission_Domain!$M$4:$V$4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Distribution_Mission_Domain!$M$6:$V$6</c:f>
              <c:numCache>
                <c:formatCode>_(* #,##0.00_);_(* \(#,##0.00\);_(* "-"??_);_(@_)</c:formatCode>
                <c:ptCount val="10"/>
                <c:pt idx="0">
                  <c:v>726.44969523886255</c:v>
                </c:pt>
                <c:pt idx="1">
                  <c:v>3.7240906749502675E-6</c:v>
                </c:pt>
                <c:pt idx="2">
                  <c:v>1.8141603023504929</c:v>
                </c:pt>
                <c:pt idx="3">
                  <c:v>21.456868829469379</c:v>
                </c:pt>
                <c:pt idx="4">
                  <c:v>1379.0657396269808</c:v>
                </c:pt>
                <c:pt idx="5">
                  <c:v>3085.7287142029345</c:v>
                </c:pt>
                <c:pt idx="6">
                  <c:v>6971.7070276161603</c:v>
                </c:pt>
                <c:pt idx="7">
                  <c:v>0.3813376115094792</c:v>
                </c:pt>
                <c:pt idx="8">
                  <c:v>47.069417799996607</c:v>
                </c:pt>
                <c:pt idx="9">
                  <c:v>0.63220470257783656</c:v>
                </c:pt>
              </c:numCache>
            </c:numRef>
          </c:val>
          <c:extLst>
            <c:ext xmlns:c16="http://schemas.microsoft.com/office/drawing/2014/chart" uri="{C3380CC4-5D6E-409C-BE32-E72D297353CC}">
              <c16:uniqueId val="{00000001-47CC-3043-848D-432F093E832B}"/>
            </c:ext>
          </c:extLst>
        </c:ser>
        <c:ser>
          <c:idx val="2"/>
          <c:order val="2"/>
          <c:tx>
            <c:strRef>
              <c:f>Distribution_Mission_Domain!$B$7</c:f>
              <c:strCache>
                <c:ptCount val="1"/>
                <c:pt idx="0">
                  <c:v>US EDU</c:v>
                </c:pt>
              </c:strCache>
            </c:strRef>
          </c:tx>
          <c:invertIfNegative val="0"/>
          <c:cat>
            <c:strRef>
              <c:f>Distribution_Mission_Domain!$M$4:$V$4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Distribution_Mission_Domain!$M$7:$V$7</c:f>
              <c:numCache>
                <c:formatCode>_(* #,##0.00_);_(* \(#,##0.00\);_(* "-"??_);_(@_)</c:formatCode>
                <c:ptCount val="10"/>
                <c:pt idx="0">
                  <c:v>1440.1198090284136</c:v>
                </c:pt>
                <c:pt idx="1">
                  <c:v>1.1698092930600877E-4</c:v>
                </c:pt>
                <c:pt idx="2">
                  <c:v>52.922345990621494</c:v>
                </c:pt>
                <c:pt idx="3">
                  <c:v>195.71462727137975</c:v>
                </c:pt>
                <c:pt idx="4">
                  <c:v>1586.4543233553131</c:v>
                </c:pt>
                <c:pt idx="5">
                  <c:v>5978.535259876584</c:v>
                </c:pt>
                <c:pt idx="6">
                  <c:v>3500.1753688758745</c:v>
                </c:pt>
                <c:pt idx="7">
                  <c:v>58.421874298819418</c:v>
                </c:pt>
                <c:pt idx="8">
                  <c:v>490.30102759640215</c:v>
                </c:pt>
                <c:pt idx="9">
                  <c:v>4.2311910741263956</c:v>
                </c:pt>
              </c:numCache>
            </c:numRef>
          </c:val>
          <c:extLst>
            <c:ext xmlns:c16="http://schemas.microsoft.com/office/drawing/2014/chart" uri="{C3380CC4-5D6E-409C-BE32-E72D297353CC}">
              <c16:uniqueId val="{00000002-47CC-3043-848D-432F093E832B}"/>
            </c:ext>
          </c:extLst>
        </c:ser>
        <c:ser>
          <c:idx val="3"/>
          <c:order val="3"/>
          <c:tx>
            <c:strRef>
              <c:f>Distribution_Mission_Domain!$B$8</c:f>
              <c:strCache>
                <c:ptCount val="1"/>
                <c:pt idx="0">
                  <c:v>US GOV</c:v>
                </c:pt>
              </c:strCache>
            </c:strRef>
          </c:tx>
          <c:invertIfNegative val="0"/>
          <c:cat>
            <c:strRef>
              <c:f>Distribution_Mission_Domain!$M$4:$V$4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Distribution_Mission_Domain!$M$8:$V$8</c:f>
              <c:numCache>
                <c:formatCode>_(* #,##0.00_);_(* \(#,##0.00\);_(* "-"??_);_(@_)</c:formatCode>
                <c:ptCount val="10"/>
                <c:pt idx="0">
                  <c:v>745.52430622502368</c:v>
                </c:pt>
                <c:pt idx="1">
                  <c:v>1.775453920345167E-4</c:v>
                </c:pt>
                <c:pt idx="2">
                  <c:v>36.454273311174653</c:v>
                </c:pt>
                <c:pt idx="3">
                  <c:v>22.750161261620541</c:v>
                </c:pt>
                <c:pt idx="4">
                  <c:v>1738.9932388676057</c:v>
                </c:pt>
                <c:pt idx="5">
                  <c:v>46063.736544749219</c:v>
                </c:pt>
                <c:pt idx="6">
                  <c:v>1968.8228364933011</c:v>
                </c:pt>
                <c:pt idx="7">
                  <c:v>116.20503341625759</c:v>
                </c:pt>
                <c:pt idx="8">
                  <c:v>200.5702799278053</c:v>
                </c:pt>
                <c:pt idx="9">
                  <c:v>261.37715789857515</c:v>
                </c:pt>
              </c:numCache>
            </c:numRef>
          </c:val>
          <c:extLst>
            <c:ext xmlns:c16="http://schemas.microsoft.com/office/drawing/2014/chart" uri="{C3380CC4-5D6E-409C-BE32-E72D297353CC}">
              <c16:uniqueId val="{00000003-47CC-3043-848D-432F093E832B}"/>
            </c:ext>
          </c:extLst>
        </c:ser>
        <c:ser>
          <c:idx val="4"/>
          <c:order val="4"/>
          <c:tx>
            <c:strRef>
              <c:f>Distribution_Mission_Domain!$B$9</c:f>
              <c:strCache>
                <c:ptCount val="1"/>
                <c:pt idx="0">
                  <c:v>US ORG</c:v>
                </c:pt>
              </c:strCache>
            </c:strRef>
          </c:tx>
          <c:invertIfNegative val="0"/>
          <c:cat>
            <c:strRef>
              <c:f>Distribution_Mission_Domain!$M$4:$V$4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Distribution_Mission_Domain!$M$9:$V$9</c:f>
              <c:numCache>
                <c:formatCode>_(* #,##0.00_);_(* \(#,##0.00\);_(* "-"??_);_(@_)</c:formatCode>
                <c:ptCount val="10"/>
                <c:pt idx="0">
                  <c:v>334.44393648242914</c:v>
                </c:pt>
                <c:pt idx="1">
                  <c:v>4.0654776967130568E-6</c:v>
                </c:pt>
                <c:pt idx="2">
                  <c:v>0.98148097651573996</c:v>
                </c:pt>
                <c:pt idx="3">
                  <c:v>11.050061177223121</c:v>
                </c:pt>
                <c:pt idx="4">
                  <c:v>48.608102027355855</c:v>
                </c:pt>
                <c:pt idx="5">
                  <c:v>96.591601816315162</c:v>
                </c:pt>
                <c:pt idx="6">
                  <c:v>259.02147000844434</c:v>
                </c:pt>
                <c:pt idx="7">
                  <c:v>13.212387870017643</c:v>
                </c:pt>
                <c:pt idx="8">
                  <c:v>9.973681637409749</c:v>
                </c:pt>
                <c:pt idx="9">
                  <c:v>8.9246847232971022E-2</c:v>
                </c:pt>
              </c:numCache>
            </c:numRef>
          </c:val>
          <c:extLst>
            <c:ext xmlns:c16="http://schemas.microsoft.com/office/drawing/2014/chart" uri="{C3380CC4-5D6E-409C-BE32-E72D297353CC}">
              <c16:uniqueId val="{00000004-47CC-3043-848D-432F093E832B}"/>
            </c:ext>
          </c:extLst>
        </c:ser>
        <c:ser>
          <c:idx val="5"/>
          <c:order val="5"/>
          <c:tx>
            <c:strRef>
              <c:f>Distribution_Mission_Domain!$B$10</c:f>
              <c:strCache>
                <c:ptCount val="1"/>
                <c:pt idx="0">
                  <c:v>US Other</c:v>
                </c:pt>
              </c:strCache>
            </c:strRef>
          </c:tx>
          <c:invertIfNegative val="0"/>
          <c:cat>
            <c:strRef>
              <c:f>Distribution_Mission_Domain!$M$4:$V$4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Distribution_Mission_Domain!$M$10:$V$10</c:f>
              <c:numCache>
                <c:formatCode>_(* #,##0.00_);_(* \(#,##0.00\);_(* "-"??_);_(@_)</c:formatCode>
                <c:ptCount val="10"/>
                <c:pt idx="0">
                  <c:v>48.588302070855988</c:v>
                </c:pt>
                <c:pt idx="1">
                  <c:v>6.2545677792513658E-7</c:v>
                </c:pt>
                <c:pt idx="2">
                  <c:v>0.43285583347187617</c:v>
                </c:pt>
                <c:pt idx="3">
                  <c:v>0.24665089961490538</c:v>
                </c:pt>
                <c:pt idx="4">
                  <c:v>31.801831858192585</c:v>
                </c:pt>
                <c:pt idx="5">
                  <c:v>16.954736247495013</c:v>
                </c:pt>
                <c:pt idx="6">
                  <c:v>21.739356870802059</c:v>
                </c:pt>
                <c:pt idx="7">
                  <c:v>0.37433040591895395</c:v>
                </c:pt>
                <c:pt idx="8">
                  <c:v>9.0564940888762031</c:v>
                </c:pt>
                <c:pt idx="9">
                  <c:v>1.4907929962646413E-2</c:v>
                </c:pt>
              </c:numCache>
            </c:numRef>
          </c:val>
          <c:extLst>
            <c:ext xmlns:c16="http://schemas.microsoft.com/office/drawing/2014/chart" uri="{C3380CC4-5D6E-409C-BE32-E72D297353CC}">
              <c16:uniqueId val="{00000005-47CC-3043-848D-432F093E832B}"/>
            </c:ext>
          </c:extLst>
        </c:ser>
        <c:ser>
          <c:idx val="6"/>
          <c:order val="6"/>
          <c:tx>
            <c:strRef>
              <c:f>Distribution_Mission_Domain!$B$11</c:f>
              <c:strCache>
                <c:ptCount val="1"/>
                <c:pt idx="0">
                  <c:v>Unknown</c:v>
                </c:pt>
              </c:strCache>
            </c:strRef>
          </c:tx>
          <c:invertIfNegative val="0"/>
          <c:cat>
            <c:strRef>
              <c:f>Distribution_Mission_Domain!$M$4:$V$4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Distribution_Mission_Domain!$M$11:$V$11</c:f>
              <c:numCache>
                <c:formatCode>_(* #,##0.00_);_(* \(#,##0.00\);_(* "-"??_);_(@_)</c:formatCode>
                <c:ptCount val="10"/>
                <c:pt idx="0">
                  <c:v>0.32638317139117101</c:v>
                </c:pt>
                <c:pt idx="1">
                  <c:v>0</c:v>
                </c:pt>
                <c:pt idx="2">
                  <c:v>1.4571233323294971E-3</c:v>
                </c:pt>
                <c:pt idx="3">
                  <c:v>3.6845262911810938E-5</c:v>
                </c:pt>
                <c:pt idx="4">
                  <c:v>0.53582348756845011</c:v>
                </c:pt>
                <c:pt idx="5">
                  <c:v>2.0754213901454854E-3</c:v>
                </c:pt>
                <c:pt idx="6">
                  <c:v>2.5786010481169755E-2</c:v>
                </c:pt>
                <c:pt idx="7">
                  <c:v>5.7554007071303119E-7</c:v>
                </c:pt>
                <c:pt idx="8">
                  <c:v>8.5052399481355548E-4</c:v>
                </c:pt>
                <c:pt idx="9">
                  <c:v>0</c:v>
                </c:pt>
              </c:numCache>
            </c:numRef>
          </c:val>
          <c:extLst>
            <c:ext xmlns:c16="http://schemas.microsoft.com/office/drawing/2014/chart" uri="{C3380CC4-5D6E-409C-BE32-E72D297353CC}">
              <c16:uniqueId val="{00000006-47CC-3043-848D-432F093E832B}"/>
            </c:ext>
          </c:extLst>
        </c:ser>
        <c:dLbls>
          <c:showLegendKey val="0"/>
          <c:showVal val="0"/>
          <c:showCatName val="0"/>
          <c:showSerName val="0"/>
          <c:showPercent val="0"/>
          <c:showBubbleSize val="0"/>
        </c:dLbls>
        <c:gapWidth val="150"/>
        <c:overlap val="100"/>
        <c:axId val="-448757856"/>
        <c:axId val="-448744800"/>
      </c:barChart>
      <c:catAx>
        <c:axId val="-44875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50245578136938929"/>
              <c:y val="0.95205271797038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4800"/>
        <c:crosses val="autoZero"/>
        <c:auto val="1"/>
        <c:lblAlgn val="ctr"/>
        <c:lblOffset val="100"/>
        <c:tickLblSkip val="1"/>
        <c:tickMarkSkip val="1"/>
        <c:noMultiLvlLbl val="0"/>
      </c:catAx>
      <c:valAx>
        <c:axId val="-44874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856"/>
        <c:crosses val="autoZero"/>
        <c:crossBetween val="between"/>
      </c:valAx>
      <c:spPr>
        <a:solidFill>
          <a:srgbClr val="C0C0C0"/>
        </a:solidFill>
        <a:ln w="12700">
          <a:solidFill>
            <a:srgbClr val="808080"/>
          </a:solidFill>
          <a:prstDash val="solid"/>
        </a:ln>
      </c:spPr>
    </c:plotArea>
    <c:legend>
      <c:legendPos val="t"/>
      <c:layout>
        <c:manualLayout>
          <c:xMode val="edge"/>
          <c:yMode val="edge"/>
          <c:x val="0.18165889083577871"/>
          <c:y val="8.301871632117297E-2"/>
          <c:w val="0.64601255110592493"/>
          <c:h val="4.5875739225331016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5838916639332363"/>
          <c:y val="2.3893658422887175E-2"/>
        </c:manualLayout>
      </c:layout>
      <c:overlay val="0"/>
      <c:spPr>
        <a:noFill/>
        <a:ln w="25400">
          <a:noFill/>
        </a:ln>
      </c:spPr>
    </c:title>
    <c:autoTitleDeleted val="0"/>
    <c:plotArea>
      <c:layout>
        <c:manualLayout>
          <c:layoutTarget val="inner"/>
          <c:xMode val="edge"/>
          <c:yMode val="edge"/>
          <c:x val="0.10349515749300801"/>
          <c:y val="0.14530001729657605"/>
          <c:w val="0.83684672116883863"/>
          <c:h val="0.72776114686026805"/>
        </c:manualLayout>
      </c:layout>
      <c:barChart>
        <c:barDir val="col"/>
        <c:grouping val="stacked"/>
        <c:varyColors val="0"/>
        <c:ser>
          <c:idx val="1"/>
          <c:order val="0"/>
          <c:tx>
            <c:strRef>
              <c:f>Distribution_Mission_Level!$B$6</c:f>
              <c:strCache>
                <c:ptCount val="1"/>
                <c:pt idx="0">
                  <c:v> Level 1 </c:v>
                </c:pt>
              </c:strCache>
            </c:strRef>
          </c:tx>
          <c:invertIfNegative val="0"/>
          <c:cat>
            <c:strRef>
              <c:f>Distribution_Mission_Level!$C$4:$L$4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Distribution_Mission_Level!$C$6:$L$6</c:f>
              <c:numCache>
                <c:formatCode>_(* #,##0.00_);_(* \(#,##0.00\);_(* "-"??_);_(@_)</c:formatCode>
                <c:ptCount val="10"/>
                <c:pt idx="0">
                  <c:v>148.341893</c:v>
                </c:pt>
                <c:pt idx="1">
                  <c:v>0</c:v>
                </c:pt>
                <c:pt idx="2">
                  <c:v>0.67581899999999995</c:v>
                </c:pt>
                <c:pt idx="3">
                  <c:v>1.33727</c:v>
                </c:pt>
                <c:pt idx="4">
                  <c:v>103.36532699999999</c:v>
                </c:pt>
                <c:pt idx="5">
                  <c:v>27.510569</c:v>
                </c:pt>
                <c:pt idx="6">
                  <c:v>0</c:v>
                </c:pt>
                <c:pt idx="7">
                  <c:v>0.97573200000000004</c:v>
                </c:pt>
                <c:pt idx="8">
                  <c:v>0.73449500000000001</c:v>
                </c:pt>
                <c:pt idx="9">
                  <c:v>1.693425</c:v>
                </c:pt>
              </c:numCache>
            </c:numRef>
          </c:val>
          <c:extLst>
            <c:ext xmlns:c16="http://schemas.microsoft.com/office/drawing/2014/chart" uri="{C3380CC4-5D6E-409C-BE32-E72D297353CC}">
              <c16:uniqueId val="{00000000-81E8-0842-B3B0-9DEB491A8989}"/>
            </c:ext>
          </c:extLst>
        </c:ser>
        <c:ser>
          <c:idx val="0"/>
          <c:order val="1"/>
          <c:tx>
            <c:strRef>
              <c:f>Distribution_Mission_Level!$B$7</c:f>
              <c:strCache>
                <c:ptCount val="1"/>
                <c:pt idx="0">
                  <c:v> Level 2 </c:v>
                </c:pt>
              </c:strCache>
            </c:strRef>
          </c:tx>
          <c:spPr>
            <a:solidFill>
              <a:schemeClr val="accent5">
                <a:lumMod val="75000"/>
              </a:schemeClr>
            </a:solidFill>
          </c:spPr>
          <c:invertIfNegative val="0"/>
          <c:cat>
            <c:strRef>
              <c:f>Distribution_Mission_Level!$C$4:$L$4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Distribution_Mission_Level!$C$7:$L$7</c:f>
              <c:numCache>
                <c:formatCode>_(* #,##0.00_);_(* \(#,##0.00\);_(* "-"??_);_(@_)</c:formatCode>
                <c:ptCount val="10"/>
                <c:pt idx="0">
                  <c:v>314.39760899999999</c:v>
                </c:pt>
                <c:pt idx="1">
                  <c:v>4.3746E-2</c:v>
                </c:pt>
                <c:pt idx="2">
                  <c:v>17.690546000000001</c:v>
                </c:pt>
                <c:pt idx="3">
                  <c:v>4.8298379999999996</c:v>
                </c:pt>
                <c:pt idx="4">
                  <c:v>210.58319900000001</c:v>
                </c:pt>
                <c:pt idx="5">
                  <c:v>171.980842</c:v>
                </c:pt>
                <c:pt idx="6">
                  <c:v>0.20391999999999999</c:v>
                </c:pt>
                <c:pt idx="7">
                  <c:v>1.4899450000000001</c:v>
                </c:pt>
                <c:pt idx="8">
                  <c:v>10.883514999999999</c:v>
                </c:pt>
                <c:pt idx="9">
                  <c:v>5.9359690000000001</c:v>
                </c:pt>
              </c:numCache>
            </c:numRef>
          </c:val>
          <c:extLst>
            <c:ext xmlns:c16="http://schemas.microsoft.com/office/drawing/2014/chart" uri="{C3380CC4-5D6E-409C-BE32-E72D297353CC}">
              <c16:uniqueId val="{00000001-81E8-0842-B3B0-9DEB491A8989}"/>
            </c:ext>
          </c:extLst>
        </c:ser>
        <c:ser>
          <c:idx val="2"/>
          <c:order val="2"/>
          <c:tx>
            <c:strRef>
              <c:f>Distribution_Mission_Level!$B$8</c:f>
              <c:strCache>
                <c:ptCount val="1"/>
                <c:pt idx="0">
                  <c:v> Level 3 </c:v>
                </c:pt>
              </c:strCache>
            </c:strRef>
          </c:tx>
          <c:invertIfNegative val="0"/>
          <c:cat>
            <c:strRef>
              <c:f>Distribution_Mission_Level!$C$4:$L$4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Distribution_Mission_Level!$C$8:$L$8</c:f>
              <c:numCache>
                <c:formatCode>_(* #,##0.00_);_(* \(#,##0.00\);_(* "-"??_);_(@_)</c:formatCode>
                <c:ptCount val="10"/>
                <c:pt idx="0">
                  <c:v>319.98511000000002</c:v>
                </c:pt>
                <c:pt idx="1">
                  <c:v>1.728E-2</c:v>
                </c:pt>
                <c:pt idx="2">
                  <c:v>5.430625</c:v>
                </c:pt>
                <c:pt idx="3">
                  <c:v>0.57145500000000005</c:v>
                </c:pt>
                <c:pt idx="4">
                  <c:v>236.00553600000001</c:v>
                </c:pt>
                <c:pt idx="5">
                  <c:v>17.981339999999999</c:v>
                </c:pt>
                <c:pt idx="6">
                  <c:v>1949.90155</c:v>
                </c:pt>
                <c:pt idx="7">
                  <c:v>1.502051</c:v>
                </c:pt>
                <c:pt idx="8">
                  <c:v>1.0277E-2</c:v>
                </c:pt>
                <c:pt idx="9">
                  <c:v>1.145E-3</c:v>
                </c:pt>
              </c:numCache>
            </c:numRef>
          </c:val>
          <c:extLst>
            <c:ext xmlns:c16="http://schemas.microsoft.com/office/drawing/2014/chart" uri="{C3380CC4-5D6E-409C-BE32-E72D297353CC}">
              <c16:uniqueId val="{00000002-81E8-0842-B3B0-9DEB491A8989}"/>
            </c:ext>
          </c:extLst>
        </c:ser>
        <c:ser>
          <c:idx val="3"/>
          <c:order val="3"/>
          <c:tx>
            <c:strRef>
              <c:f>Distribution_Mission_Level!$B$9</c:f>
              <c:strCache>
                <c:ptCount val="1"/>
                <c:pt idx="0">
                  <c:v> Level 4 </c:v>
                </c:pt>
              </c:strCache>
            </c:strRef>
          </c:tx>
          <c:spPr>
            <a:solidFill>
              <a:schemeClr val="accent6">
                <a:lumMod val="75000"/>
              </a:schemeClr>
            </a:solidFill>
          </c:spPr>
          <c:invertIfNegative val="0"/>
          <c:cat>
            <c:strRef>
              <c:f>Distribution_Mission_Level!$C$4:$L$4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Distribution_Mission_Level!$C$9:$L$9</c:f>
              <c:numCache>
                <c:formatCode>_(* #,##0.00_);_(* \(#,##0.00\);_(* "-"??_);_(@_)</c:formatCode>
                <c:ptCount val="10"/>
                <c:pt idx="0">
                  <c:v>7.979349</c:v>
                </c:pt>
                <c:pt idx="1">
                  <c:v>0</c:v>
                </c:pt>
                <c:pt idx="2">
                  <c:v>0</c:v>
                </c:pt>
                <c:pt idx="3">
                  <c:v>1.289E-3</c:v>
                </c:pt>
                <c:pt idx="4">
                  <c:v>42.138123999999998</c:v>
                </c:pt>
                <c:pt idx="5">
                  <c:v>0</c:v>
                </c:pt>
                <c:pt idx="6">
                  <c:v>1.4300000000000001E-4</c:v>
                </c:pt>
                <c:pt idx="7">
                  <c:v>5.9599999999999996E-4</c:v>
                </c:pt>
                <c:pt idx="8">
                  <c:v>1.0148000000000001E-2</c:v>
                </c:pt>
                <c:pt idx="9">
                  <c:v>0</c:v>
                </c:pt>
              </c:numCache>
            </c:numRef>
          </c:val>
          <c:extLst>
            <c:ext xmlns:c16="http://schemas.microsoft.com/office/drawing/2014/chart" uri="{C3380CC4-5D6E-409C-BE32-E72D297353CC}">
              <c16:uniqueId val="{00000003-81E8-0842-B3B0-9DEB491A8989}"/>
            </c:ext>
          </c:extLst>
        </c:ser>
        <c:ser>
          <c:idx val="4"/>
          <c:order val="4"/>
          <c:tx>
            <c:strRef>
              <c:f>Distribution_Mission_Level!$B$10</c:f>
              <c:strCache>
                <c:ptCount val="1"/>
                <c:pt idx="0">
                  <c:v> Other* </c:v>
                </c:pt>
              </c:strCache>
            </c:strRef>
          </c:tx>
          <c:spPr>
            <a:solidFill>
              <a:schemeClr val="accent3">
                <a:lumMod val="75000"/>
              </a:schemeClr>
            </a:solidFill>
          </c:spPr>
          <c:invertIfNegative val="0"/>
          <c:cat>
            <c:strRef>
              <c:f>Distribution_Mission_Level!$C$4:$L$4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Distribution_Mission_Level!$C$10:$L$10</c:f>
              <c:numCache>
                <c:formatCode>_(* #,##0.00_);_(* \(#,##0.00\);_(* "-"??_);_(@_)</c:formatCode>
                <c:ptCount val="10"/>
                <c:pt idx="0">
                  <c:v>1.7290129999999999</c:v>
                </c:pt>
                <c:pt idx="1">
                  <c:v>0</c:v>
                </c:pt>
                <c:pt idx="2">
                  <c:v>2.1930000000000002E-2</c:v>
                </c:pt>
                <c:pt idx="3">
                  <c:v>0</c:v>
                </c:pt>
                <c:pt idx="4">
                  <c:v>0.33215499999999998</c:v>
                </c:pt>
                <c:pt idx="5">
                  <c:v>1.0000000000000001E-5</c:v>
                </c:pt>
                <c:pt idx="6">
                  <c:v>3.0000000000000001E-6</c:v>
                </c:pt>
                <c:pt idx="7">
                  <c:v>6.5921999999999994E-2</c:v>
                </c:pt>
                <c:pt idx="8">
                  <c:v>0</c:v>
                </c:pt>
                <c:pt idx="9">
                  <c:v>0</c:v>
                </c:pt>
              </c:numCache>
            </c:numRef>
          </c:val>
          <c:extLst>
            <c:ext xmlns:c16="http://schemas.microsoft.com/office/drawing/2014/chart" uri="{C3380CC4-5D6E-409C-BE32-E72D297353CC}">
              <c16:uniqueId val="{00000004-81E8-0842-B3B0-9DEB491A8989}"/>
            </c:ext>
          </c:extLst>
        </c:ser>
        <c:dLbls>
          <c:showLegendKey val="0"/>
          <c:showVal val="0"/>
          <c:showCatName val="0"/>
          <c:showSerName val="0"/>
          <c:showPercent val="0"/>
          <c:showBubbleSize val="0"/>
        </c:dLbls>
        <c:gapWidth val="150"/>
        <c:overlap val="100"/>
        <c:axId val="-448758400"/>
        <c:axId val="-448751872"/>
      </c:barChart>
      <c:catAx>
        <c:axId val="-448758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7437527739792362"/>
              <c:y val="0.947686359692030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900000" vert="horz"/>
          <a:lstStyle/>
          <a:p>
            <a:pPr>
              <a:defRPr sz="1000" b="0" i="0" u="none" strike="noStrike" baseline="0">
                <a:solidFill>
                  <a:srgbClr val="000000"/>
                </a:solidFill>
                <a:latin typeface="Arial"/>
                <a:ea typeface="Arial"/>
                <a:cs typeface="Arial"/>
              </a:defRPr>
            </a:pPr>
            <a:endParaRPr lang="en-US"/>
          </a:p>
        </c:txPr>
        <c:crossAx val="-448751872"/>
        <c:crosses val="autoZero"/>
        <c:auto val="1"/>
        <c:lblAlgn val="ctr"/>
        <c:lblOffset val="100"/>
        <c:tickLblSkip val="1"/>
        <c:tickMarkSkip val="1"/>
        <c:noMultiLvlLbl val="0"/>
      </c:catAx>
      <c:valAx>
        <c:axId val="-448751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2.5365035629142409E-2"/>
              <c:y val="0.265859999283461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8400"/>
        <c:crosses val="autoZero"/>
        <c:crossBetween val="between"/>
      </c:valAx>
      <c:spPr>
        <a:noFill/>
        <a:ln w="12700">
          <a:solidFill>
            <a:srgbClr val="808080"/>
          </a:solidFill>
          <a:prstDash val="solid"/>
        </a:ln>
      </c:spPr>
    </c:plotArea>
    <c:legend>
      <c:legendPos val="t"/>
      <c:layout>
        <c:manualLayout>
          <c:xMode val="edge"/>
          <c:yMode val="edge"/>
          <c:x val="0.34876726462575475"/>
          <c:y val="8.253337657872778E-2"/>
          <c:w val="0.30613181199317668"/>
          <c:h val="5.2744000909316378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32887486723039566"/>
          <c:y val="2.0641727204299409E-2"/>
        </c:manualLayout>
      </c:layout>
      <c:overlay val="0"/>
      <c:spPr>
        <a:noFill/>
        <a:ln w="25400">
          <a:noFill/>
        </a:ln>
      </c:spPr>
    </c:title>
    <c:autoTitleDeleted val="0"/>
    <c:plotArea>
      <c:layout>
        <c:manualLayout>
          <c:layoutTarget val="inner"/>
          <c:xMode val="edge"/>
          <c:yMode val="edge"/>
          <c:x val="0.12116696326848916"/>
          <c:y val="0.16719721849383928"/>
          <c:w val="0.82717391439756127"/>
          <c:h val="0.69082743853557649"/>
        </c:manualLayout>
      </c:layout>
      <c:barChart>
        <c:barDir val="col"/>
        <c:grouping val="stacked"/>
        <c:varyColors val="0"/>
        <c:ser>
          <c:idx val="1"/>
          <c:order val="0"/>
          <c:tx>
            <c:strRef>
              <c:f>Distribution_Mission_Level!$B$6</c:f>
              <c:strCache>
                <c:ptCount val="1"/>
                <c:pt idx="0">
                  <c:v> Level 1 </c:v>
                </c:pt>
              </c:strCache>
            </c:strRef>
          </c:tx>
          <c:invertIfNegative val="0"/>
          <c:cat>
            <c:strRef>
              <c:f>Distribution_Mission_Level!$W$4:$AF$4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Distribution_Mission_Level!$W$6:$AF$6</c:f>
              <c:numCache>
                <c:formatCode>_(* #,##0_);_(* \(#,##0\);_(* "-"??_);_(@_)</c:formatCode>
                <c:ptCount val="10"/>
                <c:pt idx="0">
                  <c:v>84194</c:v>
                </c:pt>
                <c:pt idx="1">
                  <c:v>0</c:v>
                </c:pt>
                <c:pt idx="2">
                  <c:v>79252</c:v>
                </c:pt>
                <c:pt idx="3">
                  <c:v>4635</c:v>
                </c:pt>
                <c:pt idx="4">
                  <c:v>98531</c:v>
                </c:pt>
                <c:pt idx="5">
                  <c:v>34440</c:v>
                </c:pt>
                <c:pt idx="6">
                  <c:v>0</c:v>
                </c:pt>
                <c:pt idx="7">
                  <c:v>2383</c:v>
                </c:pt>
                <c:pt idx="8">
                  <c:v>68602</c:v>
                </c:pt>
                <c:pt idx="9">
                  <c:v>148</c:v>
                </c:pt>
              </c:numCache>
            </c:numRef>
          </c:val>
          <c:extLst>
            <c:ext xmlns:c16="http://schemas.microsoft.com/office/drawing/2014/chart" uri="{C3380CC4-5D6E-409C-BE32-E72D297353CC}">
              <c16:uniqueId val="{00000000-E263-EE46-AEE9-A6CB748E20E0}"/>
            </c:ext>
          </c:extLst>
        </c:ser>
        <c:ser>
          <c:idx val="0"/>
          <c:order val="1"/>
          <c:tx>
            <c:strRef>
              <c:f>Distribution_Mission_Level!$B$7</c:f>
              <c:strCache>
                <c:ptCount val="1"/>
                <c:pt idx="0">
                  <c:v> Level 2 </c:v>
                </c:pt>
              </c:strCache>
            </c:strRef>
          </c:tx>
          <c:spPr>
            <a:solidFill>
              <a:schemeClr val="accent5">
                <a:lumMod val="75000"/>
              </a:schemeClr>
            </a:solidFill>
          </c:spPr>
          <c:invertIfNegative val="0"/>
          <c:cat>
            <c:strRef>
              <c:f>Distribution_Mission_Level!$W$4:$AF$4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Distribution_Mission_Level!$W$7:$AF$7</c:f>
              <c:numCache>
                <c:formatCode>_(* #,##0_);_(* \(#,##0\);_(* "-"??_);_(@_)</c:formatCode>
                <c:ptCount val="10"/>
                <c:pt idx="0">
                  <c:v>577444</c:v>
                </c:pt>
                <c:pt idx="1">
                  <c:v>21</c:v>
                </c:pt>
                <c:pt idx="2">
                  <c:v>216787</c:v>
                </c:pt>
                <c:pt idx="3">
                  <c:v>19837</c:v>
                </c:pt>
                <c:pt idx="4">
                  <c:v>163591</c:v>
                </c:pt>
                <c:pt idx="5">
                  <c:v>113062</c:v>
                </c:pt>
                <c:pt idx="6">
                  <c:v>359</c:v>
                </c:pt>
                <c:pt idx="7">
                  <c:v>803</c:v>
                </c:pt>
                <c:pt idx="8">
                  <c:v>127558</c:v>
                </c:pt>
                <c:pt idx="9">
                  <c:v>229</c:v>
                </c:pt>
              </c:numCache>
            </c:numRef>
          </c:val>
          <c:extLst>
            <c:ext xmlns:c16="http://schemas.microsoft.com/office/drawing/2014/chart" uri="{C3380CC4-5D6E-409C-BE32-E72D297353CC}">
              <c16:uniqueId val="{00000001-E263-EE46-AEE9-A6CB748E20E0}"/>
            </c:ext>
          </c:extLst>
        </c:ser>
        <c:ser>
          <c:idx val="2"/>
          <c:order val="2"/>
          <c:tx>
            <c:strRef>
              <c:f>Distribution_Mission_Level!$B$8</c:f>
              <c:strCache>
                <c:ptCount val="1"/>
                <c:pt idx="0">
                  <c:v> Level 3 </c:v>
                </c:pt>
              </c:strCache>
            </c:strRef>
          </c:tx>
          <c:invertIfNegative val="0"/>
          <c:cat>
            <c:strRef>
              <c:f>Distribution_Mission_Level!$W$4:$AF$4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Distribution_Mission_Level!$W$8:$AF$8</c:f>
              <c:numCache>
                <c:formatCode>_(* #,##0_);_(* \(#,##0\);_(* "-"??_);_(@_)</c:formatCode>
                <c:ptCount val="10"/>
                <c:pt idx="0">
                  <c:v>355107</c:v>
                </c:pt>
                <c:pt idx="1">
                  <c:v>55</c:v>
                </c:pt>
                <c:pt idx="2">
                  <c:v>22772</c:v>
                </c:pt>
                <c:pt idx="3">
                  <c:v>3958</c:v>
                </c:pt>
                <c:pt idx="4">
                  <c:v>153647</c:v>
                </c:pt>
                <c:pt idx="5">
                  <c:v>1212</c:v>
                </c:pt>
                <c:pt idx="6">
                  <c:v>16248</c:v>
                </c:pt>
                <c:pt idx="7">
                  <c:v>588</c:v>
                </c:pt>
                <c:pt idx="8">
                  <c:v>1231</c:v>
                </c:pt>
                <c:pt idx="9">
                  <c:v>25</c:v>
                </c:pt>
              </c:numCache>
            </c:numRef>
          </c:val>
          <c:extLst>
            <c:ext xmlns:c16="http://schemas.microsoft.com/office/drawing/2014/chart" uri="{C3380CC4-5D6E-409C-BE32-E72D297353CC}">
              <c16:uniqueId val="{00000002-E263-EE46-AEE9-A6CB748E20E0}"/>
            </c:ext>
          </c:extLst>
        </c:ser>
        <c:ser>
          <c:idx val="3"/>
          <c:order val="3"/>
          <c:tx>
            <c:strRef>
              <c:f>Distribution_Mission_Level!$B$9</c:f>
              <c:strCache>
                <c:ptCount val="1"/>
                <c:pt idx="0">
                  <c:v> Level 4 </c:v>
                </c:pt>
              </c:strCache>
            </c:strRef>
          </c:tx>
          <c:spPr>
            <a:solidFill>
              <a:schemeClr val="accent6">
                <a:lumMod val="75000"/>
              </a:schemeClr>
            </a:solidFill>
          </c:spPr>
          <c:invertIfNegative val="0"/>
          <c:cat>
            <c:strRef>
              <c:f>Distribution_Mission_Level!$W$4:$AF$4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Distribution_Mission_Level!$W$9:$AF$9</c:f>
              <c:numCache>
                <c:formatCode>_(* #,##0_);_(* \(#,##0\);_(* "-"??_);_(@_)</c:formatCode>
                <c:ptCount val="10"/>
                <c:pt idx="0">
                  <c:v>9205</c:v>
                </c:pt>
                <c:pt idx="1">
                  <c:v>0</c:v>
                </c:pt>
                <c:pt idx="2">
                  <c:v>0</c:v>
                </c:pt>
                <c:pt idx="3">
                  <c:v>77</c:v>
                </c:pt>
                <c:pt idx="4">
                  <c:v>21684</c:v>
                </c:pt>
                <c:pt idx="5">
                  <c:v>0</c:v>
                </c:pt>
                <c:pt idx="6">
                  <c:v>9</c:v>
                </c:pt>
                <c:pt idx="7">
                  <c:v>10</c:v>
                </c:pt>
                <c:pt idx="8">
                  <c:v>177</c:v>
                </c:pt>
                <c:pt idx="9">
                  <c:v>0</c:v>
                </c:pt>
              </c:numCache>
            </c:numRef>
          </c:val>
          <c:extLst>
            <c:ext xmlns:c16="http://schemas.microsoft.com/office/drawing/2014/chart" uri="{C3380CC4-5D6E-409C-BE32-E72D297353CC}">
              <c16:uniqueId val="{00000003-E263-EE46-AEE9-A6CB748E20E0}"/>
            </c:ext>
          </c:extLst>
        </c:ser>
        <c:ser>
          <c:idx val="4"/>
          <c:order val="4"/>
          <c:tx>
            <c:strRef>
              <c:f>Distribution_Mission_Level!$B$10</c:f>
              <c:strCache>
                <c:ptCount val="1"/>
                <c:pt idx="0">
                  <c:v> Other* </c:v>
                </c:pt>
              </c:strCache>
            </c:strRef>
          </c:tx>
          <c:spPr>
            <a:solidFill>
              <a:schemeClr val="accent3">
                <a:lumMod val="75000"/>
              </a:schemeClr>
            </a:solidFill>
          </c:spPr>
          <c:invertIfNegative val="0"/>
          <c:cat>
            <c:strRef>
              <c:f>Distribution_Mission_Level!$W$4:$AF$4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Distribution_Mission_Level!$W$10:$AF$10</c:f>
              <c:numCache>
                <c:formatCode>_(* #,##0_);_(* \(#,##0\);_(* "-"??_);_(@_)</c:formatCode>
                <c:ptCount val="10"/>
                <c:pt idx="0">
                  <c:v>870</c:v>
                </c:pt>
                <c:pt idx="1">
                  <c:v>0</c:v>
                </c:pt>
                <c:pt idx="2">
                  <c:v>1</c:v>
                </c:pt>
                <c:pt idx="3">
                  <c:v>0</c:v>
                </c:pt>
                <c:pt idx="4">
                  <c:v>71</c:v>
                </c:pt>
                <c:pt idx="5">
                  <c:v>10</c:v>
                </c:pt>
                <c:pt idx="6">
                  <c:v>3</c:v>
                </c:pt>
                <c:pt idx="7">
                  <c:v>2</c:v>
                </c:pt>
                <c:pt idx="8">
                  <c:v>0</c:v>
                </c:pt>
                <c:pt idx="9">
                  <c:v>0</c:v>
                </c:pt>
              </c:numCache>
            </c:numRef>
          </c:val>
          <c:extLst>
            <c:ext xmlns:c16="http://schemas.microsoft.com/office/drawing/2014/chart" uri="{C3380CC4-5D6E-409C-BE32-E72D297353CC}">
              <c16:uniqueId val="{00000004-E263-EE46-AEE9-A6CB748E20E0}"/>
            </c:ext>
          </c:extLst>
        </c:ser>
        <c:dLbls>
          <c:showLegendKey val="0"/>
          <c:showVal val="0"/>
          <c:showCatName val="0"/>
          <c:showSerName val="0"/>
          <c:showPercent val="0"/>
          <c:showBubbleSize val="0"/>
        </c:dLbls>
        <c:gapWidth val="150"/>
        <c:overlap val="100"/>
        <c:axId val="-448747520"/>
        <c:axId val="-448751328"/>
      </c:barChart>
      <c:catAx>
        <c:axId val="-448747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50266096213098965"/>
              <c:y val="0.943500013902555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900000" vert="horz"/>
          <a:lstStyle/>
          <a:p>
            <a:pPr>
              <a:defRPr sz="1000" b="0" i="0" u="none" strike="noStrike" baseline="0">
                <a:solidFill>
                  <a:srgbClr val="000000"/>
                </a:solidFill>
                <a:latin typeface="Arial"/>
                <a:ea typeface="Arial"/>
                <a:cs typeface="Arial"/>
              </a:defRPr>
            </a:pPr>
            <a:endParaRPr lang="en-US"/>
          </a:p>
        </c:txPr>
        <c:crossAx val="-448751328"/>
        <c:crosses val="autoZero"/>
        <c:auto val="1"/>
        <c:lblAlgn val="ctr"/>
        <c:lblOffset val="100"/>
        <c:tickLblSkip val="1"/>
        <c:tickMarkSkip val="1"/>
        <c:noMultiLvlLbl val="0"/>
      </c:catAx>
      <c:valAx>
        <c:axId val="-4487513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8984530900905279E-2"/>
              <c:y val="0.367276822544159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7520"/>
        <c:crosses val="autoZero"/>
        <c:crossBetween val="between"/>
      </c:valAx>
      <c:spPr>
        <a:noFill/>
        <a:ln w="12700">
          <a:solidFill>
            <a:srgbClr val="808080"/>
          </a:solidFill>
          <a:prstDash val="solid"/>
        </a:ln>
      </c:spPr>
    </c:plotArea>
    <c:legend>
      <c:legendPos val="t"/>
      <c:layout>
        <c:manualLayout>
          <c:xMode val="edge"/>
          <c:yMode val="edge"/>
          <c:x val="0.35758852991832535"/>
          <c:y val="9.1907377870837775E-2"/>
          <c:w val="0.30470917214024223"/>
          <c:h val="4.712021620639021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6473386045768619"/>
          <c:y val="2.3893662927842799E-2"/>
        </c:manualLayout>
      </c:layout>
      <c:overlay val="0"/>
      <c:spPr>
        <a:noFill/>
        <a:ln w="25400">
          <a:noFill/>
        </a:ln>
      </c:spPr>
    </c:title>
    <c:autoTitleDeleted val="0"/>
    <c:plotArea>
      <c:layout>
        <c:manualLayout>
          <c:layoutTarget val="inner"/>
          <c:xMode val="edge"/>
          <c:yMode val="edge"/>
          <c:x val="0.11573220404595831"/>
          <c:y val="0.15132651521756041"/>
          <c:w val="0.83192654457896298"/>
          <c:h val="0.72173466614699733"/>
        </c:manualLayout>
      </c:layout>
      <c:barChart>
        <c:barDir val="col"/>
        <c:grouping val="stacked"/>
        <c:varyColors val="0"/>
        <c:ser>
          <c:idx val="1"/>
          <c:order val="0"/>
          <c:tx>
            <c:strRef>
              <c:f>Distribution_Mission_Level!$B$6</c:f>
              <c:strCache>
                <c:ptCount val="1"/>
                <c:pt idx="0">
                  <c:v> Level 1 </c:v>
                </c:pt>
              </c:strCache>
            </c:strRef>
          </c:tx>
          <c:invertIfNegative val="0"/>
          <c:cat>
            <c:strRef>
              <c:f>Distribution_Mission_Level!$M$4:$V$4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Distribution_Mission_Level!$M$6:$V$6</c:f>
              <c:numCache>
                <c:formatCode>_(* #,##0.00_);_(* \(#,##0.00\);_(* "-"??_);_(@_)</c:formatCode>
                <c:ptCount val="10"/>
                <c:pt idx="0">
                  <c:v>4481.4903098299073</c:v>
                </c:pt>
                <c:pt idx="1">
                  <c:v>0</c:v>
                </c:pt>
                <c:pt idx="2">
                  <c:v>128.15499789814552</c:v>
                </c:pt>
                <c:pt idx="3">
                  <c:v>81.013366293546781</c:v>
                </c:pt>
                <c:pt idx="4">
                  <c:v>2971.1156471036734</c:v>
                </c:pt>
                <c:pt idx="5">
                  <c:v>82804.637501795893</c:v>
                </c:pt>
                <c:pt idx="6">
                  <c:v>0</c:v>
                </c:pt>
                <c:pt idx="7">
                  <c:v>465.42055728422855</c:v>
                </c:pt>
                <c:pt idx="8">
                  <c:v>1069.8646924141476</c:v>
                </c:pt>
                <c:pt idx="9">
                  <c:v>411.50120293461197</c:v>
                </c:pt>
              </c:numCache>
            </c:numRef>
          </c:val>
          <c:extLst>
            <c:ext xmlns:c16="http://schemas.microsoft.com/office/drawing/2014/chart" uri="{C3380CC4-5D6E-409C-BE32-E72D297353CC}">
              <c16:uniqueId val="{00000000-7D33-E945-89B6-835BCE1C7E84}"/>
            </c:ext>
          </c:extLst>
        </c:ser>
        <c:ser>
          <c:idx val="0"/>
          <c:order val="1"/>
          <c:tx>
            <c:strRef>
              <c:f>Distribution_Mission_Level!$B$7</c:f>
              <c:strCache>
                <c:ptCount val="1"/>
                <c:pt idx="0">
                  <c:v> Level 2 </c:v>
                </c:pt>
              </c:strCache>
            </c:strRef>
          </c:tx>
          <c:spPr>
            <a:solidFill>
              <a:schemeClr val="accent5">
                <a:lumMod val="75000"/>
              </a:schemeClr>
            </a:solidFill>
          </c:spPr>
          <c:invertIfNegative val="0"/>
          <c:cat>
            <c:strRef>
              <c:f>Distribution_Mission_Level!$M$4:$V$4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Distribution_Mission_Level!$M$7:$V$7</c:f>
              <c:numCache>
                <c:formatCode>_(* #,##0.00_);_(* \(#,##0.00\);_(* "-"??_);_(@_)</c:formatCode>
                <c:ptCount val="10"/>
                <c:pt idx="0">
                  <c:v>4617.8413004431468</c:v>
                </c:pt>
                <c:pt idx="1">
                  <c:v>3.0684492046930224E-2</c:v>
                </c:pt>
                <c:pt idx="2">
                  <c:v>193.32557230914526</c:v>
                </c:pt>
                <c:pt idx="3">
                  <c:v>1181.4107806333093</c:v>
                </c:pt>
                <c:pt idx="4">
                  <c:v>3239.996632292502</c:v>
                </c:pt>
                <c:pt idx="5">
                  <c:v>1053.0514415725809</c:v>
                </c:pt>
                <c:pt idx="6">
                  <c:v>0.91767663747032124</c:v>
                </c:pt>
                <c:pt idx="7">
                  <c:v>195.08688388198516</c:v>
                </c:pt>
                <c:pt idx="8">
                  <c:v>2396.5930386425753</c:v>
                </c:pt>
                <c:pt idx="9">
                  <c:v>30.484623461018543</c:v>
                </c:pt>
              </c:numCache>
            </c:numRef>
          </c:val>
          <c:extLst>
            <c:ext xmlns:c16="http://schemas.microsoft.com/office/drawing/2014/chart" uri="{C3380CC4-5D6E-409C-BE32-E72D297353CC}">
              <c16:uniqueId val="{00000001-7D33-E945-89B6-835BCE1C7E84}"/>
            </c:ext>
          </c:extLst>
        </c:ser>
        <c:ser>
          <c:idx val="2"/>
          <c:order val="2"/>
          <c:tx>
            <c:strRef>
              <c:f>Distribution_Mission_Level!$B$8</c:f>
              <c:strCache>
                <c:ptCount val="1"/>
                <c:pt idx="0">
                  <c:v> Level 3 </c:v>
                </c:pt>
              </c:strCache>
            </c:strRef>
          </c:tx>
          <c:invertIfNegative val="0"/>
          <c:cat>
            <c:strRef>
              <c:f>Distribution_Mission_Level!$M$4:$V$4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Distribution_Mission_Level!$M$8:$V$8</c:f>
              <c:numCache>
                <c:formatCode>_(* #,##0.00_);_(* \(#,##0.00\);_(* "-"??_);_(@_)</c:formatCode>
                <c:ptCount val="10"/>
                <c:pt idx="0">
                  <c:v>1486.7970976415709</c:v>
                </c:pt>
                <c:pt idx="1">
                  <c:v>6.3581754320693904E-3</c:v>
                </c:pt>
                <c:pt idx="2">
                  <c:v>35.954178003354073</c:v>
                </c:pt>
                <c:pt idx="3">
                  <c:v>16.456451576418591</c:v>
                </c:pt>
                <c:pt idx="4">
                  <c:v>4578.8827919398336</c:v>
                </c:pt>
                <c:pt idx="5">
                  <c:v>1183.4009532274372</c:v>
                </c:pt>
                <c:pt idx="6">
                  <c:v>16540.113789850078</c:v>
                </c:pt>
                <c:pt idx="7">
                  <c:v>8.8886074833735567</c:v>
                </c:pt>
                <c:pt idx="8">
                  <c:v>0.41083994544078395</c:v>
                </c:pt>
                <c:pt idx="9">
                  <c:v>5.6176303678512308E-4</c:v>
                </c:pt>
              </c:numCache>
            </c:numRef>
          </c:val>
          <c:extLst>
            <c:ext xmlns:c16="http://schemas.microsoft.com/office/drawing/2014/chart" uri="{C3380CC4-5D6E-409C-BE32-E72D297353CC}">
              <c16:uniqueId val="{00000002-7D33-E945-89B6-835BCE1C7E84}"/>
            </c:ext>
          </c:extLst>
        </c:ser>
        <c:ser>
          <c:idx val="3"/>
          <c:order val="3"/>
          <c:tx>
            <c:strRef>
              <c:f>Distribution_Mission_Level!$B$9</c:f>
              <c:strCache>
                <c:ptCount val="1"/>
                <c:pt idx="0">
                  <c:v> Level 4 </c:v>
                </c:pt>
              </c:strCache>
            </c:strRef>
          </c:tx>
          <c:spPr>
            <a:solidFill>
              <a:schemeClr val="accent6">
                <a:lumMod val="75000"/>
              </a:schemeClr>
            </a:solidFill>
          </c:spPr>
          <c:invertIfNegative val="0"/>
          <c:cat>
            <c:strRef>
              <c:f>Distribution_Mission_Level!$M$4:$V$4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Distribution_Mission_Level!$M$9:$V$9</c:f>
              <c:numCache>
                <c:formatCode>_(* #,##0.00_);_(* \(#,##0.00\);_(* "-"??_);_(@_)</c:formatCode>
                <c:ptCount val="10"/>
                <c:pt idx="0">
                  <c:v>37.719464791434739</c:v>
                </c:pt>
                <c:pt idx="1">
                  <c:v>0</c:v>
                </c:pt>
                <c:pt idx="2">
                  <c:v>0</c:v>
                </c:pt>
                <c:pt idx="3">
                  <c:v>1.513559795057517E-3</c:v>
                </c:pt>
                <c:pt idx="4">
                  <c:v>236.39107052047291</c:v>
                </c:pt>
                <c:pt idx="5">
                  <c:v>0</c:v>
                </c:pt>
                <c:pt idx="6">
                  <c:v>7.9011326345607757E-2</c:v>
                </c:pt>
                <c:pt idx="7">
                  <c:v>2.5432053113945495E-2</c:v>
                </c:pt>
                <c:pt idx="8">
                  <c:v>3.016085103152359</c:v>
                </c:pt>
                <c:pt idx="9">
                  <c:v>0</c:v>
                </c:pt>
              </c:numCache>
            </c:numRef>
          </c:val>
          <c:extLst>
            <c:ext xmlns:c16="http://schemas.microsoft.com/office/drawing/2014/chart" uri="{C3380CC4-5D6E-409C-BE32-E72D297353CC}">
              <c16:uniqueId val="{00000003-7D33-E945-89B6-835BCE1C7E84}"/>
            </c:ext>
          </c:extLst>
        </c:ser>
        <c:ser>
          <c:idx val="4"/>
          <c:order val="4"/>
          <c:tx>
            <c:strRef>
              <c:f>Distribution_Mission_Level!$B$10</c:f>
              <c:strCache>
                <c:ptCount val="1"/>
                <c:pt idx="0">
                  <c:v> Other* </c:v>
                </c:pt>
              </c:strCache>
            </c:strRef>
          </c:tx>
          <c:spPr>
            <a:solidFill>
              <a:schemeClr val="accent3">
                <a:lumMod val="75000"/>
              </a:schemeClr>
            </a:solidFill>
          </c:spPr>
          <c:invertIfNegative val="0"/>
          <c:cat>
            <c:strRef>
              <c:f>Distribution_Mission_Level!$M$4:$V$4</c:f>
              <c:strCache>
                <c:ptCount val="10"/>
                <c:pt idx="0">
                  <c:v>Aqua</c:v>
                </c:pt>
                <c:pt idx="1">
                  <c:v>Aquarius</c:v>
                </c:pt>
                <c:pt idx="2">
                  <c:v>Aura</c:v>
                </c:pt>
                <c:pt idx="3">
                  <c:v>GPM</c:v>
                </c:pt>
                <c:pt idx="4">
                  <c:v>Terra</c:v>
                </c:pt>
                <c:pt idx="5">
                  <c:v>Sentinel-1A/1B/1C</c:v>
                </c:pt>
                <c:pt idx="6">
                  <c:v>Sentinel-2A/2B</c:v>
                </c:pt>
                <c:pt idx="7">
                  <c:v>Sentinel-3A/3B</c:v>
                </c:pt>
                <c:pt idx="8">
                  <c:v>Sentinel-5P</c:v>
                </c:pt>
                <c:pt idx="9">
                  <c:v>Sentinel-6/6A</c:v>
                </c:pt>
              </c:strCache>
            </c:strRef>
          </c:cat>
          <c:val>
            <c:numRef>
              <c:f>Distribution_Mission_Level!$M$10:$V$10</c:f>
              <c:numCache>
                <c:formatCode>_(* #,##0.00_);_(* \(#,##0.00\);_(* "-"??_);_(@_)</c:formatCode>
                <c:ptCount val="10"/>
                <c:pt idx="0">
                  <c:v>3.6362000772742209</c:v>
                </c:pt>
                <c:pt idx="1">
                  <c:v>0</c:v>
                </c:pt>
                <c:pt idx="2">
                  <c:v>4.1467874052614163E-3</c:v>
                </c:pt>
                <c:pt idx="3">
                  <c:v>0</c:v>
                </c:pt>
                <c:pt idx="4">
                  <c:v>0.90287373872433763</c:v>
                </c:pt>
                <c:pt idx="5">
                  <c:v>1.7317907713731934E-3</c:v>
                </c:pt>
                <c:pt idx="6">
                  <c:v>5.103940162371143E-3</c:v>
                </c:pt>
                <c:pt idx="7">
                  <c:v>0.28462217743344725</c:v>
                </c:pt>
                <c:pt idx="8">
                  <c:v>0</c:v>
                </c:pt>
                <c:pt idx="9">
                  <c:v>0</c:v>
                </c:pt>
              </c:numCache>
            </c:numRef>
          </c:val>
          <c:extLst>
            <c:ext xmlns:c16="http://schemas.microsoft.com/office/drawing/2014/chart" uri="{C3380CC4-5D6E-409C-BE32-E72D297353CC}">
              <c16:uniqueId val="{00000004-7D33-E945-89B6-835BCE1C7E84}"/>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9514167291597971"/>
              <c:y val="0.950384235306990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90000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2.6141266659125726E-2"/>
              <c:y val="0.281172705030666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noFill/>
        <a:ln w="12700">
          <a:solidFill>
            <a:srgbClr val="000000"/>
          </a:solidFill>
        </a:ln>
      </c:spPr>
    </c:plotArea>
    <c:legend>
      <c:legendPos val="t"/>
      <c:layout>
        <c:manualLayout>
          <c:xMode val="edge"/>
          <c:yMode val="edge"/>
          <c:x val="0.34685203809929116"/>
          <c:y val="7.8473515625374052E-2"/>
          <c:w val="0.30532992290341626"/>
          <c:h val="5.2863712308292413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1087411541911692"/>
          <c:y val="0.29055285974307954"/>
          <c:w val="0.82466519745140165"/>
          <c:h val="0.65441788454715788"/>
        </c:manualLayout>
      </c:layout>
      <c:pie3DChart>
        <c:varyColors val="1"/>
        <c:ser>
          <c:idx val="1"/>
          <c:order val="0"/>
          <c:tx>
            <c:strRef>
              <c:f>NRT!$C$54</c:f>
              <c:strCache>
                <c:ptCount val="1"/>
                <c:pt idx="0">
                  <c:v># of Files *</c:v>
                </c:pt>
              </c:strCache>
            </c:strRef>
          </c:tx>
          <c:dLbls>
            <c:dLbl>
              <c:idx val="0"/>
              <c:layout>
                <c:manualLayout>
                  <c:x val="4.572448135763843E-2"/>
                  <c:y val="-0.1167074325933648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7E3-4945-A9D9-00088E76B40B}"/>
                </c:ext>
              </c:extLst>
            </c:dLbl>
            <c:dLbl>
              <c:idx val="1"/>
              <c:layout>
                <c:manualLayout>
                  <c:x val="0.18332110883399841"/>
                  <c:y val="-9.753692764392164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7E3-4945-A9D9-00088E76B40B}"/>
                </c:ext>
              </c:extLst>
            </c:dLbl>
            <c:dLbl>
              <c:idx val="2"/>
              <c:layout>
                <c:manualLayout>
                  <c:x val="0.20592068972287864"/>
                  <c:y val="-3.17173050441915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7E3-4945-A9D9-00088E76B40B}"/>
                </c:ext>
              </c:extLst>
            </c:dLbl>
            <c:dLbl>
              <c:idx val="3"/>
              <c:layout>
                <c:manualLayout>
                  <c:x val="-2.3206751054852322E-2"/>
                  <c:y val="0.2474128301813031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7E3-4945-A9D9-00088E76B40B}"/>
                </c:ext>
              </c:extLst>
            </c:dLbl>
            <c:dLbl>
              <c:idx val="4"/>
              <c:layout>
                <c:manualLayout>
                  <c:x val="-4.3379083140759347E-2"/>
                  <c:y val="-5.9011335842144096E-2"/>
                </c:manualLayout>
              </c:layout>
              <c:tx>
                <c:rich>
                  <a:bodyPr wrap="square" lIns="38100" tIns="19050" rIns="38100" bIns="19050" anchor="ctr">
                    <a:noAutofit/>
                  </a:bodyPr>
                  <a:lstStyle/>
                  <a:p>
                    <a:pPr>
                      <a:defRPr>
                        <a:solidFill>
                          <a:schemeClr val="bg1"/>
                        </a:solidFill>
                      </a:defRPr>
                    </a:pPr>
                    <a:fld id="{C4A1FED0-D167-9848-BAE7-B4519BE52171}" type="CATEGORYNAME">
                      <a:rPr lang="en-US">
                        <a:solidFill>
                          <a:schemeClr val="tx1"/>
                        </a:solidFill>
                      </a:rPr>
                      <a:pPr>
                        <a:defRPr>
                          <a:solidFill>
                            <a:schemeClr val="bg1"/>
                          </a:solidFill>
                        </a:defRPr>
                      </a:pPr>
                      <a:t>[CATEGORY NAME]</a:t>
                    </a:fld>
                    <a:r>
                      <a:rPr lang="en-US" baseline="0">
                        <a:solidFill>
                          <a:schemeClr val="tx1"/>
                        </a:solidFill>
                      </a:rPr>
                      <a:t>, </a:t>
                    </a:r>
                    <a:fld id="{E8334CC4-B51D-0740-9D81-56404B7F41AA}" type="VALUE">
                      <a:rPr lang="en-US" baseline="0">
                        <a:solidFill>
                          <a:schemeClr val="tx1"/>
                        </a:solidFill>
                      </a:rPr>
                      <a:pPr>
                        <a:defRPr>
                          <a:solidFill>
                            <a:schemeClr val="bg1"/>
                          </a:solidFill>
                        </a:defRPr>
                      </a:pPr>
                      <a:t>[VALUE]</a:t>
                    </a:fld>
                    <a:r>
                      <a:rPr lang="en-US" baseline="0">
                        <a:solidFill>
                          <a:schemeClr val="tx1"/>
                        </a:solidFill>
                      </a:rPr>
                      <a:t>, </a:t>
                    </a:r>
                    <a:fld id="{10677B65-8E6A-E641-84E7-F6AEADBDF17F}" type="PERCENTAGE">
                      <a:rPr lang="en-US" baseline="0">
                        <a:solidFill>
                          <a:schemeClr val="tx1"/>
                        </a:solidFill>
                      </a:rPr>
                      <a:pPr>
                        <a:defRPr>
                          <a:solidFill>
                            <a:schemeClr val="bg1"/>
                          </a:solidFill>
                        </a:defRPr>
                      </a:pPr>
                      <a:t>[PERCENTAGE]</a:t>
                    </a:fld>
                    <a:endParaRPr lang="en-US" baseline="0">
                      <a:solidFill>
                        <a:schemeClr val="tx1"/>
                      </a:solidFill>
                    </a:endParaRPr>
                  </a:p>
                </c:rich>
              </c:tx>
              <c:spPr>
                <a:solidFill>
                  <a:sysClr val="window" lastClr="FFFFFF"/>
                </a:solid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17232157624132599"/>
                      <c:h val="0.13593767735256021"/>
                    </c:manualLayout>
                  </c15:layout>
                  <c15:dlblFieldTable/>
                  <c15:showDataLabelsRange val="0"/>
                </c:ext>
                <c:ext xmlns:c16="http://schemas.microsoft.com/office/drawing/2014/chart" uri="{C3380CC4-5D6E-409C-BE32-E72D297353CC}">
                  <c16:uniqueId val="{00000004-57E3-4945-A9D9-00088E76B40B}"/>
                </c:ext>
              </c:extLst>
            </c:dLbl>
            <c:dLbl>
              <c:idx val="5"/>
              <c:layout>
                <c:manualLayout>
                  <c:x val="-2.1728489333999224E-2"/>
                  <c:y val="0.22051246406348893"/>
                </c:manualLayout>
              </c:layout>
              <c:showLegendKey val="0"/>
              <c:showVal val="1"/>
              <c:showCatName val="1"/>
              <c:showSerName val="0"/>
              <c:showPercent val="1"/>
              <c:showBubbleSize val="0"/>
              <c:extLst>
                <c:ext xmlns:c15="http://schemas.microsoft.com/office/drawing/2012/chart" uri="{CE6537A1-D6FC-4f65-9D91-7224C49458BB}">
                  <c15:layout>
                    <c:manualLayout>
                      <c:w val="0.15581231934615766"/>
                      <c:h val="8.9530722874678281E-2"/>
                    </c:manualLayout>
                  </c15:layout>
                </c:ext>
                <c:ext xmlns:c16="http://schemas.microsoft.com/office/drawing/2014/chart" uri="{C3380CC4-5D6E-409C-BE32-E72D297353CC}">
                  <c16:uniqueId val="{00000005-57E3-4945-A9D9-00088E76B40B}"/>
                </c:ext>
              </c:extLst>
            </c:dLbl>
            <c:dLbl>
              <c:idx val="6"/>
              <c:layout>
                <c:manualLayout>
                  <c:x val="-1.1332470427497932E-2"/>
                  <c:y val="-6.8506626833200482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0095890410958903"/>
                      <c:h val="0.16958495637305587"/>
                    </c:manualLayout>
                  </c15:layout>
                </c:ext>
                <c:ext xmlns:c16="http://schemas.microsoft.com/office/drawing/2014/chart" uri="{C3380CC4-5D6E-409C-BE32-E72D297353CC}">
                  <c16:uniqueId val="{00000006-57E3-4945-A9D9-00088E76B40B}"/>
                </c:ext>
              </c:extLst>
            </c:dLbl>
            <c:dLbl>
              <c:idx val="7"/>
              <c:layout>
                <c:manualLayout>
                  <c:x val="-1.2801567612267644E-2"/>
                  <c:y val="-0.2148947449486744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0012566066228025"/>
                      <c:h val="0.14581812240894809"/>
                    </c:manualLayout>
                  </c15:layout>
                </c:ext>
                <c:ext xmlns:c16="http://schemas.microsoft.com/office/drawing/2014/chart" uri="{C3380CC4-5D6E-409C-BE32-E72D297353CC}">
                  <c16:uniqueId val="{00000007-57E3-4945-A9D9-00088E76B40B}"/>
                </c:ext>
              </c:extLst>
            </c:dLbl>
            <c:dLbl>
              <c:idx val="8"/>
              <c:layout>
                <c:manualLayout>
                  <c:x val="-2.3741218121612825E-2"/>
                  <c:y val="5.9827226184509551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4246386923153592"/>
                      <c:h val="0.10186570455867076"/>
                    </c:manualLayout>
                  </c15:layout>
                </c:ext>
                <c:ext xmlns:c16="http://schemas.microsoft.com/office/drawing/2014/chart" uri="{C3380CC4-5D6E-409C-BE32-E72D297353CC}">
                  <c16:uniqueId val="{00000008-57E3-4945-A9D9-00088E76B40B}"/>
                </c:ext>
              </c:extLst>
            </c:dLbl>
            <c:dLbl>
              <c:idx val="10"/>
              <c:layout>
                <c:manualLayout>
                  <c:x val="8.0808080808080808E-3"/>
                  <c:y val="-0.1150765019006861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7E3-4945-A9D9-00088E76B40B}"/>
                </c:ext>
              </c:extLst>
            </c:dLbl>
            <c:dLbl>
              <c:idx val="11"/>
              <c:layout>
                <c:manualLayout>
                  <c:x val="-9.7927408046596914E-2"/>
                  <c:y val="-8.997075086966878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7E3-4945-A9D9-00088E76B40B}"/>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NRT!$A$55:$A$66</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Other1</c:v>
                </c:pt>
              </c:strCache>
            </c:strRef>
          </c:cat>
          <c:val>
            <c:numRef>
              <c:f>NRT!$C$55:$C$66</c:f>
              <c:numCache>
                <c:formatCode>_(* #,##0_);_(* \(#,##0\);_(* "-"??_);_(@_)</c:formatCode>
                <c:ptCount val="12"/>
                <c:pt idx="0">
                  <c:v>9077280</c:v>
                </c:pt>
                <c:pt idx="1">
                  <c:v>5572262</c:v>
                </c:pt>
                <c:pt idx="2">
                  <c:v>4223938</c:v>
                </c:pt>
                <c:pt idx="3">
                  <c:v>145562003</c:v>
                </c:pt>
                <c:pt idx="4">
                  <c:v>105653482</c:v>
                </c:pt>
                <c:pt idx="5">
                  <c:v>9465360</c:v>
                </c:pt>
                <c:pt idx="6">
                  <c:v>1705619</c:v>
                </c:pt>
                <c:pt idx="7">
                  <c:v>9852</c:v>
                </c:pt>
                <c:pt idx="8">
                  <c:v>158493</c:v>
                </c:pt>
                <c:pt idx="9">
                  <c:v>584999</c:v>
                </c:pt>
                <c:pt idx="10">
                  <c:v>74488475</c:v>
                </c:pt>
                <c:pt idx="11">
                  <c:v>367105</c:v>
                </c:pt>
              </c:numCache>
            </c:numRef>
          </c:val>
          <c:extLst>
            <c:ext xmlns:c16="http://schemas.microsoft.com/office/drawing/2014/chart" uri="{C3380CC4-5D6E-409C-BE32-E72D297353CC}">
              <c16:uniqueId val="{0000000B-57E3-4945-A9D9-00088E76B40B}"/>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2"/>
          <c:order val="0"/>
          <c:tx>
            <c:strRef>
              <c:f>NRT!$D$54</c:f>
              <c:strCache>
                <c:ptCount val="1"/>
                <c:pt idx="0">
                  <c:v>Vol (GB)</c:v>
                </c:pt>
              </c:strCache>
            </c:strRef>
          </c:tx>
          <c:dLbls>
            <c:dLbl>
              <c:idx val="0"/>
              <c:layout>
                <c:manualLayout>
                  <c:x val="-4.8188625896915201E-2"/>
                  <c:y val="-0.12083313616886482"/>
                </c:manualLayout>
              </c:layout>
              <c:tx>
                <c:rich>
                  <a:bodyPr wrap="square" lIns="38100" tIns="19050" rIns="38100" bIns="19050" anchor="ctr">
                    <a:noAutofit/>
                  </a:bodyPr>
                  <a:lstStyle/>
                  <a:p>
                    <a:pPr>
                      <a:defRPr/>
                    </a:pPr>
                    <a:r>
                      <a:rPr lang="en-US"/>
                      <a:t>AIRS/AMSU-A</a:t>
                    </a:r>
                    <a:fld id="{ADB17ED2-2F1A-42ED-9BF4-B25D8DEEA924}" type="VALUE">
                      <a:rPr lang="en-US"/>
                      <a:pPr>
                        <a:defRPr/>
                      </a:pPr>
                      <a:t>[VALUE]</a:t>
                    </a:fld>
                    <a:endParaRPr lang="en-US"/>
                  </a:p>
                </c:rich>
              </c:tx>
              <c:spPr>
                <a:noFill/>
                <a:ln>
                  <a:noFill/>
                </a:ln>
                <a:effectLst/>
              </c:spPr>
              <c:dLblPos val="bestFit"/>
              <c:showLegendKey val="0"/>
              <c:showVal val="1"/>
              <c:showCatName val="1"/>
              <c:showSerName val="1"/>
              <c:showPercent val="1"/>
              <c:showBubbleSize val="0"/>
              <c:extLst>
                <c:ext xmlns:c15="http://schemas.microsoft.com/office/drawing/2012/chart" uri="{CE6537A1-D6FC-4f65-9D91-7224C49458BB}">
                  <c15:layout>
                    <c:manualLayout>
                      <c:w val="0.27908784943083514"/>
                      <c:h val="8.1952202510463784E-2"/>
                    </c:manualLayout>
                  </c15:layout>
                  <c15:dlblFieldTable/>
                  <c15:showDataLabelsRange val="0"/>
                </c:ext>
                <c:ext xmlns:c16="http://schemas.microsoft.com/office/drawing/2014/chart" uri="{C3380CC4-5D6E-409C-BE32-E72D297353CC}">
                  <c16:uniqueId val="{00000000-8958-A94E-A21B-840A5ED66831}"/>
                </c:ext>
              </c:extLst>
            </c:dLbl>
            <c:dLbl>
              <c:idx val="1"/>
              <c:layout>
                <c:manualLayout>
                  <c:x val="0.16912886075990272"/>
                  <c:y val="-0.10180468028764213"/>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2145383267111981"/>
                      <c:h val="9.7263216524562573E-2"/>
                    </c:manualLayout>
                  </c15:layout>
                </c:ext>
                <c:ext xmlns:c16="http://schemas.microsoft.com/office/drawing/2014/chart" uri="{C3380CC4-5D6E-409C-BE32-E72D297353CC}">
                  <c16:uniqueId val="{00000001-8958-A94E-A21B-840A5ED66831}"/>
                </c:ext>
              </c:extLst>
            </c:dLbl>
            <c:dLbl>
              <c:idx val="2"/>
              <c:layout>
                <c:manualLayout>
                  <c:x val="0.22279464222064155"/>
                  <c:y val="-4.0955154100232288E-2"/>
                </c:manualLayout>
              </c:layout>
              <c:spPr>
                <a:noFill/>
                <a:ln>
                  <a:noFill/>
                </a:ln>
                <a:effectLst/>
              </c:spPr>
              <c:txPr>
                <a:bodyPr vertOverflow="overflow" horzOverflow="overflow" wrap="square" lIns="38100" tIns="19050" rIns="38100" bIns="19050" anchor="ctr">
                  <a:sp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2-8958-A94E-A21B-840A5ED66831}"/>
                </c:ext>
              </c:extLst>
            </c:dLbl>
            <c:dLbl>
              <c:idx val="3"/>
              <c:layout>
                <c:manualLayout>
                  <c:x val="0.26151702951490485"/>
                  <c:y val="4.2033857233233461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3-8958-A94E-A21B-840A5ED66831}"/>
                </c:ext>
              </c:extLst>
            </c:dLbl>
            <c:dLbl>
              <c:idx val="4"/>
              <c:layout>
                <c:manualLayout>
                  <c:x val="0.20135979658327535"/>
                  <c:y val="9.7105668874653536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4-8958-A94E-A21B-840A5ED66831}"/>
                </c:ext>
              </c:extLst>
            </c:dLbl>
            <c:dLbl>
              <c:idx val="5"/>
              <c:layout>
                <c:manualLayout>
                  <c:x val="-0.22792703617077706"/>
                  <c:y val="8.4826156882791201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5-8958-A94E-A21B-840A5ED66831}"/>
                </c:ext>
              </c:extLst>
            </c:dLbl>
            <c:dLbl>
              <c:idx val="6"/>
              <c:layout>
                <c:manualLayout>
                  <c:x val="2.0790278381073342E-3"/>
                  <c:y val="-0.34414487836032309"/>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6-8958-A94E-A21B-840A5ED66831}"/>
                </c:ext>
              </c:extLst>
            </c:dLbl>
            <c:dLbl>
              <c:idx val="7"/>
              <c:layout>
                <c:manualLayout>
                  <c:x val="-9.1220084795174128E-3"/>
                  <c:y val="7.811585916639968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14453822435795335"/>
                      <c:h val="0.11944519877644501"/>
                    </c:manualLayout>
                  </c15:layout>
                </c:ext>
                <c:ext xmlns:c16="http://schemas.microsoft.com/office/drawing/2014/chart" uri="{C3380CC4-5D6E-409C-BE32-E72D297353CC}">
                  <c16:uniqueId val="{00000007-8958-A94E-A21B-840A5ED66831}"/>
                </c:ext>
              </c:extLst>
            </c:dLbl>
            <c:dLbl>
              <c:idx val="8"/>
              <c:layout>
                <c:manualLayout>
                  <c:x val="-2.7432734614736103E-2"/>
                  <c:y val="-5.463259142227566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13891687641599876"/>
                      <c:h val="0.11561744527292034"/>
                    </c:manualLayout>
                  </c15:layout>
                </c:ext>
                <c:ext xmlns:c16="http://schemas.microsoft.com/office/drawing/2014/chart" uri="{C3380CC4-5D6E-409C-BE32-E72D297353CC}">
                  <c16:uniqueId val="{00000008-8958-A94E-A21B-840A5ED66831}"/>
                </c:ext>
              </c:extLst>
            </c:dLbl>
            <c:dLbl>
              <c:idx val="10"/>
              <c:layout>
                <c:manualLayout>
                  <c:x val="5.5229451733172646E-3"/>
                  <c:y val="-0.12147812770410446"/>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2430902132520876"/>
                      <c:h val="0.16155048731521671"/>
                    </c:manualLayout>
                  </c15:layout>
                </c:ext>
                <c:ext xmlns:c16="http://schemas.microsoft.com/office/drawing/2014/chart" uri="{C3380CC4-5D6E-409C-BE32-E72D297353CC}">
                  <c16:uniqueId val="{00000009-8958-A94E-A21B-840A5ED66831}"/>
                </c:ext>
              </c:extLst>
            </c:dLbl>
            <c:dLbl>
              <c:idx val="11"/>
              <c:layout>
                <c:manualLayout>
                  <c:x val="-0.19440705957264109"/>
                  <c:y val="-5.4375499001920811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A-8958-A94E-A21B-840A5ED66831}"/>
                </c:ext>
              </c:extLst>
            </c:dLbl>
            <c:spPr>
              <a:noFill/>
              <a:ln>
                <a:noFill/>
              </a:ln>
              <a:effectLst/>
            </c:spPr>
            <c:showLegendKey val="0"/>
            <c:showVal val="1"/>
            <c:showCatName val="1"/>
            <c:showSerName val="1"/>
            <c:showPercent val="1"/>
            <c:showBubbleSize val="0"/>
            <c:showLeaderLines val="1"/>
            <c:extLst>
              <c:ext xmlns:c15="http://schemas.microsoft.com/office/drawing/2012/chart" uri="{CE6537A1-D6FC-4f65-9D91-7224C49458BB}"/>
            </c:extLst>
          </c:dLbls>
          <c:cat>
            <c:strRef>
              <c:f>NRT!$A$55:$A$66</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Other1</c:v>
                </c:pt>
              </c:strCache>
            </c:strRef>
          </c:cat>
          <c:val>
            <c:numRef>
              <c:f>NRT!$D$55:$D$66</c:f>
              <c:numCache>
                <c:formatCode>_(* #,##0.00_);_(* \(#,##0.00\);_(* "-"??_);_(@_)</c:formatCode>
                <c:ptCount val="12"/>
                <c:pt idx="0">
                  <c:v>83124.767727162529</c:v>
                </c:pt>
                <c:pt idx="1">
                  <c:v>998.87885366100716</c:v>
                </c:pt>
                <c:pt idx="2">
                  <c:v>1088.9100278448307</c:v>
                </c:pt>
                <c:pt idx="3">
                  <c:v>532091.96811231028</c:v>
                </c:pt>
                <c:pt idx="4">
                  <c:v>423632.16509023029</c:v>
                </c:pt>
                <c:pt idx="5">
                  <c:v>71170.983682012156</c:v>
                </c:pt>
                <c:pt idx="6">
                  <c:v>2213.2451352244202</c:v>
                </c:pt>
                <c:pt idx="7">
                  <c:v>101.91972964443259</c:v>
                </c:pt>
                <c:pt idx="8">
                  <c:v>3273.5984452040843</c:v>
                </c:pt>
                <c:pt idx="9">
                  <c:v>74402.669663646127</c:v>
                </c:pt>
                <c:pt idx="10">
                  <c:v>904055.79109770095</c:v>
                </c:pt>
                <c:pt idx="11">
                  <c:v>588.27967196609632</c:v>
                </c:pt>
              </c:numCache>
            </c:numRef>
          </c:val>
          <c:extLst>
            <c:ext xmlns:c16="http://schemas.microsoft.com/office/drawing/2014/chart" uri="{C3380CC4-5D6E-409C-BE32-E72D297353CC}">
              <c16:uniqueId val="{0000000B-8958-A94E-A21B-840A5ED66831}"/>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830537345440228E-2"/>
          <c:y val="0.28310095613048375"/>
          <c:w val="0.82024465574952765"/>
          <c:h val="0.65589485067963127"/>
        </c:manualLayout>
      </c:layout>
      <c:pie3DChart>
        <c:varyColors val="1"/>
        <c:ser>
          <c:idx val="3"/>
          <c:order val="0"/>
          <c:tx>
            <c:strRef>
              <c:f>NRT!$E$54</c:f>
              <c:strCache>
                <c:ptCount val="1"/>
                <c:pt idx="0">
                  <c:v>Number of
Registered
Users ***</c:v>
                </c:pt>
              </c:strCache>
            </c:strRef>
          </c:tx>
          <c:dLbls>
            <c:dLbl>
              <c:idx val="0"/>
              <c:layout>
                <c:manualLayout>
                  <c:x val="-0.17627399656910073"/>
                  <c:y val="-7.339110544142876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71-A945-80C1-EC98E9FFB674}"/>
                </c:ext>
              </c:extLst>
            </c:dLbl>
            <c:dLbl>
              <c:idx val="1"/>
              <c:layout>
                <c:manualLayout>
                  <c:x val="-8.7836477999674645E-2"/>
                  <c:y val="-9.5519435768852912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21636583790607986"/>
                      <c:h val="8.3264857255971478E-2"/>
                    </c:manualLayout>
                  </c15:layout>
                </c:ext>
                <c:ext xmlns:c16="http://schemas.microsoft.com/office/drawing/2014/chart" uri="{C3380CC4-5D6E-409C-BE32-E72D297353CC}">
                  <c16:uniqueId val="{00000001-7C71-A945-80C1-EC98E9FFB674}"/>
                </c:ext>
              </c:extLst>
            </c:dLbl>
            <c:dLbl>
              <c:idx val="2"/>
              <c:layout>
                <c:manualLayout>
                  <c:x val="0.16656285647209634"/>
                  <c:y val="-0.1045285121482719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71-A945-80C1-EC98E9FFB674}"/>
                </c:ext>
              </c:extLst>
            </c:dLbl>
            <c:dLbl>
              <c:idx val="3"/>
              <c:layout>
                <c:manualLayout>
                  <c:x val="0.15369532795676405"/>
                  <c:y val="-3.079663924690977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71-A945-80C1-EC98E9FFB674}"/>
                </c:ext>
              </c:extLst>
            </c:dLbl>
            <c:dLbl>
              <c:idx val="4"/>
              <c:layout>
                <c:manualLayout>
                  <c:x val="-5.036271872957363E-4"/>
                  <c:y val="-7.287203624686579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71-A945-80C1-EC98E9FFB674}"/>
                </c:ext>
              </c:extLst>
            </c:dLbl>
            <c:dLbl>
              <c:idx val="5"/>
              <c:layout>
                <c:manualLayout>
                  <c:x val="8.4076905917181088E-2"/>
                  <c:y val="-8.7093945659027255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71-A945-80C1-EC98E9FFB674}"/>
                </c:ext>
              </c:extLst>
            </c:dLbl>
            <c:dLbl>
              <c:idx val="6"/>
              <c:layout>
                <c:manualLayout>
                  <c:x val="0.14030352061705534"/>
                  <c:y val="-2.854118095573248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71-A945-80C1-EC98E9FFB674}"/>
                </c:ext>
              </c:extLst>
            </c:dLbl>
            <c:dLbl>
              <c:idx val="7"/>
              <c:layout>
                <c:manualLayout>
                  <c:x val="-4.8499231980131787E-3"/>
                  <c:y val="2.090722369995624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71-A945-80C1-EC98E9FFB674}"/>
                </c:ext>
              </c:extLst>
            </c:dLbl>
            <c:dLbl>
              <c:idx val="9"/>
              <c:layout>
                <c:manualLayout>
                  <c:x val="2.4390362699246899E-2"/>
                  <c:y val="-8.50912769981964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C71-A945-80C1-EC98E9FFB674}"/>
                </c:ext>
              </c:extLst>
            </c:dLbl>
            <c:dLbl>
              <c:idx val="10"/>
              <c:layout>
                <c:manualLayout>
                  <c:x val="-0.30062743959639687"/>
                  <c:y val="2.5205354917227508E-2"/>
                </c:manualLayout>
              </c:layout>
              <c:spPr>
                <a:noFill/>
                <a:ln>
                  <a:noFill/>
                </a:ln>
                <a:effectLst/>
              </c:spPr>
              <c:txPr>
                <a:bodyPr wrap="square" lIns="38100" tIns="19050" rIns="38100" bIns="19050" anchor="ctr">
                  <a:noAutofit/>
                </a:bodyPr>
                <a:lstStyle/>
                <a:p>
                  <a:pPr>
                    <a:defRPr>
                      <a:solidFill>
                        <a:schemeClr val="tx1"/>
                      </a:solidFill>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6887096915600072"/>
                      <c:h val="0.13035381750465549"/>
                    </c:manualLayout>
                  </c15:layout>
                </c:ext>
                <c:ext xmlns:c16="http://schemas.microsoft.com/office/drawing/2014/chart" uri="{C3380CC4-5D6E-409C-BE32-E72D297353CC}">
                  <c16:uniqueId val="{00000009-7C71-A945-80C1-EC98E9FFB674}"/>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NRT!$A$55:$A$66</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Other1</c:v>
                </c:pt>
              </c:strCache>
            </c:strRef>
          </c:cat>
          <c:val>
            <c:numRef>
              <c:f>NRT!$E$55:$E$65</c:f>
              <c:numCache>
                <c:formatCode>_(* #,##0_);_(* \(#,##0\);_(* "-"??_);_(@_)</c:formatCode>
                <c:ptCount val="11"/>
                <c:pt idx="0">
                  <c:v>100</c:v>
                </c:pt>
                <c:pt idx="1">
                  <c:v>147</c:v>
                </c:pt>
                <c:pt idx="2">
                  <c:v>21</c:v>
                </c:pt>
                <c:pt idx="3">
                  <c:v>5121</c:v>
                </c:pt>
                <c:pt idx="4">
                  <c:v>878</c:v>
                </c:pt>
                <c:pt idx="5">
                  <c:v>12</c:v>
                </c:pt>
                <c:pt idx="6">
                  <c:v>100</c:v>
                </c:pt>
                <c:pt idx="7">
                  <c:v>19</c:v>
                </c:pt>
                <c:pt idx="8">
                  <c:v>100</c:v>
                </c:pt>
                <c:pt idx="9">
                  <c:v>32</c:v>
                </c:pt>
                <c:pt idx="10">
                  <c:v>7823</c:v>
                </c:pt>
              </c:numCache>
            </c:numRef>
          </c:val>
          <c:extLst>
            <c:ext xmlns:c16="http://schemas.microsoft.com/office/drawing/2014/chart" uri="{C3380CC4-5D6E-409C-BE32-E72D297353CC}">
              <c16:uniqueId val="{0000000A-7C71-A945-80C1-EC98E9FFB674}"/>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manualLayout>
          <c:xMode val="edge"/>
          <c:yMode val="edge"/>
          <c:x val="0.16408844674466844"/>
          <c:y val="3.1429809137935418E-3"/>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7117796061028528"/>
          <c:y val="0.20634810354588029"/>
          <c:w val="0.74057788599367735"/>
          <c:h val="0.79365189645411971"/>
        </c:manualLayout>
      </c:layout>
      <c:pie3DChart>
        <c:varyColors val="1"/>
        <c:ser>
          <c:idx val="0"/>
          <c:order val="0"/>
          <c:tx>
            <c:strRef>
              <c:f>NRT!$C$6</c:f>
              <c:strCache>
                <c:ptCount val="1"/>
                <c:pt idx="0">
                  <c:v>Volume (TB)</c:v>
                </c:pt>
              </c:strCache>
            </c:strRef>
          </c:tx>
          <c:dLbls>
            <c:dLbl>
              <c:idx val="0"/>
              <c:layout>
                <c:manualLayout>
                  <c:x val="0.10584218587389793"/>
                  <c:y val="-0.20326694457310485"/>
                </c:manualLayout>
              </c:layout>
              <c:showLegendKey val="0"/>
              <c:showVal val="1"/>
              <c:showCatName val="1"/>
              <c:showSerName val="0"/>
              <c:showPercent val="0"/>
              <c:showBubbleSize val="0"/>
              <c:extLst>
                <c:ext xmlns:c15="http://schemas.microsoft.com/office/drawing/2012/chart" uri="{CE6537A1-D6FC-4f65-9D91-7224C49458BB}">
                  <c15:layout>
                    <c:manualLayout>
                      <c:w val="0.19960099750623439"/>
                      <c:h val="5.9716775599128538E-2"/>
                    </c:manualLayout>
                  </c15:layout>
                </c:ext>
                <c:ext xmlns:c16="http://schemas.microsoft.com/office/drawing/2014/chart" uri="{C3380CC4-5D6E-409C-BE32-E72D297353CC}">
                  <c16:uniqueId val="{00000000-F73B-8D45-BB28-ED0E6AC357CA}"/>
                </c:ext>
              </c:extLst>
            </c:dLbl>
            <c:dLbl>
              <c:idx val="1"/>
              <c:layout>
                <c:manualLayout>
                  <c:x val="5.6947389060017561E-2"/>
                  <c:y val="-0.11642632885909733"/>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9.6793118063982567E-2"/>
                      <c:h val="8.0912792837442488E-2"/>
                    </c:manualLayout>
                  </c15:layout>
                </c:ext>
                <c:ext xmlns:c16="http://schemas.microsoft.com/office/drawing/2014/chart" uri="{C3380CC4-5D6E-409C-BE32-E72D297353CC}">
                  <c16:uniqueId val="{00000001-F73B-8D45-BB28-ED0E6AC357CA}"/>
                </c:ext>
              </c:extLst>
            </c:dLbl>
            <c:dLbl>
              <c:idx val="2"/>
              <c:layout>
                <c:manualLayout>
                  <c:x val="0.20199501246882801"/>
                  <c:y val="-0.1536982141938140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875311720698254"/>
                      <c:h val="5.8278867102396513E-2"/>
                    </c:manualLayout>
                  </c15:layout>
                </c:ext>
                <c:ext xmlns:c16="http://schemas.microsoft.com/office/drawing/2014/chart" uri="{C3380CC4-5D6E-409C-BE32-E72D297353CC}">
                  <c16:uniqueId val="{00000002-F73B-8D45-BB28-ED0E6AC357CA}"/>
                </c:ext>
              </c:extLst>
            </c:dLbl>
            <c:dLbl>
              <c:idx val="3"/>
              <c:layout>
                <c:manualLayout>
                  <c:x val="0.19567768539126776"/>
                  <c:y val="-2.5074488034998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3B-8D45-BB28-ED0E6AC357CA}"/>
                </c:ext>
              </c:extLst>
            </c:dLbl>
            <c:dLbl>
              <c:idx val="4"/>
              <c:layout>
                <c:manualLayout>
                  <c:x val="0.18782001688691657"/>
                  <c:y val="-8.76110339148783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3B-8D45-BB28-ED0E6AC357CA}"/>
                </c:ext>
              </c:extLst>
            </c:dLbl>
            <c:dLbl>
              <c:idx val="6"/>
              <c:layout>
                <c:manualLayout>
                  <c:x val="6.6652856048854237E-2"/>
                  <c:y val="2.45429125280907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3B-8D45-BB28-ED0E6AC357CA}"/>
                </c:ext>
              </c:extLst>
            </c:dLbl>
            <c:dLbl>
              <c:idx val="7"/>
              <c:layout>
                <c:manualLayout>
                  <c:x val="-2.1039134447346293E-2"/>
                  <c:y val="0.1239929322560170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3B-8D45-BB28-ED0E6AC357CA}"/>
                </c:ext>
              </c:extLst>
            </c:dLbl>
            <c:dLbl>
              <c:idx val="8"/>
              <c:layout>
                <c:manualLayout>
                  <c:x val="-0.24849014237670419"/>
                  <c:y val="7.70464869775893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3B-8D45-BB28-ED0E6AC357CA}"/>
                </c:ext>
              </c:extLst>
            </c:dLbl>
            <c:dLbl>
              <c:idx val="9"/>
              <c:layout>
                <c:manualLayout>
                  <c:x val="-0.23740399138087279"/>
                  <c:y val="3.8446900868160681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2525673447858665"/>
                      <c:h val="9.6425254265638402E-2"/>
                    </c:manualLayout>
                  </c15:layout>
                </c:ext>
                <c:ext xmlns:c16="http://schemas.microsoft.com/office/drawing/2014/chart" uri="{C3380CC4-5D6E-409C-BE32-E72D297353CC}">
                  <c16:uniqueId val="{00000008-F73B-8D45-BB28-ED0E6AC357CA}"/>
                </c:ext>
              </c:extLst>
            </c:dLbl>
            <c:dLbl>
              <c:idx val="13"/>
              <c:layout>
                <c:manualLayout>
                  <c:x val="-0.17435739170711081"/>
                  <c:y val="-5.4184332727639846E-2"/>
                </c:manualLayout>
              </c:layout>
              <c:showLegendKey val="0"/>
              <c:showVal val="1"/>
              <c:showCatName val="1"/>
              <c:showSerName val="0"/>
              <c:showPercent val="0"/>
              <c:showBubbleSize val="0"/>
              <c:extLst>
                <c:ext xmlns:c15="http://schemas.microsoft.com/office/drawing/2012/chart" uri="{CE6537A1-D6FC-4f65-9D91-7224C49458BB}">
                  <c15:layout>
                    <c:manualLayout>
                      <c:w val="0.11550308008213553"/>
                      <c:h val="9.5996909285860257E-2"/>
                    </c:manualLayout>
                  </c15:layout>
                </c:ext>
                <c:ext xmlns:c16="http://schemas.microsoft.com/office/drawing/2014/chart" uri="{C3380CC4-5D6E-409C-BE32-E72D297353CC}">
                  <c16:uniqueId val="{00000009-F73B-8D45-BB28-ED0E6AC357CA}"/>
                </c:ext>
              </c:extLst>
            </c:dLbl>
            <c:dLbl>
              <c:idx val="16"/>
              <c:layout>
                <c:manualLayout>
                  <c:x val="-0.37500251726846162"/>
                  <c:y val="-5.48695235210983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3B-8D45-BB28-ED0E6AC357CA}"/>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NRT!$B$8:$B$25</c:f>
              <c:strCache>
                <c:ptCount val="18"/>
                <c:pt idx="0">
                  <c:v>VIIRS-SUOMI NPP</c:v>
                </c:pt>
                <c:pt idx="1">
                  <c:v>VIIRS-NOAA 20</c:v>
                </c:pt>
                <c:pt idx="2">
                  <c:v>AIRS / AMSU - A</c:v>
                </c:pt>
                <c:pt idx="3">
                  <c:v>MLS</c:v>
                </c:pt>
                <c:pt idx="4">
                  <c:v>Other1</c:v>
                </c:pt>
                <c:pt idx="5">
                  <c:v>TROPOMI</c:v>
                </c:pt>
                <c:pt idx="6">
                  <c:v>MODIS - Aqua</c:v>
                </c:pt>
                <c:pt idx="7">
                  <c:v>MODIS - Terra</c:v>
                </c:pt>
                <c:pt idx="8">
                  <c:v>VIIRS-SNPP</c:v>
                </c:pt>
                <c:pt idx="9">
                  <c:v>VIIRS-JPSS1</c:v>
                </c:pt>
                <c:pt idx="10">
                  <c:v>VIIRS-JPSS2</c:v>
                </c:pt>
                <c:pt idx="11">
                  <c:v>OLCI-Sentinel-3A/3B</c:v>
                </c:pt>
                <c:pt idx="12">
                  <c:v>SLSTR-Sentinel-3A/3B</c:v>
                </c:pt>
                <c:pt idx="13">
                  <c:v>Other1</c:v>
                </c:pt>
                <c:pt idx="14">
                  <c:v>MOPITT</c:v>
                </c:pt>
                <c:pt idx="15">
                  <c:v>L-BAND RADIOMETER-SMAP</c:v>
                </c:pt>
                <c:pt idx="16">
                  <c:v>OMI</c:v>
                </c:pt>
                <c:pt idx="17">
                  <c:v>OMPS</c:v>
                </c:pt>
              </c:strCache>
            </c:strRef>
          </c:cat>
          <c:val>
            <c:numRef>
              <c:f>NRT!$C$8:$C$25</c:f>
              <c:numCache>
                <c:formatCode>#,##0.00</c:formatCode>
                <c:ptCount val="18"/>
                <c:pt idx="0" formatCode="_(* #,##0.00_);_(* \(#,##0.00\);_(* &quot;-&quot;??_);_(@_)">
                  <c:v>5.3154725114900394</c:v>
                </c:pt>
                <c:pt idx="1">
                  <c:v>9.6191590111684473</c:v>
                </c:pt>
                <c:pt idx="2">
                  <c:v>65.23622651970058</c:v>
                </c:pt>
                <c:pt idx="3">
                  <c:v>0.46982735136043524</c:v>
                </c:pt>
                <c:pt idx="4">
                  <c:v>1.5239633312376084E-2</c:v>
                </c:pt>
                <c:pt idx="5">
                  <c:v>211.85587165910155</c:v>
                </c:pt>
                <c:pt idx="6">
                  <c:v>466.3111540876875</c:v>
                </c:pt>
                <c:pt idx="7">
                  <c:v>540.32929745388287</c:v>
                </c:pt>
                <c:pt idx="8">
                  <c:v>834.39914263525884</c:v>
                </c:pt>
                <c:pt idx="9">
                  <c:v>463.15468205690627</c:v>
                </c:pt>
                <c:pt idx="10">
                  <c:v>87.414883712965917</c:v>
                </c:pt>
                <c:pt idx="11">
                  <c:v>235.92214812544699</c:v>
                </c:pt>
                <c:pt idx="12">
                  <c:v>237.66601756664267</c:v>
                </c:pt>
                <c:pt idx="13">
                  <c:v>41.772755030240518</c:v>
                </c:pt>
                <c:pt idx="14">
                  <c:v>8.7965515368523345E-2</c:v>
                </c:pt>
                <c:pt idx="15">
                  <c:v>0.75934006215538774</c:v>
                </c:pt>
                <c:pt idx="16">
                  <c:v>2.0823674418370408</c:v>
                </c:pt>
                <c:pt idx="17">
                  <c:v>2.1493886819516703</c:v>
                </c:pt>
              </c:numCache>
            </c:numRef>
          </c:val>
          <c:extLst>
            <c:ext xmlns:c16="http://schemas.microsoft.com/office/drawing/2014/chart" uri="{C3380CC4-5D6E-409C-BE32-E72D297353CC}">
              <c16:uniqueId val="{0000000B-F73B-8D45-BB28-ED0E6AC357CA}"/>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(877.15 Millions)</a:t>
            </a:r>
          </a:p>
        </c:rich>
      </c:tx>
      <c:layout>
        <c:manualLayout>
          <c:xMode val="edge"/>
          <c:yMode val="edge"/>
          <c:x val="0.25826801207562633"/>
          <c:y val="2.1849425194069662E-2"/>
        </c:manualLayout>
      </c:layout>
      <c:overlay val="0"/>
      <c:spPr>
        <a:noFill/>
        <a:ln w="25400">
          <a:noFill/>
        </a:ln>
      </c:spPr>
    </c:title>
    <c:autoTitleDeleted val="0"/>
    <c:plotArea>
      <c:layout>
        <c:manualLayout>
          <c:layoutTarget val="inner"/>
          <c:xMode val="edge"/>
          <c:yMode val="edge"/>
          <c:x val="0.39394022663908501"/>
          <c:y val="0.60533490972630799"/>
          <c:w val="0.261905315512791"/>
          <c:h val="0.32266750694663299"/>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3793-E440-A559-0F1F61747514}"/>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3793-E440-A559-0F1F61747514}"/>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3793-E440-A559-0F1F61747514}"/>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3793-E440-A559-0F1F61747514}"/>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3793-E440-A559-0F1F61747514}"/>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3793-E440-A559-0F1F61747514}"/>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3793-E440-A559-0F1F61747514}"/>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3793-E440-A559-0F1F61747514}"/>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3793-E440-A559-0F1F61747514}"/>
              </c:ext>
            </c:extLst>
          </c:dPt>
          <c:dLbls>
            <c:dLbl>
              <c:idx val="0"/>
              <c:layout>
                <c:manualLayout>
                  <c:x val="0.11559890649528527"/>
                  <c:y val="-0.239664555998346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93-E440-A559-0F1F61747514}"/>
                </c:ext>
              </c:extLst>
            </c:dLbl>
            <c:dLbl>
              <c:idx val="1"/>
              <c:layout>
                <c:manualLayout>
                  <c:x val="0.19915966472787899"/>
                  <c:y val="-0.19561620818644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93-E440-A559-0F1F61747514}"/>
                </c:ext>
              </c:extLst>
            </c:dLbl>
            <c:dLbl>
              <c:idx val="2"/>
              <c:layout>
                <c:manualLayout>
                  <c:x val="0.155576145786232"/>
                  <c:y val="-0.106716559665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93-E440-A559-0F1F61747514}"/>
                </c:ext>
              </c:extLst>
            </c:dLbl>
            <c:dLbl>
              <c:idx val="4"/>
              <c:layout>
                <c:manualLayout>
                  <c:x val="5.7709555337550199E-2"/>
                  <c:y val="-2.0735588971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93-E440-A559-0F1F61747514}"/>
                </c:ext>
              </c:extLst>
            </c:dLbl>
            <c:dLbl>
              <c:idx val="5"/>
              <c:layout>
                <c:manualLayout>
                  <c:x val="0.112798771051994"/>
                  <c:y val="7.06363267529287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793-E440-A559-0F1F61747514}"/>
                </c:ext>
              </c:extLst>
            </c:dLbl>
            <c:dLbl>
              <c:idx val="6"/>
              <c:layout>
                <c:manualLayout>
                  <c:x val="6.1293202736797371E-2"/>
                  <c:y val="0.184580872217715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793-E440-A559-0F1F61747514}"/>
                </c:ext>
              </c:extLst>
            </c:dLbl>
            <c:dLbl>
              <c:idx val="7"/>
              <c:layout>
                <c:manualLayout>
                  <c:x val="-6.7509755264992713E-2"/>
                  <c:y val="-6.7146801988493085E-2"/>
                </c:manualLayout>
              </c:layout>
              <c:showLegendKey val="0"/>
              <c:showVal val="0"/>
              <c:showCatName val="1"/>
              <c:showSerName val="0"/>
              <c:showPercent val="1"/>
              <c:showBubbleSize val="0"/>
              <c:extLst>
                <c:ext xmlns:c15="http://schemas.microsoft.com/office/drawing/2012/chart" uri="{CE6537A1-D6FC-4f65-9D91-7224C49458BB}">
                  <c15:layout>
                    <c:manualLayout>
                      <c:w val="0.23305279237918516"/>
                      <c:h val="0.17086876745201177"/>
                    </c:manualLayout>
                  </c15:layout>
                </c:ext>
                <c:ext xmlns:c16="http://schemas.microsoft.com/office/drawing/2014/chart" uri="{C3380CC4-5D6E-409C-BE32-E72D297353CC}">
                  <c16:uniqueId val="{0000000D-3793-E440-A559-0F1F61747514}"/>
                </c:ext>
              </c:extLst>
            </c:dLbl>
            <c:dLbl>
              <c:idx val="8"/>
              <c:layout>
                <c:manualLayout>
                  <c:x val="-0.26312021793629342"/>
                  <c:y val="2.7328335630650957E-2"/>
                </c:manualLayout>
              </c:layout>
              <c:showLegendKey val="0"/>
              <c:showVal val="0"/>
              <c:showCatName val="1"/>
              <c:showSerName val="0"/>
              <c:showPercent val="1"/>
              <c:showBubbleSize val="0"/>
              <c:extLst>
                <c:ext xmlns:c15="http://schemas.microsoft.com/office/drawing/2012/chart" uri="{CE6537A1-D6FC-4f65-9D91-7224C49458BB}">
                  <c15:layout>
                    <c:manualLayout>
                      <c:w val="0.12285433525692531"/>
                      <c:h val="0.12971178200528466"/>
                    </c:manualLayout>
                  </c15:layout>
                </c:ext>
                <c:ext xmlns:c16="http://schemas.microsoft.com/office/drawing/2014/chart" uri="{C3380CC4-5D6E-409C-BE32-E72D297353CC}">
                  <c16:uniqueId val="{0000000F-3793-E440-A559-0F1F61747514}"/>
                </c:ext>
              </c:extLst>
            </c:dLbl>
            <c:dLbl>
              <c:idx val="10"/>
              <c:layout>
                <c:manualLayout>
                  <c:x val="-0.27186017276453611"/>
                  <c:y val="-0.21251132071716125"/>
                </c:manualLayout>
              </c:layout>
              <c:showLegendKey val="0"/>
              <c:showVal val="0"/>
              <c:showCatName val="1"/>
              <c:showSerName val="0"/>
              <c:showPercent val="1"/>
              <c:showBubbleSize val="0"/>
              <c:extLst>
                <c:ext xmlns:c15="http://schemas.microsoft.com/office/drawing/2012/chart" uri="{CE6537A1-D6FC-4f65-9D91-7224C49458BB}">
                  <c15:layout>
                    <c:manualLayout>
                      <c:w val="0.15838588863001832"/>
                      <c:h val="0.1279695111938256"/>
                    </c:manualLayout>
                  </c15:layout>
                </c:ext>
                <c:ext xmlns:c16="http://schemas.microsoft.com/office/drawing/2014/chart" uri="{C3380CC4-5D6E-409C-BE32-E72D297353CC}">
                  <c16:uniqueId val="{00000012-3793-E440-A559-0F1F61747514}"/>
                </c:ext>
              </c:extLst>
            </c:dLbl>
            <c:dLbl>
              <c:idx val="11"/>
              <c:layout>
                <c:manualLayout>
                  <c:x val="-6.7038561933824903E-2"/>
                  <c:y val="-0.22597278302551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793-E440-A559-0F1F61747514}"/>
                </c:ext>
              </c:extLst>
            </c:dLbl>
            <c:dLbl>
              <c:idx val="12"/>
              <c:layout>
                <c:manualLayout>
                  <c:x val="6.2827814168226387E-2"/>
                  <c:y val="-0.149583456878599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793-E440-A559-0F1F61747514}"/>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Archive!$A$6:$A$18</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Archive!$C$6:$C$18</c:f>
              <c:numCache>
                <c:formatCode>#,##0.00</c:formatCode>
                <c:ptCount val="13"/>
                <c:pt idx="0">
                  <c:v>44.476962</c:v>
                </c:pt>
                <c:pt idx="1">
                  <c:v>67.157526000000004</c:v>
                </c:pt>
                <c:pt idx="2">
                  <c:v>34.403365999999998</c:v>
                </c:pt>
                <c:pt idx="3">
                  <c:v>13.141473</c:v>
                </c:pt>
                <c:pt idx="4">
                  <c:v>146.19754</c:v>
                </c:pt>
                <c:pt idx="5">
                  <c:v>5.5461520000000002</c:v>
                </c:pt>
                <c:pt idx="6">
                  <c:v>197.11997099999999</c:v>
                </c:pt>
                <c:pt idx="7">
                  <c:v>219.15230299999999</c:v>
                </c:pt>
                <c:pt idx="8">
                  <c:v>90.384341000000006</c:v>
                </c:pt>
                <c:pt idx="9">
                  <c:v>29.198504</c:v>
                </c:pt>
                <c:pt idx="10">
                  <c:v>5.247331</c:v>
                </c:pt>
                <c:pt idx="11">
                  <c:v>25.121749000000001</c:v>
                </c:pt>
                <c:pt idx="12">
                  <c:v>3.8000000000000002E-5</c:v>
                </c:pt>
              </c:numCache>
            </c:numRef>
          </c:val>
          <c:extLst>
            <c:ext xmlns:c16="http://schemas.microsoft.com/office/drawing/2014/chart" uri="{C3380CC4-5D6E-409C-BE32-E72D297353CC}">
              <c16:uniqueId val="{00000014-3793-E440-A559-0F1F61747514}"/>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0.1663952099999477"/>
          <c:y val="1.5756094213713483E-2"/>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8522388810589197"/>
          <c:y val="0.22151753541773908"/>
          <c:w val="0.7082452856739756"/>
          <c:h val="0.77848246458226089"/>
        </c:manualLayout>
      </c:layout>
      <c:pie3DChart>
        <c:varyColors val="1"/>
        <c:ser>
          <c:idx val="1"/>
          <c:order val="0"/>
          <c:tx>
            <c:strRef>
              <c:f>NRT!$D$6</c:f>
              <c:strCache>
                <c:ptCount val="1"/>
                <c:pt idx="0">
                  <c:v>Files (Millions)</c:v>
                </c:pt>
              </c:strCache>
            </c:strRef>
          </c:tx>
          <c:dLbls>
            <c:dLbl>
              <c:idx val="0"/>
              <c:layout>
                <c:manualLayout>
                  <c:x val="0.1019161739652658"/>
                  <c:y val="-0.1328376838747246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D1-D247-A12F-307E7FCD153D}"/>
                </c:ext>
              </c:extLst>
            </c:dLbl>
            <c:dLbl>
              <c:idx val="1"/>
              <c:layout>
                <c:manualLayout>
                  <c:x val="0.1441234401187553"/>
                  <c:y val="-0.180146340228371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D1-D247-A12F-307E7FCD153D}"/>
                </c:ext>
              </c:extLst>
            </c:dLbl>
            <c:dLbl>
              <c:idx val="2"/>
              <c:layout>
                <c:manualLayout>
                  <c:x val="0.2288635075399176"/>
                  <c:y val="-0.2188872572600450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1-D247-A12F-307E7FCD153D}"/>
                </c:ext>
              </c:extLst>
            </c:dLbl>
            <c:dLbl>
              <c:idx val="3"/>
              <c:layout>
                <c:manualLayout>
                  <c:x val="0.17150255865457753"/>
                  <c:y val="-0.113067145312685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1-D247-A12F-307E7FCD153D}"/>
                </c:ext>
              </c:extLst>
            </c:dLbl>
            <c:dLbl>
              <c:idx val="4"/>
              <c:layout>
                <c:manualLayout>
                  <c:x val="0.22435068130575603"/>
                  <c:y val="4.86855813087386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D1-D247-A12F-307E7FCD153D}"/>
                </c:ext>
              </c:extLst>
            </c:dLbl>
            <c:dLbl>
              <c:idx val="6"/>
              <c:layout>
                <c:manualLayout>
                  <c:x val="7.2733065939682442E-2"/>
                  <c:y val="8.6792532457310292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266840732593468"/>
                      <c:h val="6.6368927798436103E-2"/>
                    </c:manualLayout>
                  </c15:layout>
                </c:ext>
                <c:ext xmlns:c16="http://schemas.microsoft.com/office/drawing/2014/chart" uri="{C3380CC4-5D6E-409C-BE32-E72D297353CC}">
                  <c16:uniqueId val="{00000005-38D1-D247-A12F-307E7FCD153D}"/>
                </c:ext>
              </c:extLst>
            </c:dLbl>
            <c:dLbl>
              <c:idx val="7"/>
              <c:layout>
                <c:manualLayout>
                  <c:x val="0.12542756737066701"/>
                  <c:y val="-6.438117775171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D1-D247-A12F-307E7FCD153D}"/>
                </c:ext>
              </c:extLst>
            </c:dLbl>
            <c:dLbl>
              <c:idx val="8"/>
              <c:layout>
                <c:manualLayout>
                  <c:x val="-0.26393041221572044"/>
                  <c:y val="5.04380079499708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1-D247-A12F-307E7FCD153D}"/>
                </c:ext>
              </c:extLst>
            </c:dLbl>
            <c:dLbl>
              <c:idx val="9"/>
              <c:layout>
                <c:manualLayout>
                  <c:x val="-0.29569564800189607"/>
                  <c:y val="-1.31906220725624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D1-D247-A12F-307E7FCD153D}"/>
                </c:ext>
              </c:extLst>
            </c:dLbl>
            <c:dLbl>
              <c:idx val="12"/>
              <c:layout>
                <c:manualLayout>
                  <c:x val="-0.29531093808215902"/>
                  <c:y val="-0.1158691311067003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D1-D247-A12F-307E7FCD153D}"/>
                </c:ext>
              </c:extLst>
            </c:dLbl>
            <c:dLbl>
              <c:idx val="13"/>
              <c:layout>
                <c:manualLayout>
                  <c:x val="-0.16840112839051238"/>
                  <c:y val="-0.180760808329542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D1-D247-A12F-307E7FCD153D}"/>
                </c:ext>
              </c:extLst>
            </c:dLbl>
            <c:dLbl>
              <c:idx val="14"/>
              <c:layout>
                <c:manualLayout>
                  <c:x val="-0.15525307056080659"/>
                  <c:y val="-2.2445502190039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D1-D247-A12F-307E7FCD153D}"/>
                </c:ext>
              </c:extLst>
            </c:dLbl>
            <c:dLbl>
              <c:idx val="15"/>
              <c:layout>
                <c:manualLayout>
                  <c:x val="-5.5689236178200541E-2"/>
                  <c:y val="-0.1662872360593164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D1-D247-A12F-307E7FCD153D}"/>
                </c:ext>
              </c:extLst>
            </c:dLbl>
            <c:dLbl>
              <c:idx val="16"/>
              <c:layout>
                <c:manualLayout>
                  <c:x val="-0.15619998672996424"/>
                  <c:y val="-0.1004027982183899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D1-D247-A12F-307E7FCD153D}"/>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NRT!$B$8:$B$25</c:f>
              <c:strCache>
                <c:ptCount val="18"/>
                <c:pt idx="0">
                  <c:v>VIIRS-SUOMI NPP</c:v>
                </c:pt>
                <c:pt idx="1">
                  <c:v>VIIRS-NOAA 20</c:v>
                </c:pt>
                <c:pt idx="2">
                  <c:v>AIRS / AMSU - A</c:v>
                </c:pt>
                <c:pt idx="3">
                  <c:v>MLS</c:v>
                </c:pt>
                <c:pt idx="4">
                  <c:v>Other1</c:v>
                </c:pt>
                <c:pt idx="5">
                  <c:v>TROPOMI</c:v>
                </c:pt>
                <c:pt idx="6">
                  <c:v>MODIS - Aqua</c:v>
                </c:pt>
                <c:pt idx="7">
                  <c:v>MODIS - Terra</c:v>
                </c:pt>
                <c:pt idx="8">
                  <c:v>VIIRS-SNPP</c:v>
                </c:pt>
                <c:pt idx="9">
                  <c:v>VIIRS-JPSS1</c:v>
                </c:pt>
                <c:pt idx="10">
                  <c:v>VIIRS-JPSS2</c:v>
                </c:pt>
                <c:pt idx="11">
                  <c:v>OLCI-Sentinel-3A/3B</c:v>
                </c:pt>
                <c:pt idx="12">
                  <c:v>SLSTR-Sentinel-3A/3B</c:v>
                </c:pt>
                <c:pt idx="13">
                  <c:v>Other1</c:v>
                </c:pt>
                <c:pt idx="14">
                  <c:v>MOPITT</c:v>
                </c:pt>
                <c:pt idx="15">
                  <c:v>L-BAND RADIOMETER-SMAP</c:v>
                </c:pt>
                <c:pt idx="16">
                  <c:v>OMI</c:v>
                </c:pt>
                <c:pt idx="17">
                  <c:v>OMPS</c:v>
                </c:pt>
              </c:strCache>
            </c:strRef>
          </c:cat>
          <c:val>
            <c:numRef>
              <c:f>NRT!$D$8:$D$25</c:f>
              <c:numCache>
                <c:formatCode>#,##0.00</c:formatCode>
                <c:ptCount val="18"/>
                <c:pt idx="0" formatCode="_(* #,##0.00_);_(* \(#,##0.00\);_(* &quot;-&quot;??_);_(@_)">
                  <c:v>0.158577</c:v>
                </c:pt>
                <c:pt idx="1">
                  <c:v>0.39335500000000001</c:v>
                </c:pt>
                <c:pt idx="2">
                  <c:v>3.5455380000000001</c:v>
                </c:pt>
                <c:pt idx="3">
                  <c:v>0.73070800000000002</c:v>
                </c:pt>
                <c:pt idx="4">
                  <c:v>4.1374999999999995E-2</c:v>
                </c:pt>
                <c:pt idx="5">
                  <c:v>0.76383599999999996</c:v>
                </c:pt>
                <c:pt idx="6">
                  <c:v>13.290904000000001</c:v>
                </c:pt>
                <c:pt idx="7">
                  <c:v>45.677050999999999</c:v>
                </c:pt>
                <c:pt idx="8">
                  <c:v>18.360962999999998</c:v>
                </c:pt>
                <c:pt idx="9">
                  <c:v>5.6426490000000005</c:v>
                </c:pt>
                <c:pt idx="10">
                  <c:v>1.0796269999999999</c:v>
                </c:pt>
                <c:pt idx="11">
                  <c:v>0.318888</c:v>
                </c:pt>
                <c:pt idx="12">
                  <c:v>0.66020100000000004</c:v>
                </c:pt>
                <c:pt idx="13">
                  <c:v>1.8628659999999999</c:v>
                </c:pt>
                <c:pt idx="14">
                  <c:v>6.0780000000000001E-3</c:v>
                </c:pt>
                <c:pt idx="15">
                  <c:v>3.7247000000000002E-2</c:v>
                </c:pt>
                <c:pt idx="16">
                  <c:v>3.1399000000000003E-2</c:v>
                </c:pt>
                <c:pt idx="17">
                  <c:v>0.46256399999999998</c:v>
                </c:pt>
              </c:numCache>
            </c:numRef>
          </c:val>
          <c:extLst>
            <c:ext xmlns:c16="http://schemas.microsoft.com/office/drawing/2014/chart" uri="{C3380CC4-5D6E-409C-BE32-E72D297353CC}">
              <c16:uniqueId val="{0000000E-38D1-D247-A12F-307E7FCD153D}"/>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tx>
            <c:strRef>
              <c:f>NRT!$N$114</c:f>
              <c:strCache>
                <c:ptCount val="1"/>
                <c:pt idx="0">
                  <c:v>Total</c:v>
                </c:pt>
              </c:strCache>
            </c:strRef>
          </c:tx>
          <c:dLbls>
            <c:dLbl>
              <c:idx val="1"/>
              <c:layout>
                <c:manualLayout>
                  <c:x val="4.9604752858668874E-2"/>
                  <c:y val="1.444765064142521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CF-9E4C-BCEF-D38A32C967B1}"/>
                </c:ext>
              </c:extLst>
            </c:dLbl>
            <c:dLbl>
              <c:idx val="2"/>
              <c:layout>
                <c:manualLayout>
                  <c:x val="-0.17074476569617167"/>
                  <c:y val="-8.322807615004999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CF-9E4C-BCEF-D38A32C967B1}"/>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NRT!$A$115:$A$120</c:f>
              <c:strCache>
                <c:ptCount val="6"/>
                <c:pt idx="0">
                  <c:v>Level 0</c:v>
                </c:pt>
                <c:pt idx="1">
                  <c:v>Level 1</c:v>
                </c:pt>
                <c:pt idx="2">
                  <c:v>Level 2</c:v>
                </c:pt>
                <c:pt idx="3">
                  <c:v>Level 3</c:v>
                </c:pt>
                <c:pt idx="4">
                  <c:v>Level 4</c:v>
                </c:pt>
                <c:pt idx="5">
                  <c:v>Other2</c:v>
                </c:pt>
              </c:strCache>
            </c:strRef>
          </c:cat>
          <c:val>
            <c:numRef>
              <c:f>NRT!$N$115:$N$120</c:f>
              <c:numCache>
                <c:formatCode>#,##0</c:formatCode>
                <c:ptCount val="6"/>
                <c:pt idx="0">
                  <c:v>823590</c:v>
                </c:pt>
                <c:pt idx="1">
                  <c:v>120931317</c:v>
                </c:pt>
                <c:pt idx="2">
                  <c:v>215660595</c:v>
                </c:pt>
                <c:pt idx="3">
                  <c:v>13592664</c:v>
                </c:pt>
                <c:pt idx="4">
                  <c:v>5854480</c:v>
                </c:pt>
                <c:pt idx="5">
                  <c:v>6222</c:v>
                </c:pt>
              </c:numCache>
            </c:numRef>
          </c:val>
          <c:extLst>
            <c:ext xmlns:c16="http://schemas.microsoft.com/office/drawing/2014/chart" uri="{C3380CC4-5D6E-409C-BE32-E72D297353CC}">
              <c16:uniqueId val="{00000002-8FCF-9E4C-BCEF-D38A32C967B1}"/>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7784144532714033"/>
          <c:y val="7.3437560420383508E-4"/>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6595946347021039E-2"/>
          <c:y val="0.32955145063012437"/>
          <c:w val="0.82466519745140165"/>
          <c:h val="0.65441788454715788"/>
        </c:manualLayout>
      </c:layout>
      <c:pie3DChart>
        <c:varyColors val="1"/>
        <c:ser>
          <c:idx val="9"/>
          <c:order val="0"/>
          <c:tx>
            <c:strRef>
              <c:f>NRT!$AA$114</c:f>
              <c:strCache>
                <c:ptCount val="1"/>
                <c:pt idx="0">
                  <c:v>Total</c:v>
                </c:pt>
              </c:strCache>
            </c:strRef>
          </c:tx>
          <c:dLbls>
            <c:dLbl>
              <c:idx val="1"/>
              <c:layout>
                <c:manualLayout>
                  <c:x val="4.4545689305345484E-2"/>
                  <c:y val="-8.990687741106713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C18-6440-831C-0616BD36E1FD}"/>
                </c:ext>
              </c:extLst>
            </c:dLbl>
            <c:dLbl>
              <c:idx val="2"/>
              <c:layout>
                <c:manualLayout>
                  <c:x val="-3.9707029975226384E-2"/>
                  <c:y val="0.1147706418420213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C18-6440-831C-0616BD36E1FD}"/>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NRT!$A$115:$A$120</c:f>
              <c:strCache>
                <c:ptCount val="6"/>
                <c:pt idx="0">
                  <c:v>Level 0</c:v>
                </c:pt>
                <c:pt idx="1">
                  <c:v>Level 1</c:v>
                </c:pt>
                <c:pt idx="2">
                  <c:v>Level 2</c:v>
                </c:pt>
                <c:pt idx="3">
                  <c:v>Level 3</c:v>
                </c:pt>
                <c:pt idx="4">
                  <c:v>Level 4</c:v>
                </c:pt>
                <c:pt idx="5">
                  <c:v>Other2</c:v>
                </c:pt>
              </c:strCache>
            </c:strRef>
          </c:cat>
          <c:val>
            <c:numRef>
              <c:f>NRT!$AA$115:$AA$120</c:f>
              <c:numCache>
                <c:formatCode>_(* #,##0.00_);_(* \(#,##0.00\);_(* "-"??_);_(@_)</c:formatCode>
                <c:ptCount val="6"/>
                <c:pt idx="0">
                  <c:v>65408.851425253699</c:v>
                </c:pt>
                <c:pt idx="1">
                  <c:v>1235248.2978262664</c:v>
                </c:pt>
                <c:pt idx="2">
                  <c:v>605893.15981399966</c:v>
                </c:pt>
                <c:pt idx="3">
                  <c:v>185861.06338188224</c:v>
                </c:pt>
                <c:pt idx="4">
                  <c:v>4331.7790870377703</c:v>
                </c:pt>
                <c:pt idx="5">
                  <c:v>2.5702166371047441E-2</c:v>
                </c:pt>
              </c:numCache>
            </c:numRef>
          </c:val>
          <c:extLst>
            <c:ext xmlns:c16="http://schemas.microsoft.com/office/drawing/2014/chart" uri="{C3380CC4-5D6E-409C-BE32-E72D297353CC}">
              <c16:uniqueId val="{00000002-AC18-6440-831C-0616BD36E1FD}"/>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049"/>
          <c:y val="3.351287005282995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1"/>
          <c:order val="0"/>
          <c:tx>
            <c:strRef>
              <c:f>NRT!$C$149</c:f>
              <c:strCache>
                <c:ptCount val="1"/>
                <c:pt idx="0">
                  <c:v># of Files *</c:v>
                </c:pt>
              </c:strCache>
            </c:strRef>
          </c:tx>
          <c:dLbls>
            <c:dLbl>
              <c:idx val="0"/>
              <c:layout>
                <c:manualLayout>
                  <c:x val="-0.3583741896362615"/>
                  <c:y val="1.107541370598017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F5-3746-AF71-776436211368}"/>
                </c:ext>
              </c:extLst>
            </c:dLbl>
            <c:dLbl>
              <c:idx val="1"/>
              <c:layout>
                <c:manualLayout>
                  <c:x val="-7.3235034465538917E-2"/>
                  <c:y val="-4.1345374825792813E-2"/>
                </c:manualLayout>
              </c:layout>
              <c:showLegendKey val="0"/>
              <c:showVal val="1"/>
              <c:showCatName val="1"/>
              <c:showSerName val="0"/>
              <c:showPercent val="1"/>
              <c:showBubbleSize val="0"/>
              <c:extLst>
                <c:ext xmlns:c15="http://schemas.microsoft.com/office/drawing/2012/chart" uri="{CE6537A1-D6FC-4f65-9D91-7224C49458BB}">
                  <c15:layout>
                    <c:manualLayout>
                      <c:w val="0.20098551244852583"/>
                      <c:h val="0.13835571847542297"/>
                    </c:manualLayout>
                  </c15:layout>
                </c:ext>
                <c:ext xmlns:c16="http://schemas.microsoft.com/office/drawing/2014/chart" uri="{C3380CC4-5D6E-409C-BE32-E72D297353CC}">
                  <c16:uniqueId val="{00000001-2AF5-3746-AF71-776436211368}"/>
                </c:ext>
              </c:extLst>
            </c:dLbl>
            <c:dLbl>
              <c:idx val="3"/>
              <c:layout>
                <c:manualLayout>
                  <c:x val="-1.1325028312570781E-2"/>
                  <c:y val="-0.1298979341899495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F5-3746-AF71-776436211368}"/>
                </c:ext>
              </c:extLst>
            </c:dLbl>
            <c:dLbl>
              <c:idx val="4"/>
              <c:layout>
                <c:manualLayout>
                  <c:x val="0.16076439482437288"/>
                  <c:y val="-0.22770770997094181"/>
                </c:manualLayout>
              </c:layout>
              <c:showLegendKey val="0"/>
              <c:showVal val="1"/>
              <c:showCatName val="1"/>
              <c:showSerName val="0"/>
              <c:showPercent val="1"/>
              <c:showBubbleSize val="0"/>
              <c:extLst>
                <c:ext xmlns:c15="http://schemas.microsoft.com/office/drawing/2012/chart" uri="{CE6537A1-D6FC-4f65-9D91-7224C49458BB}">
                  <c15:layout>
                    <c:manualLayout>
                      <c:w val="0.18629671574178935"/>
                      <c:h val="0.10578759881870357"/>
                    </c:manualLayout>
                  </c15:layout>
                </c:ext>
                <c:ext xmlns:c16="http://schemas.microsoft.com/office/drawing/2014/chart" uri="{C3380CC4-5D6E-409C-BE32-E72D297353CC}">
                  <c16:uniqueId val="{00000003-2AF5-3746-AF71-776436211368}"/>
                </c:ext>
              </c:extLst>
            </c:dLbl>
            <c:dLbl>
              <c:idx val="5"/>
              <c:layout>
                <c:manualLayout>
                  <c:x val="-0.3843800215799752"/>
                  <c:y val="-8.0869209529383802E-3"/>
                </c:manualLayout>
              </c:layout>
              <c:spPr>
                <a:noFill/>
                <a:ln>
                  <a:noFill/>
                </a:ln>
                <a:effectLst/>
              </c:spPr>
              <c:txPr>
                <a:bodyPr wrap="square" lIns="38100" tIns="19050" rIns="38100" bIns="19050" anchor="ctr">
                  <a:spAutoFit/>
                </a:bodyPr>
                <a:lstStyle/>
                <a:p>
                  <a:pPr>
                    <a:defRPr>
                      <a:solidFill>
                        <a:schemeClr val="tx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F5-3746-AF71-776436211368}"/>
                </c:ext>
              </c:extLst>
            </c:dLbl>
            <c:dLbl>
              <c:idx val="6"/>
              <c:layout>
                <c:manualLayout>
                  <c:x val="-0.15381278925638267"/>
                  <c:y val="3.1109620004970287E-3"/>
                </c:manualLayout>
              </c:layout>
              <c:spPr>
                <a:noFill/>
                <a:ln>
                  <a:noFill/>
                </a:ln>
                <a:effectLst/>
              </c:spPr>
              <c:txPr>
                <a:bodyPr wrap="square" lIns="38100" tIns="19050" rIns="38100" bIns="19050" anchor="ctr">
                  <a:noAutofit/>
                </a:bodyPr>
                <a:lstStyle/>
                <a:p>
                  <a:pPr>
                    <a:defRPr>
                      <a:solidFill>
                        <a:sysClr val="windowText" lastClr="000000"/>
                      </a:solidFill>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2342015855039637"/>
                      <c:h val="5.0964225000622983E-2"/>
                    </c:manualLayout>
                  </c15:layout>
                </c:ext>
                <c:ext xmlns:c16="http://schemas.microsoft.com/office/drawing/2014/chart" uri="{C3380CC4-5D6E-409C-BE32-E72D297353CC}">
                  <c16:uniqueId val="{00000005-2AF5-3746-AF71-776436211368}"/>
                </c:ext>
              </c:extLst>
            </c:dLbl>
            <c:dLbl>
              <c:idx val="7"/>
              <c:layout>
                <c:manualLayout>
                  <c:x val="0.24392666375366726"/>
                  <c:y val="-0.3399530544681218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F5-3746-AF71-776436211368}"/>
                </c:ext>
              </c:extLst>
            </c:dLbl>
            <c:dLbl>
              <c:idx val="8"/>
              <c:layout>
                <c:manualLayout>
                  <c:x val="0.20359119322995159"/>
                  <c:y val="-7.332960151606596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F5-3746-AF71-776436211368}"/>
                </c:ext>
              </c:extLst>
            </c:dLbl>
            <c:dLbl>
              <c:idx val="9"/>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24405436013590034"/>
                      <c:h val="7.7189054227437853E-2"/>
                    </c:manualLayout>
                  </c15:layout>
                </c:ext>
                <c:ext xmlns:c16="http://schemas.microsoft.com/office/drawing/2014/chart" uri="{C3380CC4-5D6E-409C-BE32-E72D297353CC}">
                  <c16:uniqueId val="{00000008-2AF5-3746-AF71-776436211368}"/>
                </c:ext>
              </c:extLst>
            </c:dLbl>
            <c:dLbl>
              <c:idx val="10"/>
              <c:layout>
                <c:manualLayout>
                  <c:x val="6.3001935063892777E-3"/>
                  <c:y val="9.5950704760376607E-2"/>
                </c:manualLayout>
              </c:layout>
              <c:showLegendKey val="0"/>
              <c:showVal val="1"/>
              <c:showCatName val="1"/>
              <c:showSerName val="0"/>
              <c:showPercent val="1"/>
              <c:showBubbleSize val="0"/>
              <c:extLst>
                <c:ext xmlns:c15="http://schemas.microsoft.com/office/drawing/2012/chart" uri="{CE6537A1-D6FC-4f65-9D91-7224C49458BB}">
                  <c15:layout>
                    <c:manualLayout>
                      <c:w val="0.18468124949839931"/>
                      <c:h val="0.13398956185183225"/>
                    </c:manualLayout>
                  </c15:layout>
                </c:ext>
                <c:ext xmlns:c16="http://schemas.microsoft.com/office/drawing/2014/chart" uri="{C3380CC4-5D6E-409C-BE32-E72D297353CC}">
                  <c16:uniqueId val="{00000009-2AF5-3746-AF71-776436211368}"/>
                </c:ext>
              </c:extLst>
            </c:dLbl>
            <c:dLbl>
              <c:idx val="11"/>
              <c:layout>
                <c:manualLayout>
                  <c:x val="-0.16663147287789479"/>
                  <c:y val="-5.366918473164041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AF5-3746-AF71-776436211368}"/>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NRT!$A$150:$A$161</c:f>
              <c:strCache>
                <c:ptCount val="12"/>
                <c:pt idx="0">
                  <c:v>AIRS/AMSU-A</c:v>
                </c:pt>
                <c:pt idx="1">
                  <c:v>AMSR2</c:v>
                </c:pt>
                <c:pt idx="2">
                  <c:v>MLS</c:v>
                </c:pt>
                <c:pt idx="3">
                  <c:v>MODIS-A</c:v>
                </c:pt>
                <c:pt idx="4">
                  <c:v>MODIS-T</c:v>
                </c:pt>
                <c:pt idx="5">
                  <c:v>MOPITT</c:v>
                </c:pt>
                <c:pt idx="6">
                  <c:v>OMI</c:v>
                </c:pt>
                <c:pt idx="7">
                  <c:v>OMPS</c:v>
                </c:pt>
                <c:pt idx="8">
                  <c:v>SMAP L-BAND RADIOMETER</c:v>
                </c:pt>
                <c:pt idx="9">
                  <c:v>TROPOMI</c:v>
                </c:pt>
                <c:pt idx="10">
                  <c:v>VIIRS</c:v>
                </c:pt>
                <c:pt idx="11">
                  <c:v>Other1</c:v>
                </c:pt>
              </c:strCache>
            </c:strRef>
          </c:cat>
          <c:val>
            <c:numRef>
              <c:f>NRT!$C$150:$C$161</c:f>
              <c:numCache>
                <c:formatCode>_(* #,##0_);_(* \(#,##0\);_(* "-"??_);_(@_)</c:formatCode>
                <c:ptCount val="12"/>
                <c:pt idx="0">
                  <c:v>254569</c:v>
                </c:pt>
                <c:pt idx="1">
                  <c:v>5535762</c:v>
                </c:pt>
                <c:pt idx="2">
                  <c:v>45096</c:v>
                </c:pt>
                <c:pt idx="3">
                  <c:v>31436995</c:v>
                </c:pt>
                <c:pt idx="4">
                  <c:v>3130421</c:v>
                </c:pt>
                <c:pt idx="5">
                  <c:v>0</c:v>
                </c:pt>
                <c:pt idx="6">
                  <c:v>0</c:v>
                </c:pt>
                <c:pt idx="7">
                  <c:v>0</c:v>
                </c:pt>
                <c:pt idx="8">
                  <c:v>0</c:v>
                </c:pt>
                <c:pt idx="9">
                  <c:v>124304</c:v>
                </c:pt>
                <c:pt idx="10">
                  <c:v>47015609</c:v>
                </c:pt>
                <c:pt idx="11">
                  <c:v>367099</c:v>
                </c:pt>
              </c:numCache>
            </c:numRef>
          </c:val>
          <c:extLst>
            <c:ext xmlns:c16="http://schemas.microsoft.com/office/drawing/2014/chart" uri="{C3380CC4-5D6E-409C-BE32-E72D297353CC}">
              <c16:uniqueId val="{0000000B-2AF5-3746-AF71-776436211368}"/>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2"/>
          <c:order val="0"/>
          <c:tx>
            <c:strRef>
              <c:f>NRT!$D$149</c:f>
              <c:strCache>
                <c:ptCount val="1"/>
                <c:pt idx="0">
                  <c:v>Vol (GB)</c:v>
                </c:pt>
              </c:strCache>
            </c:strRef>
          </c:tx>
          <c:dLbls>
            <c:dLbl>
              <c:idx val="0"/>
              <c:layout>
                <c:manualLayout>
                  <c:x val="3.5033486015279065E-2"/>
                  <c:y val="-6.3573126785806539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21833577825229111"/>
                      <c:h val="0.1368018831468808"/>
                    </c:manualLayout>
                  </c15:layout>
                </c:ext>
                <c:ext xmlns:c16="http://schemas.microsoft.com/office/drawing/2014/chart" uri="{C3380CC4-5D6E-409C-BE32-E72D297353CC}">
                  <c16:uniqueId val="{00000000-1D74-0C4E-8ACF-8F656896DDF1}"/>
                </c:ext>
              </c:extLst>
            </c:dLbl>
            <c:dLbl>
              <c:idx val="1"/>
              <c:layout>
                <c:manualLayout>
                  <c:x val="0.25123879492000695"/>
                  <c:y val="-7.7177641875471423E-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119338710880517"/>
                      <c:h val="0.13680203285069112"/>
                    </c:manualLayout>
                  </c15:layout>
                </c:ext>
                <c:ext xmlns:c16="http://schemas.microsoft.com/office/drawing/2014/chart" uri="{C3380CC4-5D6E-409C-BE32-E72D297353CC}">
                  <c16:uniqueId val="{00000001-1D74-0C4E-8ACF-8F656896DDF1}"/>
                </c:ext>
              </c:extLst>
            </c:dLbl>
            <c:dLbl>
              <c:idx val="2"/>
              <c:layout>
                <c:manualLayout>
                  <c:x val="0.24848965243077972"/>
                  <c:y val="-6.0627247816721394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1D74-0C4E-8ACF-8F656896DDF1}"/>
                </c:ext>
              </c:extLst>
            </c:dLbl>
            <c:dLbl>
              <c:idx val="3"/>
              <c:layout>
                <c:manualLayout>
                  <c:x val="0.32033460939523711"/>
                  <c:y val="-3.1591533190021438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D74-0C4E-8ACF-8F656896DDF1}"/>
                </c:ext>
              </c:extLst>
            </c:dLbl>
            <c:dLbl>
              <c:idx val="4"/>
              <c:layout>
                <c:manualLayout>
                  <c:x val="2.3153682787820963E-2"/>
                  <c:y val="-0.1943307997301331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1D74-0C4E-8ACF-8F656896DDF1}"/>
                </c:ext>
              </c:extLst>
            </c:dLbl>
            <c:dLbl>
              <c:idx val="5"/>
              <c:layout>
                <c:manualLayout>
                  <c:x val="0.10842017987103975"/>
                  <c:y val="-4.8061214963295129E-2"/>
                </c:manualLayout>
              </c:layout>
              <c:spPr>
                <a:noFill/>
                <a:ln>
                  <a:noFill/>
                </a:ln>
                <a:effectLst/>
              </c:spPr>
              <c:txPr>
                <a:bodyPr wrap="square" lIns="38100" tIns="19050" rIns="38100" bIns="19050" anchor="ctr">
                  <a:spAutoFit/>
                </a:bodyPr>
                <a:lstStyle/>
                <a:p>
                  <a:pPr>
                    <a:defRPr>
                      <a:solidFill>
                        <a:schemeClr val="tx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1D74-0C4E-8ACF-8F656896DDF1}"/>
                </c:ext>
              </c:extLst>
            </c:dLbl>
            <c:dLbl>
              <c:idx val="6"/>
              <c:layout>
                <c:manualLayout>
                  <c:x val="0.23869465037753185"/>
                  <c:y val="-0.16470146238864672"/>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1D74-0C4E-8ACF-8F656896DDF1}"/>
                </c:ext>
              </c:extLst>
            </c:dLbl>
            <c:dLbl>
              <c:idx val="7"/>
              <c:layout>
                <c:manualLayout>
                  <c:x val="7.8193931922996368E-2"/>
                  <c:y val="0.2304225966891554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D74-0C4E-8ACF-8F656896DDF1}"/>
                </c:ext>
              </c:extLst>
            </c:dLbl>
            <c:dLbl>
              <c:idx val="8"/>
              <c:layout>
                <c:manualLayout>
                  <c:x val="5.511966304813147E-2"/>
                  <c:y val="6.587660384575526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D74-0C4E-8ACF-8F656896DDF1}"/>
                </c:ext>
              </c:extLst>
            </c:dLbl>
            <c:dLbl>
              <c:idx val="9"/>
              <c:layout>
                <c:manualLayout>
                  <c:x val="-8.558018566348298E-2"/>
                  <c:y val="6.139382720115149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D74-0C4E-8ACF-8F656896DDF1}"/>
                </c:ext>
              </c:extLst>
            </c:dLbl>
            <c:dLbl>
              <c:idx val="10"/>
              <c:layout>
                <c:manualLayout>
                  <c:x val="-0.26661463085294385"/>
                  <c:y val="-2.3318172237200549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1D74-0C4E-8ACF-8F656896DDF1}"/>
                </c:ext>
              </c:extLst>
            </c:dLbl>
            <c:dLbl>
              <c:idx val="11"/>
              <c:layout>
                <c:manualLayout>
                  <c:x val="-0.10479206407773425"/>
                  <c:y val="-4.2208256200791654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D74-0C4E-8ACF-8F656896DDF1}"/>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NRT!$A$150:$A$161</c:f>
              <c:strCache>
                <c:ptCount val="12"/>
                <c:pt idx="0">
                  <c:v>AIRS/AMSU-A</c:v>
                </c:pt>
                <c:pt idx="1">
                  <c:v>AMSR2</c:v>
                </c:pt>
                <c:pt idx="2">
                  <c:v>MLS</c:v>
                </c:pt>
                <c:pt idx="3">
                  <c:v>MODIS-A</c:v>
                </c:pt>
                <c:pt idx="4">
                  <c:v>MODIS-T</c:v>
                </c:pt>
                <c:pt idx="5">
                  <c:v>MOPITT</c:v>
                </c:pt>
                <c:pt idx="6">
                  <c:v>OMI</c:v>
                </c:pt>
                <c:pt idx="7">
                  <c:v>OMPS</c:v>
                </c:pt>
                <c:pt idx="8">
                  <c:v>SMAP L-BAND RADIOMETER</c:v>
                </c:pt>
                <c:pt idx="9">
                  <c:v>TROPOMI</c:v>
                </c:pt>
                <c:pt idx="10">
                  <c:v>VIIRS</c:v>
                </c:pt>
                <c:pt idx="11">
                  <c:v>Other1</c:v>
                </c:pt>
              </c:strCache>
            </c:strRef>
          </c:cat>
          <c:val>
            <c:numRef>
              <c:f>NRT!$D$150:$D$161</c:f>
              <c:numCache>
                <c:formatCode>_(* #,##0.00_);_(* \(#,##0.00\);_(* "-"??_);_(@_)</c:formatCode>
                <c:ptCount val="12"/>
                <c:pt idx="0">
                  <c:v>5978.4730917718198</c:v>
                </c:pt>
                <c:pt idx="1">
                  <c:v>135.60689737088899</c:v>
                </c:pt>
                <c:pt idx="2">
                  <c:v>13.544240168295801</c:v>
                </c:pt>
                <c:pt idx="3">
                  <c:v>64525.762477983699</c:v>
                </c:pt>
                <c:pt idx="4">
                  <c:v>38391.494851468997</c:v>
                </c:pt>
                <c:pt idx="5">
                  <c:v>0</c:v>
                </c:pt>
                <c:pt idx="6">
                  <c:v>0</c:v>
                </c:pt>
                <c:pt idx="7">
                  <c:v>0</c:v>
                </c:pt>
                <c:pt idx="8">
                  <c:v>0</c:v>
                </c:pt>
                <c:pt idx="9">
                  <c:v>35096.530333666102</c:v>
                </c:pt>
                <c:pt idx="10">
                  <c:v>180568.24072193721</c:v>
                </c:pt>
                <c:pt idx="11">
                  <c:v>588.27818234730501</c:v>
                </c:pt>
              </c:numCache>
            </c:numRef>
          </c:val>
          <c:extLst>
            <c:ext xmlns:c16="http://schemas.microsoft.com/office/drawing/2014/chart" uri="{C3380CC4-5D6E-409C-BE32-E72D297353CC}">
              <c16:uniqueId val="{0000000C-1D74-0C4E-8ACF-8F656896DDF1}"/>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manualLayout>
          <c:layoutTarget val="inner"/>
          <c:xMode val="edge"/>
          <c:yMode val="edge"/>
          <c:x val="0.15035482334706579"/>
          <c:y val="0.15521223090360903"/>
          <c:w val="0.82992877511778174"/>
          <c:h val="0.62645795089837097"/>
        </c:manualLayout>
      </c:layout>
      <c:barChart>
        <c:barDir val="col"/>
        <c:grouping val="stacked"/>
        <c:varyColors val="0"/>
        <c:ser>
          <c:idx val="0"/>
          <c:order val="0"/>
          <c:tx>
            <c:strRef>
              <c:f>NRT!$A$170</c:f>
              <c:strCache>
                <c:ptCount val="1"/>
                <c:pt idx="0">
                  <c:v>Foreign</c:v>
                </c:pt>
              </c:strCache>
            </c:strRef>
          </c:tx>
          <c:invertIfNegative val="0"/>
          <c:cat>
            <c:strRef>
              <c:f>NRT!$B$169:$M$169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NRT!$B$170:$M$170</c:f>
              <c:numCache>
                <c:formatCode>_(* #,##0_);_(* \(#,##0\);_(* "-"??_);_(@_)</c:formatCode>
                <c:ptCount val="12"/>
                <c:pt idx="0">
                  <c:v>15492</c:v>
                </c:pt>
                <c:pt idx="1">
                  <c:v>436243</c:v>
                </c:pt>
                <c:pt idx="2">
                  <c:v>722</c:v>
                </c:pt>
                <c:pt idx="3">
                  <c:v>13611401</c:v>
                </c:pt>
                <c:pt idx="4">
                  <c:v>173686</c:v>
                </c:pt>
                <c:pt idx="5">
                  <c:v>0</c:v>
                </c:pt>
                <c:pt idx="6">
                  <c:v>0</c:v>
                </c:pt>
                <c:pt idx="7">
                  <c:v>0</c:v>
                </c:pt>
                <c:pt idx="8">
                  <c:v>0</c:v>
                </c:pt>
                <c:pt idx="9">
                  <c:v>33</c:v>
                </c:pt>
                <c:pt idx="10">
                  <c:v>26784775</c:v>
                </c:pt>
                <c:pt idx="11">
                  <c:v>51853</c:v>
                </c:pt>
              </c:numCache>
            </c:numRef>
          </c:val>
          <c:extLst>
            <c:ext xmlns:c16="http://schemas.microsoft.com/office/drawing/2014/chart" uri="{C3380CC4-5D6E-409C-BE32-E72D297353CC}">
              <c16:uniqueId val="{00000000-0C40-B74B-B402-20C003FE38C7}"/>
            </c:ext>
          </c:extLst>
        </c:ser>
        <c:ser>
          <c:idx val="1"/>
          <c:order val="1"/>
          <c:tx>
            <c:strRef>
              <c:f>NRT!$A$171</c:f>
              <c:strCache>
                <c:ptCount val="1"/>
                <c:pt idx="0">
                  <c:v>US COM</c:v>
                </c:pt>
              </c:strCache>
            </c:strRef>
          </c:tx>
          <c:invertIfNegative val="0"/>
          <c:cat>
            <c:strRef>
              <c:f>NRT!$B$169:$M$169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NRT!$B$171:$M$171</c:f>
              <c:numCache>
                <c:formatCode>_(* #,##0_);_(* \(#,##0\);_(* "-"??_);_(@_)</c:formatCode>
                <c:ptCount val="12"/>
                <c:pt idx="0">
                  <c:v>213877</c:v>
                </c:pt>
                <c:pt idx="1">
                  <c:v>2186208</c:v>
                </c:pt>
                <c:pt idx="2">
                  <c:v>44362</c:v>
                </c:pt>
                <c:pt idx="3">
                  <c:v>7035068</c:v>
                </c:pt>
                <c:pt idx="4">
                  <c:v>53539</c:v>
                </c:pt>
                <c:pt idx="5">
                  <c:v>0</c:v>
                </c:pt>
                <c:pt idx="6">
                  <c:v>0</c:v>
                </c:pt>
                <c:pt idx="7">
                  <c:v>0</c:v>
                </c:pt>
                <c:pt idx="8">
                  <c:v>0</c:v>
                </c:pt>
                <c:pt idx="9">
                  <c:v>123557</c:v>
                </c:pt>
                <c:pt idx="10">
                  <c:v>9881351</c:v>
                </c:pt>
                <c:pt idx="11">
                  <c:v>61340</c:v>
                </c:pt>
              </c:numCache>
            </c:numRef>
          </c:val>
          <c:extLst>
            <c:ext xmlns:c16="http://schemas.microsoft.com/office/drawing/2014/chart" uri="{C3380CC4-5D6E-409C-BE32-E72D297353CC}">
              <c16:uniqueId val="{00000001-0C40-B74B-B402-20C003FE38C7}"/>
            </c:ext>
          </c:extLst>
        </c:ser>
        <c:ser>
          <c:idx val="2"/>
          <c:order val="2"/>
          <c:tx>
            <c:strRef>
              <c:f>NRT!$A$172</c:f>
              <c:strCache>
                <c:ptCount val="1"/>
                <c:pt idx="0">
                  <c:v>US EDU         </c:v>
                </c:pt>
              </c:strCache>
            </c:strRef>
          </c:tx>
          <c:invertIfNegative val="0"/>
          <c:cat>
            <c:strRef>
              <c:f>NRT!$B$169:$M$169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NRT!$B$172:$M$172</c:f>
              <c:numCache>
                <c:formatCode>_(* #,##0_);_(* \(#,##0\);_(* "-"??_);_(@_)</c:formatCode>
                <c:ptCount val="12"/>
                <c:pt idx="2">
                  <c:v>0</c:v>
                </c:pt>
                <c:pt idx="3">
                  <c:v>251872</c:v>
                </c:pt>
                <c:pt idx="4">
                  <c:v>207784</c:v>
                </c:pt>
                <c:pt idx="5">
                  <c:v>0</c:v>
                </c:pt>
                <c:pt idx="6">
                  <c:v>0</c:v>
                </c:pt>
                <c:pt idx="7">
                  <c:v>0</c:v>
                </c:pt>
                <c:pt idx="8">
                  <c:v>0</c:v>
                </c:pt>
                <c:pt idx="10">
                  <c:v>64798</c:v>
                </c:pt>
              </c:numCache>
            </c:numRef>
          </c:val>
          <c:extLst>
            <c:ext xmlns:c16="http://schemas.microsoft.com/office/drawing/2014/chart" uri="{C3380CC4-5D6E-409C-BE32-E72D297353CC}">
              <c16:uniqueId val="{00000002-0C40-B74B-B402-20C003FE38C7}"/>
            </c:ext>
          </c:extLst>
        </c:ser>
        <c:ser>
          <c:idx val="3"/>
          <c:order val="3"/>
          <c:tx>
            <c:strRef>
              <c:f>NRT!$A$173</c:f>
              <c:strCache>
                <c:ptCount val="1"/>
                <c:pt idx="0">
                  <c:v>US GOV         </c:v>
                </c:pt>
              </c:strCache>
            </c:strRef>
          </c:tx>
          <c:invertIfNegative val="0"/>
          <c:cat>
            <c:strRef>
              <c:f>NRT!$B$169:$M$169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NRT!$B$173:$M$173</c:f>
              <c:numCache>
                <c:formatCode>_(* #,##0_);_(* \(#,##0\);_(* "-"??_);_(@_)</c:formatCode>
                <c:ptCount val="12"/>
                <c:pt idx="0">
                  <c:v>25080</c:v>
                </c:pt>
                <c:pt idx="1">
                  <c:v>703486</c:v>
                </c:pt>
                <c:pt idx="2">
                  <c:v>0</c:v>
                </c:pt>
                <c:pt idx="3">
                  <c:v>3676477</c:v>
                </c:pt>
                <c:pt idx="4">
                  <c:v>2630709</c:v>
                </c:pt>
                <c:pt idx="5">
                  <c:v>0</c:v>
                </c:pt>
                <c:pt idx="6">
                  <c:v>0</c:v>
                </c:pt>
                <c:pt idx="7">
                  <c:v>0</c:v>
                </c:pt>
                <c:pt idx="8">
                  <c:v>0</c:v>
                </c:pt>
                <c:pt idx="9">
                  <c:v>711</c:v>
                </c:pt>
                <c:pt idx="10">
                  <c:v>4746491</c:v>
                </c:pt>
                <c:pt idx="11">
                  <c:v>207948</c:v>
                </c:pt>
              </c:numCache>
            </c:numRef>
          </c:val>
          <c:extLst>
            <c:ext xmlns:c16="http://schemas.microsoft.com/office/drawing/2014/chart" uri="{C3380CC4-5D6E-409C-BE32-E72D297353CC}">
              <c16:uniqueId val="{00000003-0C40-B74B-B402-20C003FE38C7}"/>
            </c:ext>
          </c:extLst>
        </c:ser>
        <c:ser>
          <c:idx val="4"/>
          <c:order val="4"/>
          <c:tx>
            <c:strRef>
              <c:f>NRT!$A$174</c:f>
              <c:strCache>
                <c:ptCount val="1"/>
                <c:pt idx="0">
                  <c:v>US ORG         </c:v>
                </c:pt>
              </c:strCache>
            </c:strRef>
          </c:tx>
          <c:invertIfNegative val="0"/>
          <c:cat>
            <c:strRef>
              <c:f>NRT!$B$169:$M$169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NRT!$B$174:$M$174</c:f>
              <c:numCache>
                <c:formatCode>_(* #,##0_);_(* \(#,##0\);_(* "-"??_);_(@_)</c:formatCode>
                <c:ptCount val="12"/>
                <c:pt idx="0">
                  <c:v>39</c:v>
                </c:pt>
                <c:pt idx="1">
                  <c:v>3994</c:v>
                </c:pt>
                <c:pt idx="2">
                  <c:v>0</c:v>
                </c:pt>
                <c:pt idx="3">
                  <c:v>3614</c:v>
                </c:pt>
                <c:pt idx="4">
                  <c:v>386</c:v>
                </c:pt>
                <c:pt idx="5">
                  <c:v>0</c:v>
                </c:pt>
                <c:pt idx="6">
                  <c:v>0</c:v>
                </c:pt>
                <c:pt idx="7">
                  <c:v>0</c:v>
                </c:pt>
                <c:pt idx="8">
                  <c:v>0</c:v>
                </c:pt>
                <c:pt idx="10">
                  <c:v>72928</c:v>
                </c:pt>
                <c:pt idx="11">
                  <c:v>1016</c:v>
                </c:pt>
              </c:numCache>
            </c:numRef>
          </c:val>
          <c:extLst>
            <c:ext xmlns:c16="http://schemas.microsoft.com/office/drawing/2014/chart" uri="{C3380CC4-5D6E-409C-BE32-E72D297353CC}">
              <c16:uniqueId val="{00000004-0C40-B74B-B402-20C003FE38C7}"/>
            </c:ext>
          </c:extLst>
        </c:ser>
        <c:ser>
          <c:idx val="5"/>
          <c:order val="5"/>
          <c:tx>
            <c:strRef>
              <c:f>NRT!$A$175</c:f>
              <c:strCache>
                <c:ptCount val="1"/>
                <c:pt idx="0">
                  <c:v>US Other</c:v>
                </c:pt>
              </c:strCache>
            </c:strRef>
          </c:tx>
          <c:invertIfNegative val="0"/>
          <c:cat>
            <c:strRef>
              <c:f>NRT!$B$169:$M$169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NRT!$B$175:$M$175</c:f>
              <c:numCache>
                <c:formatCode>_(* #,##0_);_(* \(#,##0\);_(* "-"??_);_(@_)</c:formatCode>
                <c:ptCount val="12"/>
                <c:pt idx="0">
                  <c:v>71</c:v>
                </c:pt>
                <c:pt idx="1">
                  <c:v>2191418</c:v>
                </c:pt>
                <c:pt idx="2">
                  <c:v>12</c:v>
                </c:pt>
                <c:pt idx="3">
                  <c:v>6630990</c:v>
                </c:pt>
                <c:pt idx="4">
                  <c:v>63913</c:v>
                </c:pt>
                <c:pt idx="5">
                  <c:v>0</c:v>
                </c:pt>
                <c:pt idx="6">
                  <c:v>0</c:v>
                </c:pt>
                <c:pt idx="7">
                  <c:v>0</c:v>
                </c:pt>
                <c:pt idx="8">
                  <c:v>0</c:v>
                </c:pt>
                <c:pt idx="9">
                  <c:v>0</c:v>
                </c:pt>
                <c:pt idx="10">
                  <c:v>4890272</c:v>
                </c:pt>
                <c:pt idx="11">
                  <c:v>43322</c:v>
                </c:pt>
              </c:numCache>
            </c:numRef>
          </c:val>
          <c:extLst>
            <c:ext xmlns:c16="http://schemas.microsoft.com/office/drawing/2014/chart" uri="{C3380CC4-5D6E-409C-BE32-E72D297353CC}">
              <c16:uniqueId val="{00000005-0C40-B74B-B402-20C003FE38C7}"/>
            </c:ext>
          </c:extLst>
        </c:ser>
        <c:ser>
          <c:idx val="6"/>
          <c:order val="6"/>
          <c:tx>
            <c:strRef>
              <c:f>NRT!$A$176</c:f>
              <c:strCache>
                <c:ptCount val="1"/>
                <c:pt idx="0">
                  <c:v>Unknown</c:v>
                </c:pt>
              </c:strCache>
            </c:strRef>
          </c:tx>
          <c:invertIfNegative val="0"/>
          <c:cat>
            <c:strRef>
              <c:f>NRT!$B$169:$M$169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NRT!$B$176:$M$176</c:f>
              <c:numCache>
                <c:formatCode>_(* #,##0_);_(* \(#,##0\);_(* "-"??_);_(@_)</c:formatCode>
                <c:ptCount val="12"/>
                <c:pt idx="0">
                  <c:v>10</c:v>
                </c:pt>
                <c:pt idx="1">
                  <c:v>14413</c:v>
                </c:pt>
                <c:pt idx="2">
                  <c:v>0</c:v>
                </c:pt>
                <c:pt idx="3">
                  <c:v>227573</c:v>
                </c:pt>
                <c:pt idx="4">
                  <c:v>404</c:v>
                </c:pt>
                <c:pt idx="5">
                  <c:v>0</c:v>
                </c:pt>
                <c:pt idx="6">
                  <c:v>0</c:v>
                </c:pt>
                <c:pt idx="7">
                  <c:v>0</c:v>
                </c:pt>
                <c:pt idx="8">
                  <c:v>0</c:v>
                </c:pt>
                <c:pt idx="9">
                  <c:v>3</c:v>
                </c:pt>
                <c:pt idx="10">
                  <c:v>574994</c:v>
                </c:pt>
                <c:pt idx="11">
                  <c:v>1620</c:v>
                </c:pt>
              </c:numCache>
            </c:numRef>
          </c:val>
          <c:extLst>
            <c:ext xmlns:c16="http://schemas.microsoft.com/office/drawing/2014/chart" uri="{C3380CC4-5D6E-409C-BE32-E72D297353CC}">
              <c16:uniqueId val="{00000006-0C40-B74B-B402-20C003FE38C7}"/>
            </c:ext>
          </c:extLst>
        </c:ser>
        <c:dLbls>
          <c:showLegendKey val="0"/>
          <c:showVal val="0"/>
          <c:showCatName val="0"/>
          <c:showSerName val="0"/>
          <c:showPercent val="0"/>
          <c:showBubbleSize val="0"/>
        </c:dLbls>
        <c:gapWidth val="95"/>
        <c:overlap val="100"/>
        <c:axId val="-448750784"/>
        <c:axId val="-448755136"/>
      </c:barChart>
      <c:catAx>
        <c:axId val="-448750784"/>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5136"/>
        <c:crosses val="autoZero"/>
        <c:auto val="1"/>
        <c:lblAlgn val="ctr"/>
        <c:lblOffset val="100"/>
        <c:noMultiLvlLbl val="0"/>
      </c:catAx>
      <c:valAx>
        <c:axId val="-448755136"/>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Products</a:t>
                </a:r>
              </a:p>
            </c:rich>
          </c:tx>
          <c:layout>
            <c:manualLayout>
              <c:xMode val="edge"/>
              <c:yMode val="edge"/>
              <c:x val="7.5064047129779973E-3"/>
              <c:y val="0.416326731885787"/>
            </c:manualLayout>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48750784"/>
        <c:crosses val="autoZero"/>
        <c:crossBetween val="between"/>
      </c:valAx>
      <c:spPr>
        <a:solidFill>
          <a:srgbClr val="FFFFFF"/>
        </a:solidFill>
        <a:ln w="3175">
          <a:solidFill>
            <a:schemeClr val="tx1"/>
          </a:solidFill>
        </a:ln>
      </c:spPr>
    </c:plotArea>
    <c:legend>
      <c:legendPos val="r"/>
      <c:layout>
        <c:manualLayout>
          <c:xMode val="edge"/>
          <c:yMode val="edge"/>
          <c:x val="0.16875135142639835"/>
          <c:y val="0.19636509650448453"/>
          <c:w val="0.10785952123971802"/>
          <c:h val="0.49792596555212187"/>
        </c:manualLayout>
      </c:layout>
      <c:overlay val="0"/>
      <c:spPr>
        <a:ln>
          <a:solidFill>
            <a:schemeClr val="tx1">
              <a:lumMod val="75000"/>
              <a:lumOff val="25000"/>
            </a:schemeClr>
          </a:solidFill>
        </a:ln>
      </c:spPr>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manualLayout>
          <c:layoutTarget val="inner"/>
          <c:xMode val="edge"/>
          <c:yMode val="edge"/>
          <c:x val="0.12020129702855355"/>
          <c:y val="0.15521223090360903"/>
          <c:w val="0.85804500124996874"/>
          <c:h val="0.65541217051079759"/>
        </c:manualLayout>
      </c:layout>
      <c:barChart>
        <c:barDir val="col"/>
        <c:grouping val="stacked"/>
        <c:varyColors val="0"/>
        <c:ser>
          <c:idx val="0"/>
          <c:order val="0"/>
          <c:tx>
            <c:strRef>
              <c:f>NRT!$A$170</c:f>
              <c:strCache>
                <c:ptCount val="1"/>
                <c:pt idx="0">
                  <c:v>Foreign</c:v>
                </c:pt>
              </c:strCache>
            </c:strRef>
          </c:tx>
          <c:invertIfNegative val="0"/>
          <c:cat>
            <c:strRef>
              <c:f>NRT!$O$169:$Z$169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NRT!$O$170:$Z$170</c:f>
              <c:numCache>
                <c:formatCode>_(* #,##0.00_);_(* \(#,##0.00\);_(* "-"??_);_(@_)</c:formatCode>
                <c:ptCount val="12"/>
                <c:pt idx="0">
                  <c:v>20.3589963149279</c:v>
                </c:pt>
                <c:pt idx="1">
                  <c:v>5.0027703633531901</c:v>
                </c:pt>
                <c:pt idx="2">
                  <c:v>1.99340756703168</c:v>
                </c:pt>
                <c:pt idx="3">
                  <c:v>18334.842376355002</c:v>
                </c:pt>
                <c:pt idx="4">
                  <c:v>2123.7823466239402</c:v>
                </c:pt>
                <c:pt idx="5">
                  <c:v>0</c:v>
                </c:pt>
                <c:pt idx="6">
                  <c:v>0</c:v>
                </c:pt>
                <c:pt idx="7">
                  <c:v>0</c:v>
                </c:pt>
                <c:pt idx="8">
                  <c:v>0</c:v>
                </c:pt>
                <c:pt idx="9">
                  <c:v>4.0896888822317102E-4</c:v>
                </c:pt>
                <c:pt idx="10">
                  <c:v>134918.51241346152</c:v>
                </c:pt>
                <c:pt idx="11">
                  <c:v>11.761147134005999</c:v>
                </c:pt>
              </c:numCache>
            </c:numRef>
          </c:val>
          <c:extLst>
            <c:ext xmlns:c16="http://schemas.microsoft.com/office/drawing/2014/chart" uri="{C3380CC4-5D6E-409C-BE32-E72D297353CC}">
              <c16:uniqueId val="{00000000-EA1A-0B4A-886E-B2D1F9645459}"/>
            </c:ext>
          </c:extLst>
        </c:ser>
        <c:ser>
          <c:idx val="1"/>
          <c:order val="1"/>
          <c:tx>
            <c:strRef>
              <c:f>NRT!$A$171</c:f>
              <c:strCache>
                <c:ptCount val="1"/>
                <c:pt idx="0">
                  <c:v>US COM</c:v>
                </c:pt>
              </c:strCache>
            </c:strRef>
          </c:tx>
          <c:invertIfNegative val="0"/>
          <c:cat>
            <c:strRef>
              <c:f>NRT!$O$169:$Z$169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NRT!$O$171:$Z$171</c:f>
              <c:numCache>
                <c:formatCode>_(* #,##0.00_);_(* \(#,##0.00\);_(* "-"??_);_(@_)</c:formatCode>
                <c:ptCount val="12"/>
                <c:pt idx="0">
                  <c:v>5346.5164007684198</c:v>
                </c:pt>
                <c:pt idx="1">
                  <c:v>105.431338241323</c:v>
                </c:pt>
                <c:pt idx="2">
                  <c:v>11.5222505405545</c:v>
                </c:pt>
                <c:pt idx="3">
                  <c:v>4737.6132869459598</c:v>
                </c:pt>
                <c:pt idx="4">
                  <c:v>2061.27747481502</c:v>
                </c:pt>
                <c:pt idx="5">
                  <c:v>0</c:v>
                </c:pt>
                <c:pt idx="6">
                  <c:v>0</c:v>
                </c:pt>
                <c:pt idx="7">
                  <c:v>0</c:v>
                </c:pt>
                <c:pt idx="8">
                  <c:v>0</c:v>
                </c:pt>
                <c:pt idx="9">
                  <c:v>35096.398607199997</c:v>
                </c:pt>
                <c:pt idx="10">
                  <c:v>23319.780890376212</c:v>
                </c:pt>
                <c:pt idx="11">
                  <c:v>444.51035429257865</c:v>
                </c:pt>
              </c:numCache>
            </c:numRef>
          </c:val>
          <c:extLst>
            <c:ext xmlns:c16="http://schemas.microsoft.com/office/drawing/2014/chart" uri="{C3380CC4-5D6E-409C-BE32-E72D297353CC}">
              <c16:uniqueId val="{00000001-EA1A-0B4A-886E-B2D1F9645459}"/>
            </c:ext>
          </c:extLst>
        </c:ser>
        <c:ser>
          <c:idx val="2"/>
          <c:order val="2"/>
          <c:tx>
            <c:strRef>
              <c:f>NRT!$A$172</c:f>
              <c:strCache>
                <c:ptCount val="1"/>
                <c:pt idx="0">
                  <c:v>US EDU         </c:v>
                </c:pt>
              </c:strCache>
            </c:strRef>
          </c:tx>
          <c:invertIfNegative val="0"/>
          <c:cat>
            <c:strRef>
              <c:f>NRT!$O$169:$Z$169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NRT!$O$172:$Z$172</c:f>
              <c:numCache>
                <c:formatCode>_(* #,##0.00_);_(* \(#,##0.00\);_(* "-"??_);_(@_)</c:formatCode>
                <c:ptCount val="12"/>
                <c:pt idx="2">
                  <c:v>2.2510066628456099E-6</c:v>
                </c:pt>
                <c:pt idx="3">
                  <c:v>19.9483865676447</c:v>
                </c:pt>
                <c:pt idx="4">
                  <c:v>0.49655197001993601</c:v>
                </c:pt>
                <c:pt idx="5">
                  <c:v>0</c:v>
                </c:pt>
                <c:pt idx="6">
                  <c:v>0</c:v>
                </c:pt>
                <c:pt idx="7">
                  <c:v>0</c:v>
                </c:pt>
                <c:pt idx="8">
                  <c:v>0</c:v>
                </c:pt>
                <c:pt idx="10">
                  <c:v>573.47697599325284</c:v>
                </c:pt>
              </c:numCache>
            </c:numRef>
          </c:val>
          <c:extLst>
            <c:ext xmlns:c16="http://schemas.microsoft.com/office/drawing/2014/chart" uri="{C3380CC4-5D6E-409C-BE32-E72D297353CC}">
              <c16:uniqueId val="{00000002-EA1A-0B4A-886E-B2D1F9645459}"/>
            </c:ext>
          </c:extLst>
        </c:ser>
        <c:ser>
          <c:idx val="3"/>
          <c:order val="3"/>
          <c:tx>
            <c:strRef>
              <c:f>NRT!$A$173</c:f>
              <c:strCache>
                <c:ptCount val="1"/>
                <c:pt idx="0">
                  <c:v>US GOV         </c:v>
                </c:pt>
              </c:strCache>
            </c:strRef>
          </c:tx>
          <c:invertIfNegative val="0"/>
          <c:cat>
            <c:strRef>
              <c:f>NRT!$O$169:$Z$169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NRT!$O$173:$Z$173</c:f>
              <c:numCache>
                <c:formatCode>_(* #,##0.00_);_(* \(#,##0.00\);_(* "-"??_);_(@_)</c:formatCode>
                <c:ptCount val="12"/>
                <c:pt idx="0">
                  <c:v>610.74322602711595</c:v>
                </c:pt>
                <c:pt idx="1">
                  <c:v>5.65443983208388</c:v>
                </c:pt>
                <c:pt idx="2">
                  <c:v>4.3317116796970302E-4</c:v>
                </c:pt>
                <c:pt idx="3">
                  <c:v>38198.531837697999</c:v>
                </c:pt>
                <c:pt idx="4">
                  <c:v>32555.453586859599</c:v>
                </c:pt>
                <c:pt idx="5">
                  <c:v>0</c:v>
                </c:pt>
                <c:pt idx="6">
                  <c:v>0</c:v>
                </c:pt>
                <c:pt idx="7">
                  <c:v>0</c:v>
                </c:pt>
                <c:pt idx="8">
                  <c:v>0</c:v>
                </c:pt>
                <c:pt idx="9">
                  <c:v>4.5402348041534402E-4</c:v>
                </c:pt>
                <c:pt idx="10">
                  <c:v>11305.537516912431</c:v>
                </c:pt>
                <c:pt idx="11">
                  <c:v>3.8693289961665784</c:v>
                </c:pt>
              </c:numCache>
            </c:numRef>
          </c:val>
          <c:extLst>
            <c:ext xmlns:c16="http://schemas.microsoft.com/office/drawing/2014/chart" uri="{C3380CC4-5D6E-409C-BE32-E72D297353CC}">
              <c16:uniqueId val="{00000003-EA1A-0B4A-886E-B2D1F9645459}"/>
            </c:ext>
          </c:extLst>
        </c:ser>
        <c:ser>
          <c:idx val="4"/>
          <c:order val="4"/>
          <c:tx>
            <c:strRef>
              <c:f>NRT!$A$174</c:f>
              <c:strCache>
                <c:ptCount val="1"/>
                <c:pt idx="0">
                  <c:v>US ORG         </c:v>
                </c:pt>
              </c:strCache>
            </c:strRef>
          </c:tx>
          <c:invertIfNegative val="0"/>
          <c:cat>
            <c:strRef>
              <c:f>NRT!$O$169:$Z$169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NRT!$O$174:$Z$174</c:f>
              <c:numCache>
                <c:formatCode>_(* #,##0.00_);_(* \(#,##0.00\);_(* "-"??_);_(@_)</c:formatCode>
                <c:ptCount val="12"/>
                <c:pt idx="0">
                  <c:v>5.8710295706987298E-2</c:v>
                </c:pt>
                <c:pt idx="1">
                  <c:v>0.105598710477352</c:v>
                </c:pt>
                <c:pt idx="2">
                  <c:v>7.9112900421023299E-3</c:v>
                </c:pt>
                <c:pt idx="3">
                  <c:v>1.6268695266917299</c:v>
                </c:pt>
                <c:pt idx="4">
                  <c:v>48.220100835897</c:v>
                </c:pt>
                <c:pt idx="5">
                  <c:v>0</c:v>
                </c:pt>
                <c:pt idx="6">
                  <c:v>0</c:v>
                </c:pt>
                <c:pt idx="7">
                  <c:v>0</c:v>
                </c:pt>
                <c:pt idx="8">
                  <c:v>0</c:v>
                </c:pt>
                <c:pt idx="10">
                  <c:v>22.029854589141834</c:v>
                </c:pt>
                <c:pt idx="11">
                  <c:v>4.4662291165441177</c:v>
                </c:pt>
              </c:numCache>
            </c:numRef>
          </c:val>
          <c:extLst>
            <c:ext xmlns:c16="http://schemas.microsoft.com/office/drawing/2014/chart" uri="{C3380CC4-5D6E-409C-BE32-E72D297353CC}">
              <c16:uniqueId val="{00000004-EA1A-0B4A-886E-B2D1F9645459}"/>
            </c:ext>
          </c:extLst>
        </c:ser>
        <c:ser>
          <c:idx val="5"/>
          <c:order val="5"/>
          <c:tx>
            <c:strRef>
              <c:f>NRT!$A$175</c:f>
              <c:strCache>
                <c:ptCount val="1"/>
                <c:pt idx="0">
                  <c:v>US Other</c:v>
                </c:pt>
              </c:strCache>
            </c:strRef>
          </c:tx>
          <c:invertIfNegative val="0"/>
          <c:cat>
            <c:strRef>
              <c:f>NRT!$O$169:$Z$169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NRT!$O$175:$Z$175</c:f>
              <c:numCache>
                <c:formatCode>_(* #,##0.00_);_(* \(#,##0.00\);_(* "-"??_);_(@_)</c:formatCode>
                <c:ptCount val="12"/>
                <c:pt idx="0">
                  <c:v>0.13306287024170099</c:v>
                </c:pt>
                <c:pt idx="1">
                  <c:v>18.794926108792399</c:v>
                </c:pt>
                <c:pt idx="2">
                  <c:v>1.6368321143090701E-2</c:v>
                </c:pt>
                <c:pt idx="3">
                  <c:v>3141.3861675672201</c:v>
                </c:pt>
                <c:pt idx="4">
                  <c:v>1601.8950330959599</c:v>
                </c:pt>
                <c:pt idx="5">
                  <c:v>0</c:v>
                </c:pt>
                <c:pt idx="6">
                  <c:v>0</c:v>
                </c:pt>
                <c:pt idx="7">
                  <c:v>0</c:v>
                </c:pt>
                <c:pt idx="8">
                  <c:v>0</c:v>
                </c:pt>
                <c:pt idx="9">
                  <c:v>3.6852080374956101E-3</c:v>
                </c:pt>
                <c:pt idx="10">
                  <c:v>9609.295324725088</c:v>
                </c:pt>
                <c:pt idx="11">
                  <c:v>115.91492387093594</c:v>
                </c:pt>
              </c:numCache>
            </c:numRef>
          </c:val>
          <c:extLst>
            <c:ext xmlns:c16="http://schemas.microsoft.com/office/drawing/2014/chart" uri="{C3380CC4-5D6E-409C-BE32-E72D297353CC}">
              <c16:uniqueId val="{00000005-EA1A-0B4A-886E-B2D1F9645459}"/>
            </c:ext>
          </c:extLst>
        </c:ser>
        <c:ser>
          <c:idx val="6"/>
          <c:order val="6"/>
          <c:tx>
            <c:strRef>
              <c:f>NRT!$A$176</c:f>
              <c:strCache>
                <c:ptCount val="1"/>
                <c:pt idx="0">
                  <c:v>Unknown</c:v>
                </c:pt>
              </c:strCache>
            </c:strRef>
          </c:tx>
          <c:invertIfNegative val="0"/>
          <c:cat>
            <c:strRef>
              <c:f>NRT!$O$169:$Z$169</c:f>
              <c:strCache>
                <c:ptCount val="12"/>
                <c:pt idx="0">
                  <c:v>AIRS/AMSU-A</c:v>
                </c:pt>
                <c:pt idx="1">
                  <c:v>AMSR2</c:v>
                </c:pt>
                <c:pt idx="2">
                  <c:v>MLS</c:v>
                </c:pt>
                <c:pt idx="3">
                  <c:v>MODIS - Aqua</c:v>
                </c:pt>
                <c:pt idx="4">
                  <c:v>MODIS - Terra</c:v>
                </c:pt>
                <c:pt idx="5">
                  <c:v>MOPITT</c:v>
                </c:pt>
                <c:pt idx="6">
                  <c:v>OMI</c:v>
                </c:pt>
                <c:pt idx="7">
                  <c:v>OMPS</c:v>
                </c:pt>
                <c:pt idx="8">
                  <c:v>SMAP L-BAND RADIOMETER</c:v>
                </c:pt>
                <c:pt idx="9">
                  <c:v>TROPOMI</c:v>
                </c:pt>
                <c:pt idx="10">
                  <c:v>VIIRS</c:v>
                </c:pt>
                <c:pt idx="11">
                  <c:v>Other</c:v>
                </c:pt>
              </c:strCache>
            </c:strRef>
          </c:cat>
          <c:val>
            <c:numRef>
              <c:f>NRT!$O$176:$Z$176</c:f>
              <c:numCache>
                <c:formatCode>_(* #,##0.00_);_(* \(#,##0.00\);_(* "-"??_);_(@_)</c:formatCode>
                <c:ptCount val="12"/>
                <c:pt idx="0">
                  <c:v>0.66269549541175299</c:v>
                </c:pt>
                <c:pt idx="1">
                  <c:v>0.61782411485910405</c:v>
                </c:pt>
                <c:pt idx="2">
                  <c:v>3.86702734977006E-3</c:v>
                </c:pt>
                <c:pt idx="3">
                  <c:v>91.813553323037894</c:v>
                </c:pt>
                <c:pt idx="4">
                  <c:v>0.36975726857781399</c:v>
                </c:pt>
                <c:pt idx="5">
                  <c:v>0</c:v>
                </c:pt>
                <c:pt idx="6">
                  <c:v>0</c:v>
                </c:pt>
                <c:pt idx="7">
                  <c:v>0</c:v>
                </c:pt>
                <c:pt idx="8">
                  <c:v>0</c:v>
                </c:pt>
                <c:pt idx="9">
                  <c:v>0.12717826571315499</c:v>
                </c:pt>
                <c:pt idx="10">
                  <c:v>819.6077458793286</c:v>
                </c:pt>
                <c:pt idx="11">
                  <c:v>7.7561989370733446</c:v>
                </c:pt>
              </c:numCache>
            </c:numRef>
          </c:val>
          <c:extLst>
            <c:ext xmlns:c16="http://schemas.microsoft.com/office/drawing/2014/chart" uri="{C3380CC4-5D6E-409C-BE32-E72D297353CC}">
              <c16:uniqueId val="{00000006-EA1A-0B4A-886E-B2D1F9645459}"/>
            </c:ext>
          </c:extLst>
        </c:ser>
        <c:dLbls>
          <c:showLegendKey val="0"/>
          <c:showVal val="0"/>
          <c:showCatName val="0"/>
          <c:showSerName val="0"/>
          <c:showPercent val="0"/>
          <c:showBubbleSize val="0"/>
        </c:dLbls>
        <c:gapWidth val="113"/>
        <c:overlap val="100"/>
        <c:axId val="-448749152"/>
        <c:axId val="-448756768"/>
      </c:barChart>
      <c:catAx>
        <c:axId val="-448749152"/>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6768"/>
        <c:crosses val="autoZero"/>
        <c:auto val="1"/>
        <c:lblAlgn val="ctr"/>
        <c:lblOffset val="100"/>
        <c:noMultiLvlLbl val="0"/>
      </c:catAx>
      <c:valAx>
        <c:axId val="-448756768"/>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Volume (GB)</a:t>
                </a:r>
              </a:p>
            </c:rich>
          </c:tx>
          <c:overlay val="0"/>
        </c:title>
        <c:numFmt formatCode="#,##0" sourceLinked="0"/>
        <c:majorTickMark val="out"/>
        <c:minorTickMark val="none"/>
        <c:tickLblPos val="nextTo"/>
        <c:spPr>
          <a:ln w="3175">
            <a:solidFill>
              <a:srgbClr val="808080"/>
            </a:solidFill>
            <a:prstDash val="solid"/>
          </a:ln>
        </c:spPr>
        <c:txPr>
          <a:bodyPr/>
          <a:lstStyle/>
          <a:p>
            <a:pPr>
              <a:defRPr sz="1200"/>
            </a:pPr>
            <a:endParaRPr lang="en-US"/>
          </a:p>
        </c:txPr>
        <c:crossAx val="-448749152"/>
        <c:crosses val="autoZero"/>
        <c:crossBetween val="between"/>
      </c:valAx>
      <c:spPr>
        <a:solidFill>
          <a:srgbClr val="FFFFFF"/>
        </a:solidFill>
        <a:ln w="3175">
          <a:solidFill>
            <a:schemeClr val="tx1"/>
          </a:solidFill>
        </a:ln>
      </c:spPr>
    </c:plotArea>
    <c:legend>
      <c:legendPos val="r"/>
      <c:layout>
        <c:manualLayout>
          <c:xMode val="edge"/>
          <c:yMode val="edge"/>
          <c:x val="0.14734862872057977"/>
          <c:y val="0.19410463013017795"/>
          <c:w val="0.10702692433456396"/>
          <c:h val="0.46827425473402179"/>
        </c:manualLayout>
      </c:layout>
      <c:overlay val="0"/>
      <c:spPr>
        <a:ln>
          <a:solidFill>
            <a:schemeClr val="tx1">
              <a:lumMod val="75000"/>
              <a:lumOff val="25000"/>
            </a:schemeClr>
          </a:solidFill>
        </a:ln>
      </c:sp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7780619277832E-2"/>
          <c:y val="0.14181429828068007"/>
          <c:w val="0.83045934251764608"/>
          <c:h val="0.73115286095784238"/>
        </c:manualLayout>
      </c:layout>
      <c:lineChart>
        <c:grouping val="standard"/>
        <c:varyColors val="0"/>
        <c:ser>
          <c:idx val="0"/>
          <c:order val="0"/>
          <c:tx>
            <c:strRef>
              <c:f>doi_summary!$B$3</c:f>
              <c:strCache>
                <c:ptCount val="1"/>
                <c:pt idx="0">
                  <c:v># of DOIs</c:v>
                </c:pt>
              </c:strCache>
            </c:strRef>
          </c:tx>
          <c:spPr>
            <a:ln w="28575" cap="rnd">
              <a:solidFill>
                <a:schemeClr val="accent1"/>
              </a:solidFill>
              <a:round/>
            </a:ln>
            <a:effectLst/>
          </c:spPr>
          <c:marker>
            <c:symbol val="none"/>
          </c:marker>
          <c:cat>
            <c:numRef>
              <c:f>doi_summary!$A$4:$A$168</c:f>
              <c:numCache>
                <c:formatCode>[$-409]mmm\-yy;@</c:formatCode>
                <c:ptCount val="165"/>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44949</c:v>
                </c:pt>
                <c:pt idx="133">
                  <c:v>44980</c:v>
                </c:pt>
                <c:pt idx="134">
                  <c:v>45016</c:v>
                </c:pt>
                <c:pt idx="135">
                  <c:v>45046</c:v>
                </c:pt>
                <c:pt idx="136">
                  <c:v>45076</c:v>
                </c:pt>
                <c:pt idx="137">
                  <c:v>45107</c:v>
                </c:pt>
                <c:pt idx="138">
                  <c:v>45137</c:v>
                </c:pt>
                <c:pt idx="139">
                  <c:v>45168</c:v>
                </c:pt>
                <c:pt idx="140">
                  <c:v>45199</c:v>
                </c:pt>
                <c:pt idx="141">
                  <c:v>45229</c:v>
                </c:pt>
                <c:pt idx="142">
                  <c:v>45260</c:v>
                </c:pt>
                <c:pt idx="143">
                  <c:v>45291</c:v>
                </c:pt>
                <c:pt idx="144">
                  <c:v>45322</c:v>
                </c:pt>
                <c:pt idx="145">
                  <c:v>45351</c:v>
                </c:pt>
                <c:pt idx="146">
                  <c:v>45382</c:v>
                </c:pt>
                <c:pt idx="147">
                  <c:v>45412</c:v>
                </c:pt>
                <c:pt idx="148">
                  <c:v>45443</c:v>
                </c:pt>
                <c:pt idx="149">
                  <c:v>45473</c:v>
                </c:pt>
                <c:pt idx="150">
                  <c:v>45504</c:v>
                </c:pt>
                <c:pt idx="151">
                  <c:v>45535</c:v>
                </c:pt>
                <c:pt idx="152">
                  <c:v>45565</c:v>
                </c:pt>
                <c:pt idx="153">
                  <c:v>45596</c:v>
                </c:pt>
                <c:pt idx="154">
                  <c:v>45597</c:v>
                </c:pt>
                <c:pt idx="155">
                  <c:v>45627</c:v>
                </c:pt>
                <c:pt idx="156">
                  <c:v>45658</c:v>
                </c:pt>
                <c:pt idx="157">
                  <c:v>45689</c:v>
                </c:pt>
                <c:pt idx="158">
                  <c:v>45717</c:v>
                </c:pt>
                <c:pt idx="159">
                  <c:v>45748</c:v>
                </c:pt>
                <c:pt idx="160">
                  <c:v>45778</c:v>
                </c:pt>
                <c:pt idx="161">
                  <c:v>45809</c:v>
                </c:pt>
                <c:pt idx="162">
                  <c:v>45839</c:v>
                </c:pt>
                <c:pt idx="163">
                  <c:v>45870</c:v>
                </c:pt>
                <c:pt idx="164">
                  <c:v>45901</c:v>
                </c:pt>
              </c:numCache>
            </c:numRef>
          </c:cat>
          <c:val>
            <c:numRef>
              <c:f>doi_summary!$B$4:$B$168</c:f>
              <c:numCache>
                <c:formatCode>General</c:formatCode>
                <c:ptCount val="165"/>
                <c:pt idx="0">
                  <c:v>920</c:v>
                </c:pt>
                <c:pt idx="1">
                  <c:v>9</c:v>
                </c:pt>
                <c:pt idx="2">
                  <c:v>6</c:v>
                </c:pt>
                <c:pt idx="3">
                  <c:v>8</c:v>
                </c:pt>
                <c:pt idx="4">
                  <c:v>7</c:v>
                </c:pt>
                <c:pt idx="5">
                  <c:v>13</c:v>
                </c:pt>
                <c:pt idx="6">
                  <c:v>26</c:v>
                </c:pt>
                <c:pt idx="7">
                  <c:v>1</c:v>
                </c:pt>
                <c:pt idx="8">
                  <c:v>28</c:v>
                </c:pt>
                <c:pt idx="9">
                  <c:v>6</c:v>
                </c:pt>
                <c:pt idx="10">
                  <c:v>41</c:v>
                </c:pt>
                <c:pt idx="11">
                  <c:v>3</c:v>
                </c:pt>
                <c:pt idx="12">
                  <c:v>7</c:v>
                </c:pt>
                <c:pt idx="13">
                  <c:v>4</c:v>
                </c:pt>
                <c:pt idx="14">
                  <c:v>13</c:v>
                </c:pt>
                <c:pt idx="15">
                  <c:v>42</c:v>
                </c:pt>
                <c:pt idx="16">
                  <c:v>7</c:v>
                </c:pt>
                <c:pt idx="17">
                  <c:v>32</c:v>
                </c:pt>
                <c:pt idx="18">
                  <c:v>32</c:v>
                </c:pt>
                <c:pt idx="19">
                  <c:v>39</c:v>
                </c:pt>
                <c:pt idx="20">
                  <c:v>15</c:v>
                </c:pt>
                <c:pt idx="21">
                  <c:v>13</c:v>
                </c:pt>
                <c:pt idx="22">
                  <c:v>3</c:v>
                </c:pt>
                <c:pt idx="23">
                  <c:v>31</c:v>
                </c:pt>
                <c:pt idx="24">
                  <c:v>21</c:v>
                </c:pt>
                <c:pt idx="25">
                  <c:v>24</c:v>
                </c:pt>
                <c:pt idx="26">
                  <c:v>46</c:v>
                </c:pt>
                <c:pt idx="27">
                  <c:v>122</c:v>
                </c:pt>
                <c:pt idx="28">
                  <c:v>119</c:v>
                </c:pt>
                <c:pt idx="29">
                  <c:v>8</c:v>
                </c:pt>
                <c:pt idx="30">
                  <c:v>50</c:v>
                </c:pt>
                <c:pt idx="31">
                  <c:v>105</c:v>
                </c:pt>
                <c:pt idx="32">
                  <c:v>88</c:v>
                </c:pt>
                <c:pt idx="33">
                  <c:v>400</c:v>
                </c:pt>
                <c:pt idx="34">
                  <c:v>37</c:v>
                </c:pt>
                <c:pt idx="35">
                  <c:v>83</c:v>
                </c:pt>
                <c:pt idx="36">
                  <c:v>58</c:v>
                </c:pt>
                <c:pt idx="37">
                  <c:v>13</c:v>
                </c:pt>
                <c:pt idx="38">
                  <c:v>491</c:v>
                </c:pt>
                <c:pt idx="39">
                  <c:v>45</c:v>
                </c:pt>
                <c:pt idx="40">
                  <c:v>148</c:v>
                </c:pt>
                <c:pt idx="41">
                  <c:v>89</c:v>
                </c:pt>
                <c:pt idx="42">
                  <c:v>188</c:v>
                </c:pt>
                <c:pt idx="43">
                  <c:v>141</c:v>
                </c:pt>
                <c:pt idx="44">
                  <c:v>203</c:v>
                </c:pt>
                <c:pt idx="45">
                  <c:v>26</c:v>
                </c:pt>
                <c:pt idx="46">
                  <c:v>35</c:v>
                </c:pt>
                <c:pt idx="47">
                  <c:v>32</c:v>
                </c:pt>
                <c:pt idx="48">
                  <c:v>102</c:v>
                </c:pt>
                <c:pt idx="49">
                  <c:v>67</c:v>
                </c:pt>
                <c:pt idx="50">
                  <c:v>309</c:v>
                </c:pt>
                <c:pt idx="51">
                  <c:v>21</c:v>
                </c:pt>
                <c:pt idx="52">
                  <c:v>98</c:v>
                </c:pt>
                <c:pt idx="53">
                  <c:v>48</c:v>
                </c:pt>
                <c:pt idx="54">
                  <c:v>83</c:v>
                </c:pt>
                <c:pt idx="55">
                  <c:v>275</c:v>
                </c:pt>
                <c:pt idx="56">
                  <c:v>28</c:v>
                </c:pt>
                <c:pt idx="57">
                  <c:v>53</c:v>
                </c:pt>
                <c:pt idx="58">
                  <c:v>48</c:v>
                </c:pt>
                <c:pt idx="59">
                  <c:v>17</c:v>
                </c:pt>
                <c:pt idx="60">
                  <c:v>23</c:v>
                </c:pt>
                <c:pt idx="61">
                  <c:v>32</c:v>
                </c:pt>
                <c:pt idx="62">
                  <c:v>89</c:v>
                </c:pt>
                <c:pt idx="63">
                  <c:v>46</c:v>
                </c:pt>
                <c:pt idx="64">
                  <c:v>85</c:v>
                </c:pt>
                <c:pt idx="65">
                  <c:v>108</c:v>
                </c:pt>
                <c:pt idx="66">
                  <c:v>76</c:v>
                </c:pt>
                <c:pt idx="67">
                  <c:v>48</c:v>
                </c:pt>
                <c:pt idx="68">
                  <c:v>63</c:v>
                </c:pt>
                <c:pt idx="69">
                  <c:v>112</c:v>
                </c:pt>
                <c:pt idx="70">
                  <c:v>123</c:v>
                </c:pt>
                <c:pt idx="71">
                  <c:v>314</c:v>
                </c:pt>
                <c:pt idx="72">
                  <c:v>52</c:v>
                </c:pt>
                <c:pt idx="73">
                  <c:v>138</c:v>
                </c:pt>
                <c:pt idx="74">
                  <c:v>91</c:v>
                </c:pt>
                <c:pt idx="75">
                  <c:v>103</c:v>
                </c:pt>
                <c:pt idx="76">
                  <c:v>72</c:v>
                </c:pt>
                <c:pt idx="77">
                  <c:v>206</c:v>
                </c:pt>
                <c:pt idx="78">
                  <c:v>58</c:v>
                </c:pt>
                <c:pt idx="79">
                  <c:v>45</c:v>
                </c:pt>
                <c:pt idx="80">
                  <c:v>79</c:v>
                </c:pt>
                <c:pt idx="81">
                  <c:v>73</c:v>
                </c:pt>
                <c:pt idx="82">
                  <c:v>58</c:v>
                </c:pt>
                <c:pt idx="83">
                  <c:v>68</c:v>
                </c:pt>
                <c:pt idx="84">
                  <c:v>59</c:v>
                </c:pt>
                <c:pt idx="85">
                  <c:v>98</c:v>
                </c:pt>
                <c:pt idx="86">
                  <c:v>49</c:v>
                </c:pt>
                <c:pt idx="87">
                  <c:v>64</c:v>
                </c:pt>
                <c:pt idx="88">
                  <c:v>72</c:v>
                </c:pt>
                <c:pt idx="89">
                  <c:v>66</c:v>
                </c:pt>
                <c:pt idx="90">
                  <c:v>29</c:v>
                </c:pt>
                <c:pt idx="91">
                  <c:v>253</c:v>
                </c:pt>
                <c:pt idx="92">
                  <c:v>63</c:v>
                </c:pt>
                <c:pt idx="93">
                  <c:v>145</c:v>
                </c:pt>
                <c:pt idx="94">
                  <c:v>85</c:v>
                </c:pt>
                <c:pt idx="95">
                  <c:v>45</c:v>
                </c:pt>
                <c:pt idx="96">
                  <c:v>100</c:v>
                </c:pt>
                <c:pt idx="97">
                  <c:v>157</c:v>
                </c:pt>
                <c:pt idx="98">
                  <c:v>65</c:v>
                </c:pt>
                <c:pt idx="99">
                  <c:v>564</c:v>
                </c:pt>
                <c:pt idx="100">
                  <c:v>77</c:v>
                </c:pt>
                <c:pt idx="101">
                  <c:v>212</c:v>
                </c:pt>
                <c:pt idx="102">
                  <c:v>109</c:v>
                </c:pt>
                <c:pt idx="103">
                  <c:v>64</c:v>
                </c:pt>
                <c:pt idx="104">
                  <c:v>79</c:v>
                </c:pt>
                <c:pt idx="105">
                  <c:v>143</c:v>
                </c:pt>
                <c:pt idx="106">
                  <c:v>156</c:v>
                </c:pt>
                <c:pt idx="107">
                  <c:v>168</c:v>
                </c:pt>
                <c:pt idx="108">
                  <c:v>65</c:v>
                </c:pt>
                <c:pt idx="109">
                  <c:v>129</c:v>
                </c:pt>
                <c:pt idx="110">
                  <c:v>94</c:v>
                </c:pt>
                <c:pt idx="111">
                  <c:v>103</c:v>
                </c:pt>
                <c:pt idx="112">
                  <c:v>103</c:v>
                </c:pt>
                <c:pt idx="113">
                  <c:v>97</c:v>
                </c:pt>
                <c:pt idx="114">
                  <c:v>91</c:v>
                </c:pt>
                <c:pt idx="115">
                  <c:v>81</c:v>
                </c:pt>
                <c:pt idx="116">
                  <c:v>123</c:v>
                </c:pt>
                <c:pt idx="117">
                  <c:v>53</c:v>
                </c:pt>
                <c:pt idx="118">
                  <c:v>66</c:v>
                </c:pt>
                <c:pt idx="119">
                  <c:v>67</c:v>
                </c:pt>
                <c:pt idx="120">
                  <c:v>85</c:v>
                </c:pt>
                <c:pt idx="121">
                  <c:v>91</c:v>
                </c:pt>
                <c:pt idx="122">
                  <c:v>101</c:v>
                </c:pt>
                <c:pt idx="123">
                  <c:v>108</c:v>
                </c:pt>
                <c:pt idx="124">
                  <c:v>241</c:v>
                </c:pt>
                <c:pt idx="125">
                  <c:v>56</c:v>
                </c:pt>
                <c:pt idx="126">
                  <c:v>92</c:v>
                </c:pt>
                <c:pt idx="127">
                  <c:v>88</c:v>
                </c:pt>
                <c:pt idx="128">
                  <c:v>280</c:v>
                </c:pt>
                <c:pt idx="129">
                  <c:v>129</c:v>
                </c:pt>
                <c:pt idx="130">
                  <c:v>134</c:v>
                </c:pt>
                <c:pt idx="131">
                  <c:v>65</c:v>
                </c:pt>
                <c:pt idx="132">
                  <c:v>137</c:v>
                </c:pt>
                <c:pt idx="133">
                  <c:v>62</c:v>
                </c:pt>
                <c:pt idx="134">
                  <c:v>83</c:v>
                </c:pt>
                <c:pt idx="135">
                  <c:v>75</c:v>
                </c:pt>
                <c:pt idx="136">
                  <c:v>69</c:v>
                </c:pt>
                <c:pt idx="137">
                  <c:v>83</c:v>
                </c:pt>
                <c:pt idx="138">
                  <c:v>134</c:v>
                </c:pt>
                <c:pt idx="139">
                  <c:v>154</c:v>
                </c:pt>
                <c:pt idx="140">
                  <c:v>86</c:v>
                </c:pt>
                <c:pt idx="141">
                  <c:v>101</c:v>
                </c:pt>
                <c:pt idx="142">
                  <c:v>84</c:v>
                </c:pt>
                <c:pt idx="143">
                  <c:v>52</c:v>
                </c:pt>
                <c:pt idx="144">
                  <c:v>113</c:v>
                </c:pt>
                <c:pt idx="145">
                  <c:v>62</c:v>
                </c:pt>
                <c:pt idx="146">
                  <c:v>74</c:v>
                </c:pt>
                <c:pt idx="147">
                  <c:v>106</c:v>
                </c:pt>
                <c:pt idx="148">
                  <c:v>241</c:v>
                </c:pt>
                <c:pt idx="149">
                  <c:v>53</c:v>
                </c:pt>
                <c:pt idx="150">
                  <c:v>68</c:v>
                </c:pt>
                <c:pt idx="151">
                  <c:v>137</c:v>
                </c:pt>
                <c:pt idx="152">
                  <c:v>24</c:v>
                </c:pt>
                <c:pt idx="153">
                  <c:v>89</c:v>
                </c:pt>
                <c:pt idx="154">
                  <c:v>65</c:v>
                </c:pt>
                <c:pt idx="155">
                  <c:v>142</c:v>
                </c:pt>
                <c:pt idx="156">
                  <c:v>107</c:v>
                </c:pt>
                <c:pt idx="157">
                  <c:v>96</c:v>
                </c:pt>
                <c:pt idx="158">
                  <c:v>332</c:v>
                </c:pt>
                <c:pt idx="159">
                  <c:v>172</c:v>
                </c:pt>
                <c:pt idx="160">
                  <c:v>78</c:v>
                </c:pt>
                <c:pt idx="161">
                  <c:v>102</c:v>
                </c:pt>
                <c:pt idx="162">
                  <c:v>185</c:v>
                </c:pt>
                <c:pt idx="163">
                  <c:v>146</c:v>
                </c:pt>
                <c:pt idx="164">
                  <c:v>100</c:v>
                </c:pt>
              </c:numCache>
            </c:numRef>
          </c:val>
          <c:smooth val="0"/>
          <c:extLst>
            <c:ext xmlns:c16="http://schemas.microsoft.com/office/drawing/2014/chart" uri="{C3380CC4-5D6E-409C-BE32-E72D297353CC}">
              <c16:uniqueId val="{00000000-5461-2B4F-ACF5-38055DD6240E}"/>
            </c:ext>
          </c:extLst>
        </c:ser>
        <c:dLbls>
          <c:showLegendKey val="0"/>
          <c:showVal val="0"/>
          <c:showCatName val="0"/>
          <c:showSerName val="0"/>
          <c:showPercent val="0"/>
          <c:showBubbleSize val="0"/>
        </c:dLbls>
        <c:marker val="1"/>
        <c:smooth val="0"/>
        <c:axId val="123164335"/>
        <c:axId val="108901375"/>
      </c:lineChart>
      <c:lineChart>
        <c:grouping val="standard"/>
        <c:varyColors val="0"/>
        <c:ser>
          <c:idx val="1"/>
          <c:order val="1"/>
          <c:tx>
            <c:strRef>
              <c:f>doi_summary!$D$3</c:f>
              <c:strCache>
                <c:ptCount val="1"/>
                <c:pt idx="0">
                  <c:v>Cumulative # of DOIs</c:v>
                </c:pt>
              </c:strCache>
            </c:strRef>
          </c:tx>
          <c:spPr>
            <a:ln w="28575" cap="rnd">
              <a:solidFill>
                <a:schemeClr val="accent2"/>
              </a:solidFill>
              <a:round/>
            </a:ln>
            <a:effectLst/>
          </c:spPr>
          <c:marker>
            <c:symbol val="none"/>
          </c:marker>
          <c:cat>
            <c:numRef>
              <c:f>doi_summary!$A$4:$A$168</c:f>
              <c:numCache>
                <c:formatCode>[$-409]mmm\-yy;@</c:formatCode>
                <c:ptCount val="165"/>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44949</c:v>
                </c:pt>
                <c:pt idx="133">
                  <c:v>44980</c:v>
                </c:pt>
                <c:pt idx="134">
                  <c:v>45016</c:v>
                </c:pt>
                <c:pt idx="135">
                  <c:v>45046</c:v>
                </c:pt>
                <c:pt idx="136">
                  <c:v>45076</c:v>
                </c:pt>
                <c:pt idx="137">
                  <c:v>45107</c:v>
                </c:pt>
                <c:pt idx="138">
                  <c:v>45137</c:v>
                </c:pt>
                <c:pt idx="139">
                  <c:v>45168</c:v>
                </c:pt>
                <c:pt idx="140">
                  <c:v>45199</c:v>
                </c:pt>
                <c:pt idx="141">
                  <c:v>45229</c:v>
                </c:pt>
                <c:pt idx="142">
                  <c:v>45260</c:v>
                </c:pt>
                <c:pt idx="143">
                  <c:v>45291</c:v>
                </c:pt>
                <c:pt idx="144">
                  <c:v>45322</c:v>
                </c:pt>
                <c:pt idx="145">
                  <c:v>45351</c:v>
                </c:pt>
                <c:pt idx="146">
                  <c:v>45382</c:v>
                </c:pt>
                <c:pt idx="147">
                  <c:v>45412</c:v>
                </c:pt>
                <c:pt idx="148">
                  <c:v>45443</c:v>
                </c:pt>
                <c:pt idx="149">
                  <c:v>45473</c:v>
                </c:pt>
                <c:pt idx="150">
                  <c:v>45504</c:v>
                </c:pt>
                <c:pt idx="151">
                  <c:v>45535</c:v>
                </c:pt>
                <c:pt idx="152">
                  <c:v>45565</c:v>
                </c:pt>
                <c:pt idx="153">
                  <c:v>45596</c:v>
                </c:pt>
                <c:pt idx="154">
                  <c:v>45597</c:v>
                </c:pt>
                <c:pt idx="155">
                  <c:v>45627</c:v>
                </c:pt>
                <c:pt idx="156">
                  <c:v>45658</c:v>
                </c:pt>
                <c:pt idx="157">
                  <c:v>45689</c:v>
                </c:pt>
                <c:pt idx="158">
                  <c:v>45717</c:v>
                </c:pt>
                <c:pt idx="159">
                  <c:v>45748</c:v>
                </c:pt>
                <c:pt idx="160">
                  <c:v>45778</c:v>
                </c:pt>
                <c:pt idx="161">
                  <c:v>45809</c:v>
                </c:pt>
                <c:pt idx="162">
                  <c:v>45839</c:v>
                </c:pt>
                <c:pt idx="163">
                  <c:v>45870</c:v>
                </c:pt>
                <c:pt idx="164">
                  <c:v>45901</c:v>
                </c:pt>
              </c:numCache>
            </c:numRef>
          </c:cat>
          <c:val>
            <c:numRef>
              <c:f>doi_summary!$D$4:$D$168</c:f>
              <c:numCache>
                <c:formatCode>General</c:formatCode>
                <c:ptCount val="165"/>
                <c:pt idx="0">
                  <c:v>920</c:v>
                </c:pt>
                <c:pt idx="1">
                  <c:v>929</c:v>
                </c:pt>
                <c:pt idx="2">
                  <c:v>935</c:v>
                </c:pt>
                <c:pt idx="3">
                  <c:v>943</c:v>
                </c:pt>
                <c:pt idx="4">
                  <c:v>950</c:v>
                </c:pt>
                <c:pt idx="5">
                  <c:v>963</c:v>
                </c:pt>
                <c:pt idx="6">
                  <c:v>989</c:v>
                </c:pt>
                <c:pt idx="7">
                  <c:v>990</c:v>
                </c:pt>
                <c:pt idx="8">
                  <c:v>1018</c:v>
                </c:pt>
                <c:pt idx="9">
                  <c:v>1024</c:v>
                </c:pt>
                <c:pt idx="10">
                  <c:v>1065</c:v>
                </c:pt>
                <c:pt idx="11">
                  <c:v>1068</c:v>
                </c:pt>
                <c:pt idx="12">
                  <c:v>1075</c:v>
                </c:pt>
                <c:pt idx="13">
                  <c:v>1079</c:v>
                </c:pt>
                <c:pt idx="14">
                  <c:v>1092</c:v>
                </c:pt>
                <c:pt idx="15">
                  <c:v>1134</c:v>
                </c:pt>
                <c:pt idx="16">
                  <c:v>1141</c:v>
                </c:pt>
                <c:pt idx="17">
                  <c:v>1173</c:v>
                </c:pt>
                <c:pt idx="18">
                  <c:v>1205</c:v>
                </c:pt>
                <c:pt idx="19">
                  <c:v>1244</c:v>
                </c:pt>
                <c:pt idx="20">
                  <c:v>1259</c:v>
                </c:pt>
                <c:pt idx="21">
                  <c:v>1272</c:v>
                </c:pt>
                <c:pt idx="22">
                  <c:v>1275</c:v>
                </c:pt>
                <c:pt idx="23">
                  <c:v>1306</c:v>
                </c:pt>
                <c:pt idx="24">
                  <c:v>1327</c:v>
                </c:pt>
                <c:pt idx="25">
                  <c:v>1351</c:v>
                </c:pt>
                <c:pt idx="26">
                  <c:v>1397</c:v>
                </c:pt>
                <c:pt idx="27">
                  <c:v>1519</c:v>
                </c:pt>
                <c:pt idx="28">
                  <c:v>1638</c:v>
                </c:pt>
                <c:pt idx="29">
                  <c:v>1646</c:v>
                </c:pt>
                <c:pt idx="30">
                  <c:v>1696</c:v>
                </c:pt>
                <c:pt idx="31">
                  <c:v>1801</c:v>
                </c:pt>
                <c:pt idx="32">
                  <c:v>1889</c:v>
                </c:pt>
                <c:pt idx="33">
                  <c:v>2289</c:v>
                </c:pt>
                <c:pt idx="34">
                  <c:v>2326</c:v>
                </c:pt>
                <c:pt idx="35">
                  <c:v>2409</c:v>
                </c:pt>
                <c:pt idx="36">
                  <c:v>2467</c:v>
                </c:pt>
                <c:pt idx="37">
                  <c:v>2480</c:v>
                </c:pt>
                <c:pt idx="38">
                  <c:v>2971</c:v>
                </c:pt>
                <c:pt idx="39">
                  <c:v>3016</c:v>
                </c:pt>
                <c:pt idx="40">
                  <c:v>3164</c:v>
                </c:pt>
                <c:pt idx="41">
                  <c:v>3253</c:v>
                </c:pt>
                <c:pt idx="42">
                  <c:v>3441</c:v>
                </c:pt>
                <c:pt idx="43">
                  <c:v>3582</c:v>
                </c:pt>
                <c:pt idx="44">
                  <c:v>3785</c:v>
                </c:pt>
                <c:pt idx="45">
                  <c:v>3811</c:v>
                </c:pt>
                <c:pt idx="46">
                  <c:v>3846</c:v>
                </c:pt>
                <c:pt idx="47">
                  <c:v>3878</c:v>
                </c:pt>
                <c:pt idx="48">
                  <c:v>3980</c:v>
                </c:pt>
                <c:pt idx="49">
                  <c:v>4047</c:v>
                </c:pt>
                <c:pt idx="50">
                  <c:v>4356</c:v>
                </c:pt>
                <c:pt idx="51">
                  <c:v>4377</c:v>
                </c:pt>
                <c:pt idx="52">
                  <c:v>4475</c:v>
                </c:pt>
                <c:pt idx="53">
                  <c:v>4523</c:v>
                </c:pt>
                <c:pt idx="54">
                  <c:v>4606</c:v>
                </c:pt>
                <c:pt idx="55">
                  <c:v>4881</c:v>
                </c:pt>
                <c:pt idx="56">
                  <c:v>4909</c:v>
                </c:pt>
                <c:pt idx="57">
                  <c:v>4962</c:v>
                </c:pt>
                <c:pt idx="58">
                  <c:v>5010</c:v>
                </c:pt>
                <c:pt idx="59">
                  <c:v>5027</c:v>
                </c:pt>
                <c:pt idx="60">
                  <c:v>5050</c:v>
                </c:pt>
                <c:pt idx="61">
                  <c:v>5082</c:v>
                </c:pt>
                <c:pt idx="62">
                  <c:v>5171</c:v>
                </c:pt>
                <c:pt idx="63">
                  <c:v>5217</c:v>
                </c:pt>
                <c:pt idx="64">
                  <c:v>5302</c:v>
                </c:pt>
                <c:pt idx="65">
                  <c:v>5410</c:v>
                </c:pt>
                <c:pt idx="66">
                  <c:v>5486</c:v>
                </c:pt>
                <c:pt idx="67">
                  <c:v>5534</c:v>
                </c:pt>
                <c:pt idx="68">
                  <c:v>5597</c:v>
                </c:pt>
                <c:pt idx="69">
                  <c:v>5709</c:v>
                </c:pt>
                <c:pt idx="70">
                  <c:v>5832</c:v>
                </c:pt>
                <c:pt idx="71">
                  <c:v>6146</c:v>
                </c:pt>
                <c:pt idx="72">
                  <c:v>6198</c:v>
                </c:pt>
                <c:pt idx="73">
                  <c:v>6336</c:v>
                </c:pt>
                <c:pt idx="74">
                  <c:v>6427</c:v>
                </c:pt>
                <c:pt idx="75">
                  <c:v>6530</c:v>
                </c:pt>
                <c:pt idx="76">
                  <c:v>6602</c:v>
                </c:pt>
                <c:pt idx="77">
                  <c:v>6808</c:v>
                </c:pt>
                <c:pt idx="78">
                  <c:v>6866</c:v>
                </c:pt>
                <c:pt idx="79">
                  <c:v>6911</c:v>
                </c:pt>
                <c:pt idx="80">
                  <c:v>6990</c:v>
                </c:pt>
                <c:pt idx="81">
                  <c:v>7063</c:v>
                </c:pt>
                <c:pt idx="82">
                  <c:v>7121</c:v>
                </c:pt>
                <c:pt idx="83">
                  <c:v>7189</c:v>
                </c:pt>
                <c:pt idx="84">
                  <c:v>7248</c:v>
                </c:pt>
                <c:pt idx="85">
                  <c:v>7346</c:v>
                </c:pt>
                <c:pt idx="86">
                  <c:v>7395</c:v>
                </c:pt>
                <c:pt idx="87">
                  <c:v>7459</c:v>
                </c:pt>
                <c:pt idx="88">
                  <c:v>7531</c:v>
                </c:pt>
                <c:pt idx="89">
                  <c:v>7597</c:v>
                </c:pt>
                <c:pt idx="90">
                  <c:v>7626</c:v>
                </c:pt>
                <c:pt idx="91">
                  <c:v>7879</c:v>
                </c:pt>
                <c:pt idx="92">
                  <c:v>7942</c:v>
                </c:pt>
                <c:pt idx="93">
                  <c:v>8087</c:v>
                </c:pt>
                <c:pt idx="94">
                  <c:v>8172</c:v>
                </c:pt>
                <c:pt idx="95">
                  <c:v>8217</c:v>
                </c:pt>
                <c:pt idx="96">
                  <c:v>8317</c:v>
                </c:pt>
                <c:pt idx="97">
                  <c:v>8474</c:v>
                </c:pt>
                <c:pt idx="98">
                  <c:v>8539</c:v>
                </c:pt>
                <c:pt idx="99">
                  <c:v>9103</c:v>
                </c:pt>
                <c:pt idx="100">
                  <c:v>9180</c:v>
                </c:pt>
                <c:pt idx="101">
                  <c:v>9392</c:v>
                </c:pt>
                <c:pt idx="102">
                  <c:v>9501</c:v>
                </c:pt>
                <c:pt idx="103">
                  <c:v>9565</c:v>
                </c:pt>
                <c:pt idx="104">
                  <c:v>9644</c:v>
                </c:pt>
                <c:pt idx="105">
                  <c:v>9787</c:v>
                </c:pt>
                <c:pt idx="106">
                  <c:v>9943</c:v>
                </c:pt>
                <c:pt idx="107">
                  <c:v>10111</c:v>
                </c:pt>
                <c:pt idx="108">
                  <c:v>10176</c:v>
                </c:pt>
                <c:pt idx="109">
                  <c:v>10240</c:v>
                </c:pt>
                <c:pt idx="110">
                  <c:v>10327</c:v>
                </c:pt>
                <c:pt idx="111">
                  <c:v>10379</c:v>
                </c:pt>
                <c:pt idx="112">
                  <c:v>10462</c:v>
                </c:pt>
                <c:pt idx="113">
                  <c:v>10554</c:v>
                </c:pt>
                <c:pt idx="114">
                  <c:v>10600</c:v>
                </c:pt>
                <c:pt idx="115">
                  <c:v>10681</c:v>
                </c:pt>
                <c:pt idx="116">
                  <c:v>10798</c:v>
                </c:pt>
                <c:pt idx="117">
                  <c:v>10784</c:v>
                </c:pt>
                <c:pt idx="118">
                  <c:v>10851</c:v>
                </c:pt>
                <c:pt idx="119">
                  <c:v>10882</c:v>
                </c:pt>
                <c:pt idx="120">
                  <c:v>10952</c:v>
                </c:pt>
                <c:pt idx="121">
                  <c:v>11063</c:v>
                </c:pt>
                <c:pt idx="122">
                  <c:v>11155</c:v>
                </c:pt>
                <c:pt idx="123">
                  <c:v>11263</c:v>
                </c:pt>
                <c:pt idx="124">
                  <c:v>11504</c:v>
                </c:pt>
                <c:pt idx="125">
                  <c:v>11557</c:v>
                </c:pt>
                <c:pt idx="126">
                  <c:v>11649</c:v>
                </c:pt>
                <c:pt idx="127">
                  <c:v>11738</c:v>
                </c:pt>
                <c:pt idx="128">
                  <c:v>11931</c:v>
                </c:pt>
                <c:pt idx="129">
                  <c:v>12047</c:v>
                </c:pt>
                <c:pt idx="130">
                  <c:v>12179</c:v>
                </c:pt>
                <c:pt idx="131">
                  <c:v>12201</c:v>
                </c:pt>
                <c:pt idx="132">
                  <c:v>12338</c:v>
                </c:pt>
                <c:pt idx="133">
                  <c:v>12394</c:v>
                </c:pt>
                <c:pt idx="134">
                  <c:v>12476</c:v>
                </c:pt>
                <c:pt idx="135">
                  <c:v>12552</c:v>
                </c:pt>
                <c:pt idx="136">
                  <c:v>12622</c:v>
                </c:pt>
                <c:pt idx="137">
                  <c:v>12683</c:v>
                </c:pt>
                <c:pt idx="138">
                  <c:v>12811</c:v>
                </c:pt>
                <c:pt idx="139">
                  <c:v>12885</c:v>
                </c:pt>
                <c:pt idx="140">
                  <c:v>12952</c:v>
                </c:pt>
                <c:pt idx="141">
                  <c:v>13035</c:v>
                </c:pt>
                <c:pt idx="142">
                  <c:v>13035</c:v>
                </c:pt>
                <c:pt idx="143">
                  <c:v>13165</c:v>
                </c:pt>
                <c:pt idx="144">
                  <c:v>13276</c:v>
                </c:pt>
                <c:pt idx="145">
                  <c:v>13339</c:v>
                </c:pt>
                <c:pt idx="146">
                  <c:v>13414</c:v>
                </c:pt>
                <c:pt idx="147">
                  <c:v>13520</c:v>
                </c:pt>
                <c:pt idx="148">
                  <c:v>13761</c:v>
                </c:pt>
                <c:pt idx="149">
                  <c:v>13815</c:v>
                </c:pt>
                <c:pt idx="150">
                  <c:v>13850</c:v>
                </c:pt>
                <c:pt idx="151">
                  <c:v>13989</c:v>
                </c:pt>
                <c:pt idx="152">
                  <c:v>14009</c:v>
                </c:pt>
                <c:pt idx="153">
                  <c:v>14101</c:v>
                </c:pt>
                <c:pt idx="154">
                  <c:v>14137</c:v>
                </c:pt>
                <c:pt idx="155">
                  <c:v>14260</c:v>
                </c:pt>
                <c:pt idx="156">
                  <c:v>14362</c:v>
                </c:pt>
                <c:pt idx="157">
                  <c:v>14459</c:v>
                </c:pt>
                <c:pt idx="158">
                  <c:v>14793</c:v>
                </c:pt>
                <c:pt idx="159">
                  <c:v>14961</c:v>
                </c:pt>
                <c:pt idx="160">
                  <c:v>14984</c:v>
                </c:pt>
                <c:pt idx="161">
                  <c:v>15081</c:v>
                </c:pt>
                <c:pt idx="162">
                  <c:v>15162</c:v>
                </c:pt>
                <c:pt idx="163">
                  <c:v>15307</c:v>
                </c:pt>
                <c:pt idx="164">
                  <c:v>15407</c:v>
                </c:pt>
              </c:numCache>
            </c:numRef>
          </c:val>
          <c:smooth val="0"/>
          <c:extLst>
            <c:ext xmlns:c16="http://schemas.microsoft.com/office/drawing/2014/chart" uri="{C3380CC4-5D6E-409C-BE32-E72D297353CC}">
              <c16:uniqueId val="{00000001-5461-2B4F-ACF5-38055DD6240E}"/>
            </c:ext>
          </c:extLst>
        </c:ser>
        <c:dLbls>
          <c:showLegendKey val="0"/>
          <c:showVal val="0"/>
          <c:showCatName val="0"/>
          <c:showSerName val="0"/>
          <c:showPercent val="0"/>
          <c:showBubbleSize val="0"/>
        </c:dLbls>
        <c:marker val="1"/>
        <c:smooth val="0"/>
        <c:axId val="100739759"/>
        <c:axId val="523558511"/>
      </c:lineChart>
      <c:dateAx>
        <c:axId val="12316433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Month-Year</a:t>
                </a:r>
              </a:p>
            </c:rich>
          </c:tx>
          <c:layout>
            <c:manualLayout>
              <c:xMode val="edge"/>
              <c:yMode val="edge"/>
              <c:x val="0.44694611800722794"/>
              <c:y val="0.9516995234671212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8901375"/>
        <c:crosses val="autoZero"/>
        <c:auto val="1"/>
        <c:lblOffset val="100"/>
        <c:baseTimeUnit val="months"/>
        <c:majorUnit val="3"/>
        <c:majorTimeUnit val="months"/>
      </c:dateAx>
      <c:valAx>
        <c:axId val="108901375"/>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164335"/>
        <c:crosses val="autoZero"/>
        <c:crossBetween val="between"/>
      </c:valAx>
      <c:valAx>
        <c:axId val="523558511"/>
        <c:scaling>
          <c:orientation val="minMax"/>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latin typeface="+mn-lt"/>
                  </a:rPr>
                  <a:t>Cumulative Number</a:t>
                </a:r>
                <a:r>
                  <a:rPr lang="en-US" sz="1200" b="1" baseline="0">
                    <a:latin typeface="+mn-lt"/>
                  </a:rPr>
                  <a:t> of DOIs</a:t>
                </a:r>
                <a:endParaRPr lang="en-US" sz="1200" b="1">
                  <a:latin typeface="+mn-lt"/>
                </a:endParaRP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0739759"/>
        <c:crosses val="max"/>
        <c:crossBetween val="between"/>
        <c:majorUnit val="1300"/>
      </c:valAx>
      <c:dateAx>
        <c:axId val="100739759"/>
        <c:scaling>
          <c:orientation val="minMax"/>
        </c:scaling>
        <c:delete val="1"/>
        <c:axPos val="b"/>
        <c:numFmt formatCode="[$-409]mmm\-yy;@" sourceLinked="1"/>
        <c:majorTickMark val="out"/>
        <c:minorTickMark val="none"/>
        <c:tickLblPos val="nextTo"/>
        <c:crossAx val="523558511"/>
        <c:crosses val="autoZero"/>
        <c:auto val="1"/>
        <c:lblOffset val="100"/>
        <c:baseTimeUnit val="days"/>
      </c:dateAx>
      <c:spPr>
        <a:noFill/>
        <a:ln w="12700">
          <a:solidFill>
            <a:schemeClr val="tx1"/>
          </a:solidFill>
        </a:ln>
        <a:effectLst/>
      </c:spPr>
    </c:plotArea>
    <c:legend>
      <c:legendPos val="b"/>
      <c:layout>
        <c:manualLayout>
          <c:xMode val="edge"/>
          <c:yMode val="edge"/>
          <c:x val="0.23981557447473964"/>
          <c:y val="0.20891939601126158"/>
          <c:w val="0.18360504456617907"/>
          <c:h val="4.6277016183062299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5644881567758"/>
          <c:y val="0.14768333152143939"/>
          <c:w val="0.86929602206588941"/>
          <c:h val="0.64362935638001106"/>
        </c:manualLayout>
      </c:layout>
      <c:barChart>
        <c:barDir val="col"/>
        <c:grouping val="stacked"/>
        <c:varyColors val="0"/>
        <c:ser>
          <c:idx val="0"/>
          <c:order val="0"/>
          <c:tx>
            <c:strRef>
              <c:f>doi_summary!$S$43</c:f>
              <c:strCache>
                <c:ptCount val="1"/>
                <c:pt idx="0">
                  <c:v>Registered: Created by ESDIS and also registered with the Datacite</c:v>
                </c:pt>
              </c:strCache>
            </c:strRef>
          </c:tx>
          <c:invertIfNegative val="0"/>
          <c:dLbls>
            <c:spPr>
              <a:noFill/>
              <a:ln>
                <a:noFill/>
              </a:ln>
              <a:effectLst/>
            </c:spPr>
            <c:txPr>
              <a:bodyPr wrap="square" lIns="38100" tIns="19050" rIns="38100" bIns="19050" anchor="ctr">
                <a:spAutoFit/>
              </a:bodyPr>
              <a:lstStyle/>
              <a:p>
                <a:pPr>
                  <a:defRPr>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doi_summary!$R$44:$R$67</c:f>
              <c:strCache>
                <c:ptCount val="24"/>
                <c:pt idx="0">
                  <c:v>ASDC</c:v>
                </c:pt>
                <c:pt idx="1">
                  <c:v>ASF DAAC</c:v>
                </c:pt>
                <c:pt idx="2">
                  <c:v>CDDIS</c:v>
                </c:pt>
                <c:pt idx="3">
                  <c:v>CSDAP</c:v>
                </c:pt>
                <c:pt idx="4">
                  <c:v>ESCO</c:v>
                </c:pt>
                <c:pt idx="5">
                  <c:v>ESPO-AMES</c:v>
                </c:pt>
                <c:pt idx="6">
                  <c:v>GESDISC</c:v>
                </c:pt>
                <c:pt idx="7">
                  <c:v>GHRC DAAC</c:v>
                </c:pt>
                <c:pt idx="8">
                  <c:v>LAADS DAAC</c:v>
                </c:pt>
                <c:pt idx="9">
                  <c:v>LANCE AMSR2</c:v>
                </c:pt>
                <c:pt idx="10">
                  <c:v>LANCE FIRMS</c:v>
                </c:pt>
                <c:pt idx="11">
                  <c:v>LANCE MODIS</c:v>
                </c:pt>
                <c:pt idx="12">
                  <c:v>LP DAAC</c:v>
                </c:pt>
                <c:pt idx="13">
                  <c:v>LPVS</c:v>
                </c:pt>
                <c:pt idx="14">
                  <c:v>NCCS</c:v>
                </c:pt>
                <c:pt idx="15">
                  <c:v>NSIDC DAAC</c:v>
                </c:pt>
                <c:pt idx="16">
                  <c:v>OB.DAAC</c:v>
                </c:pt>
                <c:pt idx="17">
                  <c:v>ORNL DAAC</c:v>
                </c:pt>
                <c:pt idx="18">
                  <c:v>Ozone PEATE</c:v>
                </c:pt>
                <c:pt idx="19">
                  <c:v>PO.DAAC</c:v>
                </c:pt>
                <c:pt idx="20">
                  <c:v>PPS</c:v>
                </c:pt>
                <c:pt idx="21">
                  <c:v>Pub-Tool</c:v>
                </c:pt>
                <c:pt idx="22">
                  <c:v>SEDAC</c:v>
                </c:pt>
                <c:pt idx="23">
                  <c:v>VIIRS ATM SIPS</c:v>
                </c:pt>
              </c:strCache>
            </c:strRef>
          </c:cat>
          <c:val>
            <c:numRef>
              <c:f>doi_summary!$S$44:$S$67</c:f>
              <c:numCache>
                <c:formatCode>General</c:formatCode>
                <c:ptCount val="24"/>
                <c:pt idx="0">
                  <c:v>2210</c:v>
                </c:pt>
                <c:pt idx="1">
                  <c:v>43</c:v>
                </c:pt>
                <c:pt idx="2">
                  <c:v>179</c:v>
                </c:pt>
                <c:pt idx="3">
                  <c:v>45</c:v>
                </c:pt>
                <c:pt idx="4">
                  <c:v>26</c:v>
                </c:pt>
                <c:pt idx="5">
                  <c:v>12</c:v>
                </c:pt>
                <c:pt idx="6">
                  <c:v>2136</c:v>
                </c:pt>
                <c:pt idx="7">
                  <c:v>773</c:v>
                </c:pt>
                <c:pt idx="8">
                  <c:v>295</c:v>
                </c:pt>
                <c:pt idx="9">
                  <c:v>7</c:v>
                </c:pt>
                <c:pt idx="10">
                  <c:v>4</c:v>
                </c:pt>
                <c:pt idx="11">
                  <c:v>370</c:v>
                </c:pt>
                <c:pt idx="12">
                  <c:v>1006</c:v>
                </c:pt>
                <c:pt idx="13">
                  <c:v>6</c:v>
                </c:pt>
                <c:pt idx="14">
                  <c:v>1</c:v>
                </c:pt>
                <c:pt idx="15">
                  <c:v>1416</c:v>
                </c:pt>
                <c:pt idx="16">
                  <c:v>1334</c:v>
                </c:pt>
                <c:pt idx="17">
                  <c:v>2123</c:v>
                </c:pt>
                <c:pt idx="18">
                  <c:v>7</c:v>
                </c:pt>
                <c:pt idx="19">
                  <c:v>1614</c:v>
                </c:pt>
                <c:pt idx="20">
                  <c:v>187</c:v>
                </c:pt>
                <c:pt idx="21">
                  <c:v>12</c:v>
                </c:pt>
                <c:pt idx="22">
                  <c:v>343</c:v>
                </c:pt>
                <c:pt idx="23">
                  <c:v>9</c:v>
                </c:pt>
              </c:numCache>
            </c:numRef>
          </c:val>
          <c:extLst>
            <c:ext xmlns:c16="http://schemas.microsoft.com/office/drawing/2014/chart" uri="{C3380CC4-5D6E-409C-BE32-E72D297353CC}">
              <c16:uniqueId val="{00000000-7ABD-614B-A3BA-1D12F43DF130}"/>
            </c:ext>
          </c:extLst>
        </c:ser>
        <c:ser>
          <c:idx val="1"/>
          <c:order val="1"/>
          <c:tx>
            <c:strRef>
              <c:f>doi_summary!$T$43</c:f>
              <c:strCache>
                <c:ptCount val="1"/>
                <c:pt idx="0">
                  <c:v>Reserved:   Created by ESDIS but not registered with the Datacite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doi_summary!$R$44:$R$67</c:f>
              <c:strCache>
                <c:ptCount val="24"/>
                <c:pt idx="0">
                  <c:v>ASDC</c:v>
                </c:pt>
                <c:pt idx="1">
                  <c:v>ASF DAAC</c:v>
                </c:pt>
                <c:pt idx="2">
                  <c:v>CDDIS</c:v>
                </c:pt>
                <c:pt idx="3">
                  <c:v>CSDAP</c:v>
                </c:pt>
                <c:pt idx="4">
                  <c:v>ESCO</c:v>
                </c:pt>
                <c:pt idx="5">
                  <c:v>ESPO-AMES</c:v>
                </c:pt>
                <c:pt idx="6">
                  <c:v>GESDISC</c:v>
                </c:pt>
                <c:pt idx="7">
                  <c:v>GHRC DAAC</c:v>
                </c:pt>
                <c:pt idx="8">
                  <c:v>LAADS DAAC</c:v>
                </c:pt>
                <c:pt idx="9">
                  <c:v>LANCE AMSR2</c:v>
                </c:pt>
                <c:pt idx="10">
                  <c:v>LANCE FIRMS</c:v>
                </c:pt>
                <c:pt idx="11">
                  <c:v>LANCE MODIS</c:v>
                </c:pt>
                <c:pt idx="12">
                  <c:v>LP DAAC</c:v>
                </c:pt>
                <c:pt idx="13">
                  <c:v>LPVS</c:v>
                </c:pt>
                <c:pt idx="14">
                  <c:v>NCCS</c:v>
                </c:pt>
                <c:pt idx="15">
                  <c:v>NSIDC DAAC</c:v>
                </c:pt>
                <c:pt idx="16">
                  <c:v>OB.DAAC</c:v>
                </c:pt>
                <c:pt idx="17">
                  <c:v>ORNL DAAC</c:v>
                </c:pt>
                <c:pt idx="18">
                  <c:v>Ozone PEATE</c:v>
                </c:pt>
                <c:pt idx="19">
                  <c:v>PO.DAAC</c:v>
                </c:pt>
                <c:pt idx="20">
                  <c:v>PPS</c:v>
                </c:pt>
                <c:pt idx="21">
                  <c:v>Pub-Tool</c:v>
                </c:pt>
                <c:pt idx="22">
                  <c:v>SEDAC</c:v>
                </c:pt>
                <c:pt idx="23">
                  <c:v>VIIRS ATM SIPS</c:v>
                </c:pt>
              </c:strCache>
            </c:strRef>
          </c:cat>
          <c:val>
            <c:numRef>
              <c:f>doi_summary!$T$44:$T$67</c:f>
              <c:numCache>
                <c:formatCode>General</c:formatCode>
                <c:ptCount val="24"/>
                <c:pt idx="0">
                  <c:v>102</c:v>
                </c:pt>
                <c:pt idx="1">
                  <c:v>32</c:v>
                </c:pt>
                <c:pt idx="2">
                  <c:v>0</c:v>
                </c:pt>
                <c:pt idx="3">
                  <c:v>17</c:v>
                </c:pt>
                <c:pt idx="4">
                  <c:v>3</c:v>
                </c:pt>
                <c:pt idx="5">
                  <c:v>0</c:v>
                </c:pt>
                <c:pt idx="6">
                  <c:v>803</c:v>
                </c:pt>
                <c:pt idx="7">
                  <c:v>0</c:v>
                </c:pt>
                <c:pt idx="8">
                  <c:v>0</c:v>
                </c:pt>
                <c:pt idx="9">
                  <c:v>1</c:v>
                </c:pt>
                <c:pt idx="10">
                  <c:v>0</c:v>
                </c:pt>
                <c:pt idx="11">
                  <c:v>0</c:v>
                </c:pt>
                <c:pt idx="12">
                  <c:v>24</c:v>
                </c:pt>
                <c:pt idx="13">
                  <c:v>0</c:v>
                </c:pt>
                <c:pt idx="14">
                  <c:v>0</c:v>
                </c:pt>
                <c:pt idx="15">
                  <c:v>73</c:v>
                </c:pt>
                <c:pt idx="16">
                  <c:v>65</c:v>
                </c:pt>
                <c:pt idx="17">
                  <c:v>0</c:v>
                </c:pt>
                <c:pt idx="18">
                  <c:v>0</c:v>
                </c:pt>
                <c:pt idx="19">
                  <c:v>124</c:v>
                </c:pt>
                <c:pt idx="20">
                  <c:v>0</c:v>
                </c:pt>
                <c:pt idx="21">
                  <c:v>5</c:v>
                </c:pt>
                <c:pt idx="22">
                  <c:v>0</c:v>
                </c:pt>
                <c:pt idx="23">
                  <c:v>0</c:v>
                </c:pt>
              </c:numCache>
            </c:numRef>
          </c:val>
          <c:extLst>
            <c:ext xmlns:c16="http://schemas.microsoft.com/office/drawing/2014/chart" uri="{C3380CC4-5D6E-409C-BE32-E72D297353CC}">
              <c16:uniqueId val="{00000001-7ABD-614B-A3BA-1D12F43DF130}"/>
            </c:ext>
          </c:extLst>
        </c:ser>
        <c:dLbls>
          <c:showLegendKey val="0"/>
          <c:showVal val="0"/>
          <c:showCatName val="0"/>
          <c:showSerName val="0"/>
          <c:showPercent val="0"/>
          <c:showBubbleSize val="0"/>
        </c:dLbls>
        <c:gapWidth val="150"/>
        <c:overlap val="100"/>
        <c:axId val="475320088"/>
        <c:axId val="475320872"/>
      </c:barChart>
      <c:catAx>
        <c:axId val="475320088"/>
        <c:scaling>
          <c:orientation val="minMax"/>
        </c:scaling>
        <c:delete val="0"/>
        <c:axPos val="b"/>
        <c:title>
          <c:tx>
            <c:rich>
              <a:bodyPr/>
              <a:lstStyle/>
              <a:p>
                <a:pPr>
                  <a:defRPr sz="1400"/>
                </a:pPr>
                <a:r>
                  <a:rPr lang="en-US" sz="1400"/>
                  <a:t>Data Distributor</a:t>
                </a:r>
              </a:p>
            </c:rich>
          </c:tx>
          <c:layout>
            <c:manualLayout>
              <c:xMode val="edge"/>
              <c:yMode val="edge"/>
              <c:x val="0.45790730470464081"/>
              <c:y val="0.95008711213063268"/>
            </c:manualLayout>
          </c:layout>
          <c:overlay val="0"/>
        </c:title>
        <c:numFmt formatCode="General" sourceLinked="0"/>
        <c:majorTickMark val="out"/>
        <c:minorTickMark val="none"/>
        <c:tickLblPos val="nextTo"/>
        <c:txPr>
          <a:bodyPr/>
          <a:lstStyle/>
          <a:p>
            <a:pPr>
              <a:defRPr sz="1400" b="1"/>
            </a:pPr>
            <a:endParaRPr lang="en-US"/>
          </a:p>
        </c:txPr>
        <c:crossAx val="475320872"/>
        <c:crosses val="autoZero"/>
        <c:auto val="1"/>
        <c:lblAlgn val="ctr"/>
        <c:lblOffset val="100"/>
        <c:noMultiLvlLbl val="0"/>
      </c:catAx>
      <c:valAx>
        <c:axId val="475320872"/>
        <c:scaling>
          <c:orientation val="minMax"/>
        </c:scaling>
        <c:delete val="0"/>
        <c:axPos val="l"/>
        <c:majorGridlines/>
        <c:title>
          <c:tx>
            <c:rich>
              <a:bodyPr rot="-5400000" vert="horz"/>
              <a:lstStyle/>
              <a:p>
                <a:pPr>
                  <a:defRPr sz="1400"/>
                </a:pPr>
                <a:r>
                  <a:rPr lang="en-US" sz="1400"/>
                  <a:t>Number of DOIs</a:t>
                </a:r>
              </a:p>
            </c:rich>
          </c:tx>
          <c:layout>
            <c:manualLayout>
              <c:xMode val="edge"/>
              <c:yMode val="edge"/>
              <c:x val="9.4322270472539105E-3"/>
              <c:y val="0.3569212095482342"/>
            </c:manualLayout>
          </c:layout>
          <c:overlay val="0"/>
        </c:title>
        <c:numFmt formatCode="General" sourceLinked="1"/>
        <c:majorTickMark val="out"/>
        <c:minorTickMark val="none"/>
        <c:tickLblPos val="nextTo"/>
        <c:txPr>
          <a:bodyPr/>
          <a:lstStyle/>
          <a:p>
            <a:pPr>
              <a:defRPr sz="1400" b="1"/>
            </a:pPr>
            <a:endParaRPr lang="en-US"/>
          </a:p>
        </c:txPr>
        <c:crossAx val="475320088"/>
        <c:crosses val="autoZero"/>
        <c:crossBetween val="between"/>
      </c:valAx>
      <c:spPr>
        <a:ln w="15875">
          <a:solidFill>
            <a:sysClr val="windowText" lastClr="000000"/>
          </a:solidFill>
        </a:ln>
      </c:spPr>
    </c:plotArea>
    <c:legend>
      <c:legendPos val="r"/>
      <c:layout>
        <c:manualLayout>
          <c:xMode val="edge"/>
          <c:yMode val="edge"/>
          <c:x val="0.42773895247095095"/>
          <c:y val="0.16992674741231256"/>
          <c:w val="0.48928128183733344"/>
          <c:h val="5.4953282151807267E-2"/>
        </c:manualLayout>
      </c:layout>
      <c:overlay val="0"/>
      <c:spPr>
        <a:ln w="12700">
          <a:solidFill>
            <a:schemeClr val="tx1"/>
          </a:solidFill>
        </a:ln>
      </c:spPr>
      <c:txPr>
        <a:bodyPr/>
        <a:lstStyle/>
        <a:p>
          <a:pPr>
            <a:defRPr sz="1050" b="1">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69697662354914E-2"/>
          <c:y val="0.10822251290456378"/>
          <c:w val="0.87272590558403995"/>
          <c:h val="0.74599520958618359"/>
        </c:manualLayout>
      </c:layout>
      <c:lineChart>
        <c:grouping val="standard"/>
        <c:varyColors val="0"/>
        <c:ser>
          <c:idx val="2"/>
          <c:order val="0"/>
          <c:tx>
            <c:strRef>
              <c:f>doi_summary!$S$2</c:f>
              <c:strCache>
                <c:ptCount val="1"/>
                <c:pt idx="0">
                  <c:v>Submitted</c:v>
                </c:pt>
              </c:strCache>
            </c:strRef>
          </c:tx>
          <c:spPr>
            <a:ln w="28575" cap="rnd">
              <a:solidFill>
                <a:schemeClr val="accent3"/>
              </a:solidFill>
              <a:round/>
            </a:ln>
            <a:effectLst/>
          </c:spPr>
          <c:marker>
            <c:symbol val="none"/>
          </c:marker>
          <c:cat>
            <c:numRef>
              <c:f>doi_summary!$R$3:$R$16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doi_summary!$S$3:$S$16</c:f>
              <c:numCache>
                <c:formatCode>General</c:formatCode>
                <c:ptCount val="14"/>
                <c:pt idx="0">
                  <c:v>39</c:v>
                </c:pt>
                <c:pt idx="1">
                  <c:v>248</c:v>
                </c:pt>
                <c:pt idx="2">
                  <c:v>434</c:v>
                </c:pt>
                <c:pt idx="3">
                  <c:v>2069</c:v>
                </c:pt>
                <c:pt idx="4">
                  <c:v>903</c:v>
                </c:pt>
                <c:pt idx="5">
                  <c:v>557</c:v>
                </c:pt>
                <c:pt idx="6">
                  <c:v>1303</c:v>
                </c:pt>
                <c:pt idx="7">
                  <c:v>837</c:v>
                </c:pt>
                <c:pt idx="8">
                  <c:v>1492</c:v>
                </c:pt>
                <c:pt idx="9">
                  <c:v>1353</c:v>
                </c:pt>
                <c:pt idx="10">
                  <c:v>1114</c:v>
                </c:pt>
                <c:pt idx="11">
                  <c:v>1405</c:v>
                </c:pt>
                <c:pt idx="12">
                  <c:v>1086</c:v>
                </c:pt>
                <c:pt idx="13">
                  <c:v>1340</c:v>
                </c:pt>
              </c:numCache>
            </c:numRef>
          </c:val>
          <c:smooth val="0"/>
          <c:extLst>
            <c:ext xmlns:c16="http://schemas.microsoft.com/office/drawing/2014/chart" uri="{C3380CC4-5D6E-409C-BE32-E72D297353CC}">
              <c16:uniqueId val="{00000000-833E-494C-83B8-24C151212F9C}"/>
            </c:ext>
          </c:extLst>
        </c:ser>
        <c:ser>
          <c:idx val="1"/>
          <c:order val="1"/>
          <c:tx>
            <c:strRef>
              <c:f>doi_summary!$T$2</c:f>
              <c:strCache>
                <c:ptCount val="1"/>
                <c:pt idx="0">
                  <c:v>Registered</c:v>
                </c:pt>
              </c:strCache>
            </c:strRef>
          </c:tx>
          <c:spPr>
            <a:ln w="28575" cap="rnd">
              <a:solidFill>
                <a:schemeClr val="accent2"/>
              </a:solidFill>
              <a:round/>
            </a:ln>
            <a:effectLst/>
          </c:spPr>
          <c:marker>
            <c:symbol val="none"/>
          </c:marker>
          <c:cat>
            <c:numRef>
              <c:f>doi_summary!$R$3:$R$16</c:f>
              <c:numCache>
                <c:formatCode>General</c:formatCod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numCache>
            </c:numRef>
          </c:cat>
          <c:val>
            <c:numRef>
              <c:f>doi_summary!$T$3:$T$16</c:f>
              <c:numCache>
                <c:formatCode>General</c:formatCode>
                <c:ptCount val="14"/>
                <c:pt idx="0">
                  <c:v>21</c:v>
                </c:pt>
                <c:pt idx="1">
                  <c:v>176</c:v>
                </c:pt>
                <c:pt idx="2">
                  <c:v>395</c:v>
                </c:pt>
                <c:pt idx="3">
                  <c:v>1832</c:v>
                </c:pt>
                <c:pt idx="4">
                  <c:v>986</c:v>
                </c:pt>
                <c:pt idx="5">
                  <c:v>549</c:v>
                </c:pt>
                <c:pt idx="6">
                  <c:v>1225</c:v>
                </c:pt>
                <c:pt idx="7">
                  <c:v>697</c:v>
                </c:pt>
                <c:pt idx="8">
                  <c:v>1017</c:v>
                </c:pt>
                <c:pt idx="9">
                  <c:v>1067</c:v>
                </c:pt>
                <c:pt idx="10">
                  <c:v>847</c:v>
                </c:pt>
                <c:pt idx="11">
                  <c:v>989</c:v>
                </c:pt>
                <c:pt idx="12">
                  <c:v>978</c:v>
                </c:pt>
                <c:pt idx="13">
                  <c:v>1614</c:v>
                </c:pt>
              </c:numCache>
            </c:numRef>
          </c:val>
          <c:smooth val="0"/>
          <c:extLst>
            <c:ext xmlns:c16="http://schemas.microsoft.com/office/drawing/2014/chart" uri="{C3380CC4-5D6E-409C-BE32-E72D297353CC}">
              <c16:uniqueId val="{00000001-833E-494C-83B8-24C151212F9C}"/>
            </c:ext>
          </c:extLst>
        </c:ser>
        <c:dLbls>
          <c:showLegendKey val="0"/>
          <c:showVal val="0"/>
          <c:showCatName val="0"/>
          <c:showSerName val="0"/>
          <c:showPercent val="0"/>
          <c:showBubbleSize val="0"/>
        </c:dLbls>
        <c:smooth val="0"/>
        <c:axId val="2005931391"/>
        <c:axId val="1586581807"/>
      </c:lineChart>
      <c:catAx>
        <c:axId val="2005931391"/>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Fiscal</a:t>
                </a:r>
                <a:r>
                  <a:rPr lang="en-US" sz="1200" b="1" baseline="0"/>
                  <a:t> Year</a:t>
                </a:r>
                <a:endParaRPr lang="en-US" sz="1200" b="1"/>
              </a:p>
            </c:rich>
          </c:tx>
          <c:layout>
            <c:manualLayout>
              <c:xMode val="edge"/>
              <c:yMode val="edge"/>
              <c:x val="0.47446244588592323"/>
              <c:y val="0.9312507392367920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586581807"/>
        <c:crosses val="autoZero"/>
        <c:auto val="1"/>
        <c:lblAlgn val="ctr"/>
        <c:lblOffset val="100"/>
        <c:noMultiLvlLbl val="0"/>
      </c:catAx>
      <c:valAx>
        <c:axId val="1586581807"/>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3.5472124777736992E-3"/>
              <c:y val="0.3592885282245786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05931391"/>
        <c:crosses val="autoZero"/>
        <c:crossBetween val="between"/>
      </c:valAx>
      <c:spPr>
        <a:noFill/>
        <a:ln w="12700">
          <a:solidFill>
            <a:schemeClr val="tx1"/>
          </a:solidFill>
        </a:ln>
        <a:effectLst/>
      </c:spPr>
    </c:plotArea>
    <c:legend>
      <c:legendPos val="b"/>
      <c:layout>
        <c:manualLayout>
          <c:xMode val="edge"/>
          <c:yMode val="edge"/>
          <c:x val="0.59215770965522518"/>
          <c:y val="5.6175622586791242E-2"/>
          <c:w val="0.23846890693774234"/>
          <c:h val="3.6607643556995438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8EE5-EA44-A892-C964CA906172}"/>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8EE5-EA44-A892-C964CA906172}"/>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8EE5-EA44-A892-C964CA906172}"/>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8EE5-EA44-A892-C964CA906172}"/>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8EE5-EA44-A892-C964CA906172}"/>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8EE5-EA44-A892-C964CA906172}"/>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8EE5-EA44-A892-C964CA906172}"/>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8EE5-EA44-A892-C964CA906172}"/>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8EE5-EA44-A892-C964CA906172}"/>
              </c:ext>
            </c:extLst>
          </c:dPt>
          <c:dLbls>
            <c:dLbl>
              <c:idx val="0"/>
              <c:layout>
                <c:manualLayout>
                  <c:x val="7.1427906265778399E-2"/>
                  <c:y val="3.6060933043829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E5-EA44-A892-C964CA906172}"/>
                </c:ext>
              </c:extLst>
            </c:dLbl>
            <c:dLbl>
              <c:idx val="1"/>
              <c:layout>
                <c:manualLayout>
                  <c:x val="8.2835675295818201E-2"/>
                  <c:y val="-4.2637433087360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E5-EA44-A892-C964CA906172}"/>
                </c:ext>
              </c:extLst>
            </c:dLbl>
            <c:dLbl>
              <c:idx val="4"/>
              <c:layout>
                <c:manualLayout>
                  <c:x val="3.7197670975259799E-2"/>
                  <c:y val="5.4563044159215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E5-EA44-A892-C964CA906172}"/>
                </c:ext>
              </c:extLst>
            </c:dLbl>
            <c:dLbl>
              <c:idx val="5"/>
              <c:layout>
                <c:manualLayout>
                  <c:x val="-6.0471413426248198E-2"/>
                  <c:y val="1.91138016307106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E5-EA44-A892-C964CA906172}"/>
                </c:ext>
              </c:extLst>
            </c:dLbl>
            <c:dLbl>
              <c:idx val="6"/>
              <c:layout>
                <c:manualLayout>
                  <c:x val="-0.15679493157633401"/>
                  <c:y val="-9.46109767068856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EE5-EA44-A892-C964CA906172}"/>
                </c:ext>
              </c:extLst>
            </c:dLbl>
            <c:dLbl>
              <c:idx val="7"/>
              <c:layout>
                <c:manualLayout>
                  <c:x val="-0.12993036913647599"/>
                  <c:y val="-2.3911127878661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EE5-EA44-A892-C964CA906172}"/>
                </c:ext>
              </c:extLst>
            </c:dLbl>
            <c:dLbl>
              <c:idx val="8"/>
              <c:layout>
                <c:manualLayout>
                  <c:x val="-0.12550924982277201"/>
                  <c:y val="-5.0647557639386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EE5-EA44-A892-C964CA906172}"/>
                </c:ext>
              </c:extLst>
            </c:dLbl>
            <c:dLbl>
              <c:idx val="10"/>
              <c:layout>
                <c:manualLayout>
                  <c:x val="-7.5195104969488544E-2"/>
                  <c:y val="-0.15661599001014026"/>
                </c:manualLayout>
              </c:layout>
              <c:showLegendKey val="0"/>
              <c:showVal val="0"/>
              <c:showCatName val="1"/>
              <c:showSerName val="0"/>
              <c:showPercent val="1"/>
              <c:showBubbleSize val="0"/>
              <c:extLst>
                <c:ext xmlns:c15="http://schemas.microsoft.com/office/drawing/2012/chart" uri="{CE6537A1-D6FC-4f65-9D91-7224C49458BB}">
                  <c15:layout>
                    <c:manualLayout>
                      <c:w val="0.1345537184838034"/>
                      <c:h val="0.16707099193855479"/>
                    </c:manualLayout>
                  </c15:layout>
                </c:ext>
                <c:ext xmlns:c16="http://schemas.microsoft.com/office/drawing/2014/chart" uri="{C3380CC4-5D6E-409C-BE32-E72D297353CC}">
                  <c16:uniqueId val="{00000012-8EE5-EA44-A892-C964CA906172}"/>
                </c:ext>
              </c:extLst>
            </c:dLbl>
            <c:dLbl>
              <c:idx val="11"/>
              <c:layout>
                <c:manualLayout>
                  <c:x val="0.12423913183398107"/>
                  <c:y val="-0.223153015875344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EE5-EA44-A892-C964CA906172}"/>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Size'!$A$5:$A$17</c:f>
              <c:strCache>
                <c:ptCount val="13"/>
                <c:pt idx="0">
                  <c:v>ASDC</c:v>
                </c:pt>
                <c:pt idx="1">
                  <c:v>ASF DAAC</c:v>
                </c:pt>
                <c:pt idx="2">
                  <c:v>CDDIS</c:v>
                </c:pt>
                <c:pt idx="3">
                  <c:v>CSDA</c:v>
                </c:pt>
                <c:pt idx="4">
                  <c:v>GESDISC</c:v>
                </c:pt>
                <c:pt idx="5">
                  <c:v>GHRC DAAC</c:v>
                </c:pt>
                <c:pt idx="6">
                  <c:v>LAADS DAAC</c:v>
                </c:pt>
                <c:pt idx="7">
                  <c:v>LPDAAC</c:v>
                </c:pt>
                <c:pt idx="8">
                  <c:v>NSIDC DAAC</c:v>
                </c:pt>
                <c:pt idx="9">
                  <c:v>OB.DAAC</c:v>
                </c:pt>
                <c:pt idx="10">
                  <c:v>ORNL DAAC</c:v>
                </c:pt>
                <c:pt idx="11">
                  <c:v>PO.DAAC</c:v>
                </c:pt>
                <c:pt idx="12">
                  <c:v>SEDAC</c:v>
                </c:pt>
              </c:strCache>
            </c:strRef>
          </c:cat>
          <c:val>
            <c:numRef>
              <c:f>'Total Archive Size'!$B$5:$B$17</c:f>
              <c:numCache>
                <c:formatCode>#,##0.00</c:formatCode>
                <c:ptCount val="13"/>
                <c:pt idx="0">
                  <c:v>11572.795703125001</c:v>
                </c:pt>
                <c:pt idx="1">
                  <c:v>43735.495693359378</c:v>
                </c:pt>
                <c:pt idx="2">
                  <c:v>139.74819335937499</c:v>
                </c:pt>
                <c:pt idx="3">
                  <c:v>14610.067177734374</c:v>
                </c:pt>
                <c:pt idx="4">
                  <c:v>13464.434580078127</c:v>
                </c:pt>
                <c:pt idx="5">
                  <c:v>491.69114257812498</c:v>
                </c:pt>
                <c:pt idx="6">
                  <c:v>34413.696064453128</c:v>
                </c:pt>
                <c:pt idx="7">
                  <c:v>24844.800576171878</c:v>
                </c:pt>
                <c:pt idx="8">
                  <c:v>8941.1736328124989</c:v>
                </c:pt>
                <c:pt idx="9">
                  <c:v>8363.0679296875005</c:v>
                </c:pt>
                <c:pt idx="10">
                  <c:v>798.90957031250002</c:v>
                </c:pt>
                <c:pt idx="11">
                  <c:v>21625.814306640626</c:v>
                </c:pt>
                <c:pt idx="12">
                  <c:v>15.893154296875</c:v>
                </c:pt>
              </c:numCache>
            </c:numRef>
          </c:val>
          <c:extLst>
            <c:ext xmlns:c16="http://schemas.microsoft.com/office/drawing/2014/chart" uri="{C3380CC4-5D6E-409C-BE32-E72D297353CC}">
              <c16:uniqueId val="{00000013-8EE5-EA44-A892-C964CA90617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18381452546497E-2"/>
          <c:y val="0.1012216416014252"/>
          <c:w val="0.89817050653935859"/>
          <c:h val="0.76301941447026334"/>
        </c:manualLayout>
      </c:layout>
      <c:barChart>
        <c:barDir val="col"/>
        <c:grouping val="clustered"/>
        <c:varyColors val="0"/>
        <c:ser>
          <c:idx val="1"/>
          <c:order val="1"/>
          <c:tx>
            <c:strRef>
              <c:f>doi_summary!$S$20</c:f>
              <c:strCache>
                <c:ptCount val="1"/>
                <c:pt idx="0">
                  <c:v>Submitted</c:v>
                </c:pt>
              </c:strCache>
            </c:strRef>
          </c:tx>
          <c:spPr>
            <a:solidFill>
              <a:schemeClr val="accent2"/>
            </a:solidFill>
            <a:ln>
              <a:noFill/>
            </a:ln>
            <a:effectLst/>
          </c:spPr>
          <c:invertIfNegative val="0"/>
          <c:cat>
            <c:numRef>
              <c:f>doi_summary!$Q$21:$Q$32</c:f>
              <c:numCache>
                <c:formatCode>[$-409]mmm\-yy;@</c:formatCode>
                <c:ptCount val="12"/>
                <c:pt idx="0">
                  <c:v>45596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doi_summary!$S$21:$S$32</c:f>
              <c:numCache>
                <c:formatCode>General</c:formatCode>
                <c:ptCount val="12"/>
                <c:pt idx="0">
                  <c:v>89</c:v>
                </c:pt>
                <c:pt idx="1">
                  <c:v>65</c:v>
                </c:pt>
                <c:pt idx="2">
                  <c:v>142</c:v>
                </c:pt>
                <c:pt idx="3">
                  <c:v>107</c:v>
                </c:pt>
                <c:pt idx="4">
                  <c:v>96</c:v>
                </c:pt>
                <c:pt idx="5">
                  <c:v>332</c:v>
                </c:pt>
                <c:pt idx="6">
                  <c:v>172</c:v>
                </c:pt>
                <c:pt idx="7">
                  <c:v>78</c:v>
                </c:pt>
                <c:pt idx="8">
                  <c:v>102</c:v>
                </c:pt>
                <c:pt idx="9">
                  <c:v>185</c:v>
                </c:pt>
                <c:pt idx="10">
                  <c:v>146</c:v>
                </c:pt>
                <c:pt idx="11">
                  <c:v>100</c:v>
                </c:pt>
              </c:numCache>
            </c:numRef>
          </c:val>
          <c:extLst>
            <c:ext xmlns:c16="http://schemas.microsoft.com/office/drawing/2014/chart" uri="{C3380CC4-5D6E-409C-BE32-E72D297353CC}">
              <c16:uniqueId val="{00000000-5CEB-5043-8881-614E0DFEEF30}"/>
            </c:ext>
          </c:extLst>
        </c:ser>
        <c:dLbls>
          <c:showLegendKey val="0"/>
          <c:showVal val="0"/>
          <c:showCatName val="0"/>
          <c:showSerName val="0"/>
          <c:showPercent val="0"/>
          <c:showBubbleSize val="0"/>
        </c:dLbls>
        <c:gapWidth val="150"/>
        <c:axId val="1607873503"/>
        <c:axId val="1604393647"/>
      </c:barChart>
      <c:lineChart>
        <c:grouping val="standard"/>
        <c:varyColors val="0"/>
        <c:ser>
          <c:idx val="0"/>
          <c:order val="0"/>
          <c:tx>
            <c:strRef>
              <c:f>doi_summary!$R$20</c:f>
              <c:strCache>
                <c:ptCount val="1"/>
                <c:pt idx="0">
                  <c:v>Registered</c:v>
                </c:pt>
              </c:strCache>
            </c:strRef>
          </c:tx>
          <c:spPr>
            <a:ln w="28575" cap="rnd">
              <a:solidFill>
                <a:schemeClr val="accent1"/>
              </a:solidFill>
              <a:round/>
            </a:ln>
            <a:effectLst/>
          </c:spPr>
          <c:marker>
            <c:symbol val="none"/>
          </c:marker>
          <c:cat>
            <c:numRef>
              <c:f>doi_summary!$Q$21:$Q$32</c:f>
              <c:numCache>
                <c:formatCode>[$-409]mmm\-yy;@</c:formatCode>
                <c:ptCount val="12"/>
                <c:pt idx="0">
                  <c:v>45596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doi_summary!$R$21:$R$32</c:f>
              <c:numCache>
                <c:formatCode>General</c:formatCode>
                <c:ptCount val="12"/>
                <c:pt idx="0">
                  <c:v>78</c:v>
                </c:pt>
                <c:pt idx="1">
                  <c:v>36</c:v>
                </c:pt>
                <c:pt idx="2">
                  <c:v>47</c:v>
                </c:pt>
                <c:pt idx="3">
                  <c:v>76</c:v>
                </c:pt>
                <c:pt idx="4">
                  <c:v>110</c:v>
                </c:pt>
                <c:pt idx="5">
                  <c:v>333</c:v>
                </c:pt>
                <c:pt idx="6">
                  <c:v>183</c:v>
                </c:pt>
                <c:pt idx="7">
                  <c:v>203</c:v>
                </c:pt>
                <c:pt idx="8">
                  <c:v>78</c:v>
                </c:pt>
                <c:pt idx="9">
                  <c:v>-9</c:v>
                </c:pt>
                <c:pt idx="10">
                  <c:v>94</c:v>
                </c:pt>
                <c:pt idx="11">
                  <c:v>111</c:v>
                </c:pt>
              </c:numCache>
            </c:numRef>
          </c:val>
          <c:smooth val="0"/>
          <c:extLst>
            <c:ext xmlns:c16="http://schemas.microsoft.com/office/drawing/2014/chart" uri="{C3380CC4-5D6E-409C-BE32-E72D297353CC}">
              <c16:uniqueId val="{00000001-5CEB-5043-8881-614E0DFEEF30}"/>
            </c:ext>
          </c:extLst>
        </c:ser>
        <c:dLbls>
          <c:showLegendKey val="0"/>
          <c:showVal val="0"/>
          <c:showCatName val="0"/>
          <c:showSerName val="0"/>
          <c:showPercent val="0"/>
          <c:showBubbleSize val="0"/>
        </c:dLbls>
        <c:marker val="1"/>
        <c:smooth val="0"/>
        <c:axId val="1607873503"/>
        <c:axId val="1604393647"/>
      </c:lineChart>
      <c:dateAx>
        <c:axId val="1607873503"/>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a:t>
                </a:r>
              </a:p>
            </c:rich>
          </c:tx>
          <c:layout>
            <c:manualLayout>
              <c:xMode val="edge"/>
              <c:yMode val="edge"/>
              <c:x val="0.50134735949599551"/>
              <c:y val="0.931431981766714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4393647"/>
        <c:crosses val="autoZero"/>
        <c:auto val="1"/>
        <c:lblOffset val="100"/>
        <c:baseTimeUnit val="months"/>
      </c:dateAx>
      <c:valAx>
        <c:axId val="1604393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1.2881508710495196E-2"/>
              <c:y val="0.4084650303935911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7873503"/>
        <c:crosses val="autoZero"/>
        <c:crossBetween val="between"/>
      </c:valAx>
      <c:spPr>
        <a:noFill/>
        <a:ln w="12700">
          <a:solidFill>
            <a:schemeClr val="tx1"/>
          </a:solidFill>
        </a:ln>
        <a:effectLst/>
      </c:spPr>
    </c:plotArea>
    <c:legend>
      <c:legendPos val="b"/>
      <c:layout>
        <c:manualLayout>
          <c:xMode val="edge"/>
          <c:yMode val="edge"/>
          <c:x val="0.11576357367093822"/>
          <c:y val="0.13238302735627369"/>
          <c:w val="0.21990837540251831"/>
          <c:h val="3.4152660088800871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Unique Users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Earthdata_cloud!$C$21:$N$21</c:f>
              <c:numCache>
                <c:formatCode>0</c:formatCode>
                <c:ptCount val="12"/>
                <c:pt idx="0">
                  <c:v>23072</c:v>
                </c:pt>
                <c:pt idx="1">
                  <c:v>24422</c:v>
                </c:pt>
                <c:pt idx="2">
                  <c:v>20578</c:v>
                </c:pt>
                <c:pt idx="3">
                  <c:v>19935</c:v>
                </c:pt>
                <c:pt idx="4">
                  <c:v>21717</c:v>
                </c:pt>
                <c:pt idx="5">
                  <c:v>26604</c:v>
                </c:pt>
                <c:pt idx="6">
                  <c:v>26908</c:v>
                </c:pt>
                <c:pt idx="7">
                  <c:v>26474</c:v>
                </c:pt>
                <c:pt idx="8">
                  <c:v>24326</c:v>
                </c:pt>
                <c:pt idx="9">
                  <c:v>24493</c:v>
                </c:pt>
                <c:pt idx="10">
                  <c:v>22752</c:v>
                </c:pt>
                <c:pt idx="11">
                  <c:v>27095</c:v>
                </c:pt>
              </c:numCache>
            </c:numRef>
          </c:val>
          <c:extLst>
            <c:ext xmlns:c16="http://schemas.microsoft.com/office/drawing/2014/chart" uri="{C3380CC4-5D6E-409C-BE32-E72D297353CC}">
              <c16:uniqueId val="{00000000-9087-FB4F-92ED-9E46ECDFF08D}"/>
            </c:ext>
          </c:extLst>
        </c:ser>
        <c:dLbls>
          <c:dLblPos val="outEnd"/>
          <c:showLegendKey val="0"/>
          <c:showVal val="1"/>
          <c:showCatName val="0"/>
          <c:showSerName val="0"/>
          <c:showPercent val="0"/>
          <c:showBubbleSize val="0"/>
        </c:dLbls>
        <c:gapWidth val="219"/>
        <c:overlap val="-27"/>
        <c:axId val="1336807472"/>
        <c:axId val="1336357776"/>
      </c:barChart>
      <c:dateAx>
        <c:axId val="13368074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57776"/>
        <c:crosses val="autoZero"/>
        <c:auto val="1"/>
        <c:lblOffset val="100"/>
        <c:baseTimeUnit val="months"/>
      </c:dateAx>
      <c:valAx>
        <c:axId val="133635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807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Distributed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Earthdata_cloud!$C$45:$N$45</c:f>
              <c:numCache>
                <c:formatCode>_(* #,##0_);_(* \(#,##0\);_(* "-"??_);_(@_)</c:formatCode>
                <c:ptCount val="12"/>
                <c:pt idx="0">
                  <c:v>13059.623324857315</c:v>
                </c:pt>
                <c:pt idx="1">
                  <c:v>10840.914646335184</c:v>
                </c:pt>
                <c:pt idx="2">
                  <c:v>11357.080019422132</c:v>
                </c:pt>
                <c:pt idx="3">
                  <c:v>10803.741532066737</c:v>
                </c:pt>
                <c:pt idx="4">
                  <c:v>15579.775140569725</c:v>
                </c:pt>
                <c:pt idx="5">
                  <c:v>17479.494618295936</c:v>
                </c:pt>
                <c:pt idx="6">
                  <c:v>17089.069076688342</c:v>
                </c:pt>
                <c:pt idx="7">
                  <c:v>20512.191116460217</c:v>
                </c:pt>
                <c:pt idx="8">
                  <c:v>20907.252914814937</c:v>
                </c:pt>
                <c:pt idx="9">
                  <c:v>25218.710906295353</c:v>
                </c:pt>
                <c:pt idx="10">
                  <c:v>20678.548581475559</c:v>
                </c:pt>
                <c:pt idx="11">
                  <c:v>29583.065853196749</c:v>
                </c:pt>
              </c:numCache>
            </c:numRef>
          </c:val>
          <c:extLst>
            <c:ext xmlns:c16="http://schemas.microsoft.com/office/drawing/2014/chart" uri="{C3380CC4-5D6E-409C-BE32-E72D297353CC}">
              <c16:uniqueId val="{00000000-823A-234C-B615-F9F0F1208E26}"/>
            </c:ext>
          </c:extLst>
        </c:ser>
        <c:dLbls>
          <c:dLblPos val="outEnd"/>
          <c:showLegendKey val="0"/>
          <c:showVal val="1"/>
          <c:showCatName val="0"/>
          <c:showSerName val="0"/>
          <c:showPercent val="0"/>
          <c:showBubbleSize val="0"/>
        </c:dLbls>
        <c:gapWidth val="219"/>
        <c:overlap val="-27"/>
        <c:axId val="1458645040"/>
        <c:axId val="1459480224"/>
      </c:barChart>
      <c:dateAx>
        <c:axId val="145864504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480224"/>
        <c:crosses val="autoZero"/>
        <c:auto val="1"/>
        <c:lblOffset val="100"/>
        <c:baseTimeUnit val="months"/>
      </c:dateAx>
      <c:valAx>
        <c:axId val="145948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64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Cloud</a:t>
            </a:r>
            <a:r>
              <a:rPr lang="en-US" baseline="0"/>
              <a:t> Storage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Earthdata_cloud!$C$57:$N$57</c:f>
              <c:numCache>
                <c:formatCode>_(* #,##0_);_(* \(#,##0\);_(* "-"??_);_(@_)</c:formatCode>
                <c:ptCount val="12"/>
                <c:pt idx="0">
                  <c:v>67429.849000000002</c:v>
                </c:pt>
                <c:pt idx="1">
                  <c:v>68747.354999999996</c:v>
                </c:pt>
                <c:pt idx="2">
                  <c:v>70543.777999999991</c:v>
                </c:pt>
                <c:pt idx="3">
                  <c:v>71576.53</c:v>
                </c:pt>
                <c:pt idx="4">
                  <c:v>73405.358999999997</c:v>
                </c:pt>
                <c:pt idx="5">
                  <c:v>75751.696000000011</c:v>
                </c:pt>
                <c:pt idx="6">
                  <c:v>78781.452000000005</c:v>
                </c:pt>
                <c:pt idx="7">
                  <c:v>81405.034000000014</c:v>
                </c:pt>
                <c:pt idx="8">
                  <c:v>84810.654999999999</c:v>
                </c:pt>
                <c:pt idx="9">
                  <c:v>88782.357999999978</c:v>
                </c:pt>
                <c:pt idx="10">
                  <c:v>90699.868000000017</c:v>
                </c:pt>
                <c:pt idx="11">
                  <c:v>92889.39</c:v>
                </c:pt>
              </c:numCache>
            </c:numRef>
          </c:val>
          <c:extLst>
            <c:ext xmlns:c16="http://schemas.microsoft.com/office/drawing/2014/chart" uri="{C3380CC4-5D6E-409C-BE32-E72D297353CC}">
              <c16:uniqueId val="{00000000-57C1-104A-B65D-3C9518024B4C}"/>
            </c:ext>
          </c:extLst>
        </c:ser>
        <c:dLbls>
          <c:dLblPos val="outEnd"/>
          <c:showLegendKey val="0"/>
          <c:showVal val="1"/>
          <c:showCatName val="0"/>
          <c:showSerName val="0"/>
          <c:showPercent val="0"/>
          <c:showBubbleSize val="0"/>
        </c:dLbls>
        <c:gapWidth val="219"/>
        <c:overlap val="-27"/>
        <c:axId val="1091313856"/>
        <c:axId val="1108743312"/>
      </c:barChart>
      <c:dateAx>
        <c:axId val="10913138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743312"/>
        <c:crosses val="autoZero"/>
        <c:auto val="1"/>
        <c:lblOffset val="100"/>
        <c:baseTimeUnit val="months"/>
      </c:dateAx>
      <c:valAx>
        <c:axId val="110874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313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overlay val="0"/>
    </c:title>
    <c:autoTitleDeleted val="0"/>
    <c:plotArea>
      <c:layout>
        <c:manualLayout>
          <c:layoutTarget val="inner"/>
          <c:xMode val="edge"/>
          <c:yMode val="edge"/>
          <c:x val="9.34963288666915E-2"/>
          <c:y val="9.7310977257980519E-2"/>
          <c:w val="0.88043591318718739"/>
          <c:h val="0.7538165274502453"/>
        </c:manualLayout>
      </c:layout>
      <c:barChart>
        <c:barDir val="col"/>
        <c:grouping val="clustered"/>
        <c:varyColors val="0"/>
        <c:ser>
          <c:idx val="0"/>
          <c:order val="1"/>
          <c:tx>
            <c:strRef>
              <c:f>'Total Archive Trend'!$B$5</c:f>
              <c:strCache>
                <c:ptCount val="1"/>
                <c:pt idx="0">
                  <c:v>Total Volume (PBs)</c:v>
                </c:pt>
              </c:strCache>
            </c:strRef>
          </c:tx>
          <c:spPr>
            <a:solidFill>
              <a:schemeClr val="accent1"/>
            </a:solidFill>
          </c:spPr>
          <c:invertIfNegative val="0"/>
          <c:cat>
            <c:numRef>
              <c:f>'Total Archive Trend'!$A$6:$A$31</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'Total Archive Trend'!$B$6:$B$31</c:f>
              <c:numCache>
                <c:formatCode>#,##0.00</c:formatCode>
                <c:ptCount val="26"/>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pt idx="22">
                  <c:v>71.539023482580561</c:v>
                </c:pt>
                <c:pt idx="23">
                  <c:v>102.49167855602505</c:v>
                </c:pt>
                <c:pt idx="24">
                  <c:v>128.59189453125001</c:v>
                </c:pt>
                <c:pt idx="25">
                  <c:v>178.72811301231386</c:v>
                </c:pt>
              </c:numCache>
            </c:numRef>
          </c:val>
          <c:extLst>
            <c:ext xmlns:c16="http://schemas.microsoft.com/office/drawing/2014/chart" uri="{C3380CC4-5D6E-409C-BE32-E72D297353CC}">
              <c16:uniqueId val="{00000000-81DD-5148-8DF4-3E6B6DB572BF}"/>
            </c:ext>
          </c:extLst>
        </c:ser>
        <c:dLbls>
          <c:showLegendKey val="0"/>
          <c:showVal val="0"/>
          <c:showCatName val="0"/>
          <c:showSerName val="0"/>
          <c:showPercent val="0"/>
          <c:showBubbleSize val="0"/>
        </c:dLbls>
        <c:gapWidth val="150"/>
        <c:axId val="-442272128"/>
        <c:axId val="-442274848"/>
        <c:extLst>
          <c:ext xmlns:c15="http://schemas.microsoft.com/office/drawing/2012/chart" uri="{02D57815-91ED-43cb-92C2-25804820EDAC}">
            <c15:filteredBarSeries>
              <c15:ser>
                <c:idx val="1"/>
                <c:order val="0"/>
                <c:tx>
                  <c:strRef>
                    <c:extLst>
                      <c:ext uri="{02D57815-91ED-43cb-92C2-25804820EDAC}">
                        <c15:formulaRef>
                          <c15:sqref>'Total Archive Trend'!$A$5</c15:sqref>
                        </c15:formulaRef>
                      </c:ext>
                    </c:extLst>
                    <c:strCache>
                      <c:ptCount val="1"/>
                      <c:pt idx="0">
                        <c:v>Volume By FY</c:v>
                      </c:pt>
                    </c:strCache>
                  </c:strRef>
                </c:tx>
                <c:invertIfNegative val="0"/>
                <c:cat>
                  <c:numRef>
                    <c:extLst>
                      <c:ext uri="{02D57815-91ED-43cb-92C2-25804820EDAC}">
                        <c15:formulaRef>
                          <c15:sqref>'Total Archive Trend'!$A$6:$A$31</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c:ext uri="{02D57815-91ED-43cb-92C2-25804820EDAC}">
                        <c15:formulaRef>
                          <c15:sqref>'Total Archive Trend'!$A$6:$A$31</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val>
                <c:extLst>
                  <c:ext xmlns:c16="http://schemas.microsoft.com/office/drawing/2014/chart" uri="{C3380CC4-5D6E-409C-BE32-E72D297353CC}">
                    <c16:uniqueId val="{00000001-81DD-5148-8DF4-3E6B6DB572BF}"/>
                  </c:ext>
                </c:extLst>
              </c15:ser>
            </c15:filteredBarSeries>
          </c:ext>
        </c:extLst>
      </c:barChart>
      <c:catAx>
        <c:axId val="-442272128"/>
        <c:scaling>
          <c:orientation val="minMax"/>
        </c:scaling>
        <c:delete val="0"/>
        <c:axPos val="b"/>
        <c:title>
          <c:tx>
            <c:rich>
              <a:bodyPr/>
              <a:lstStyle/>
              <a:p>
                <a:pPr>
                  <a:defRPr/>
                </a:pPr>
                <a:r>
                  <a:rPr lang="en-US"/>
                  <a:t>Fiscal Year</a:t>
                </a:r>
              </a:p>
            </c:rich>
          </c:tx>
          <c:overlay val="0"/>
        </c:title>
        <c:numFmt formatCode="General" sourceLinked="0"/>
        <c:majorTickMark val="out"/>
        <c:minorTickMark val="none"/>
        <c:tickLblPos val="nextTo"/>
        <c:txPr>
          <a:bodyPr rot="-5400000" vert="horz"/>
          <a:lstStyle/>
          <a:p>
            <a:pPr>
              <a:defRPr sz="1050" b="1" baseline="0"/>
            </a:pPr>
            <a:endParaRPr lang="en-US"/>
          </a:p>
        </c:txPr>
        <c:crossAx val="-442274848"/>
        <c:crosses val="autoZero"/>
        <c:auto val="1"/>
        <c:lblAlgn val="ctr"/>
        <c:lblOffset val="100"/>
        <c:noMultiLvlLbl val="0"/>
      </c:catAx>
      <c:valAx>
        <c:axId val="-442274848"/>
        <c:scaling>
          <c:orientation val="minMax"/>
        </c:scaling>
        <c:delete val="0"/>
        <c:axPos val="l"/>
        <c:majorGridlines/>
        <c:title>
          <c:tx>
            <c:rich>
              <a:bodyPr/>
              <a:lstStyle/>
              <a:p>
                <a:pPr>
                  <a:defRPr sz="1200"/>
                </a:pPr>
                <a:r>
                  <a:rPr lang="en-US" sz="1200"/>
                  <a:t>Volume (Petabytes)</a:t>
                </a:r>
              </a:p>
            </c:rich>
          </c:tx>
          <c:layout>
            <c:manualLayout>
              <c:xMode val="edge"/>
              <c:yMode val="edge"/>
              <c:x val="1.6425939771307223E-2"/>
              <c:y val="0.36909657066424739"/>
            </c:manualLayout>
          </c:layout>
          <c:overlay val="0"/>
        </c:title>
        <c:numFmt formatCode="#,##0" sourceLinked="0"/>
        <c:majorTickMark val="out"/>
        <c:minorTickMark val="none"/>
        <c:tickLblPos val="nextTo"/>
        <c:crossAx val="-442272128"/>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Multi-year Total Archive Volume (PBs) Trend</a:t>
            </a:r>
            <a:endParaRPr lang="en-US">
              <a:effectLst/>
            </a:endParaRPr>
          </a:p>
        </c:rich>
      </c:tx>
      <c:overlay val="0"/>
    </c:title>
    <c:autoTitleDeleted val="0"/>
    <c:plotArea>
      <c:layout>
        <c:manualLayout>
          <c:layoutTarget val="inner"/>
          <c:xMode val="edge"/>
          <c:yMode val="edge"/>
          <c:x val="6.6680388749186872E-2"/>
          <c:y val="9.6585431391459989E-2"/>
          <c:w val="0.91134744273118307"/>
          <c:h val="0.80130131959602469"/>
        </c:manualLayout>
      </c:layout>
      <c:bubbleChart>
        <c:varyColors val="0"/>
        <c:ser>
          <c:idx val="0"/>
          <c:order val="0"/>
          <c:tx>
            <c:strRef>
              <c:f>'Total Archive Trend'!$B$5</c:f>
              <c:strCache>
                <c:ptCount val="1"/>
                <c:pt idx="0">
                  <c:v>Total Volume (PBs)</c:v>
                </c:pt>
              </c:strCache>
            </c:strRef>
          </c:tx>
          <c:spPr>
            <a:solidFill>
              <a:srgbClr val="DEA900"/>
            </a:solidFill>
            <a:ln w="25400">
              <a:noFill/>
            </a:ln>
            <a:effectLst/>
          </c:spPr>
          <c:invertIfNegative val="0"/>
          <c:dLbls>
            <c:dLbl>
              <c:idx val="0"/>
              <c:layout>
                <c:manualLayout>
                  <c:x val="-3.5316701535148425E-2"/>
                  <c:y val="-3.6563071297989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EE-4942-907A-DE20ADE8B640}"/>
                </c:ext>
              </c:extLst>
            </c:dLbl>
            <c:dLbl>
              <c:idx val="10"/>
              <c:layout>
                <c:manualLayout>
                  <c:x val="-3.356100955216855E-2"/>
                  <c:y val="1.3138195368393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EE-4942-907A-DE20ADE8B640}"/>
                </c:ext>
              </c:extLst>
            </c:dLbl>
            <c:dLbl>
              <c:idx val="17"/>
              <c:layout>
                <c:manualLayout>
                  <c:x val="-6.4570817536696801E-2"/>
                  <c:y val="-7.53291887822500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EE-4942-907A-DE20ADE8B640}"/>
                </c:ext>
              </c:extLst>
            </c:dLbl>
            <c:dLbl>
              <c:idx val="20"/>
              <c:layout>
                <c:manualLayout>
                  <c:x val="-5.4169237617227674E-2"/>
                  <c:y val="1.6837041491280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EE-4942-907A-DE20ADE8B640}"/>
                </c:ext>
              </c:extLst>
            </c:dLbl>
            <c:dLbl>
              <c:idx val="23"/>
              <c:layout>
                <c:manualLayout>
                  <c:x val="-3.1474983755685512E-2"/>
                  <c:y val="-2.405291641611589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EE-4942-907A-DE20ADE8B6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numRef>
              <c:f>'Total Archive Trend'!$A$6:$A$31</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xVal>
          <c:yVal>
            <c:numRef>
              <c:f>'Total Archive Trend'!$B$6:$B$31</c:f>
              <c:numCache>
                <c:formatCode>#,##0.00</c:formatCode>
                <c:ptCount val="26"/>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pt idx="22">
                  <c:v>71.539023482580561</c:v>
                </c:pt>
                <c:pt idx="23">
                  <c:v>102.49167855602505</c:v>
                </c:pt>
                <c:pt idx="24">
                  <c:v>128.59189453125001</c:v>
                </c:pt>
                <c:pt idx="25">
                  <c:v>178.72811301231386</c:v>
                </c:pt>
              </c:numCache>
            </c:numRef>
          </c:yVal>
          <c:bubbleSize>
            <c:numRef>
              <c:f>'Total Archive Trend'!$C$6:$C$31</c:f>
              <c:numCache>
                <c:formatCode>#,##0.00</c:formatCode>
                <c:ptCount val="26"/>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14.632695312499999</c:v>
                </c:pt>
                <c:pt idx="16">
                  <c:v>17.503115234374999</c:v>
                </c:pt>
                <c:pt idx="17">
                  <c:v>23.806344676585869</c:v>
                </c:pt>
                <c:pt idx="18">
                  <c:v>27.365493290096673</c:v>
                </c:pt>
                <c:pt idx="19">
                  <c:v>33.595650262832635</c:v>
                </c:pt>
                <c:pt idx="20">
                  <c:v>41.860490875244139</c:v>
                </c:pt>
                <c:pt idx="21">
                  <c:v>59.237639341354374</c:v>
                </c:pt>
                <c:pt idx="22">
                  <c:v>71.539023482580561</c:v>
                </c:pt>
                <c:pt idx="23">
                  <c:v>102.49167855602505</c:v>
                </c:pt>
                <c:pt idx="24">
                  <c:v>128.59189453125001</c:v>
                </c:pt>
                <c:pt idx="25">
                  <c:v>178.72811301231386</c:v>
                </c:pt>
              </c:numCache>
            </c:numRef>
          </c:bubbleSize>
          <c:bubble3D val="1"/>
          <c:extLst>
            <c:ext xmlns:c16="http://schemas.microsoft.com/office/drawing/2014/chart" uri="{C3380CC4-5D6E-409C-BE32-E72D297353CC}">
              <c16:uniqueId val="{00000005-BDEE-4942-907A-DE20ADE8B640}"/>
            </c:ext>
          </c:extLst>
        </c:ser>
        <c:dLbls>
          <c:showLegendKey val="0"/>
          <c:showVal val="0"/>
          <c:showCatName val="0"/>
          <c:showSerName val="0"/>
          <c:showPercent val="0"/>
          <c:showBubbleSize val="0"/>
        </c:dLbls>
        <c:bubbleScale val="100"/>
        <c:showNegBubbles val="0"/>
        <c:axId val="-442271584"/>
        <c:axId val="-442273216"/>
      </c:bubbleChart>
      <c:valAx>
        <c:axId val="-442271584"/>
        <c:scaling>
          <c:orientation val="minMax"/>
          <c:max val="2025"/>
          <c:min val="1999"/>
        </c:scaling>
        <c:delete val="0"/>
        <c:axPos val="b"/>
        <c:majorGridlines>
          <c:spPr>
            <a:ln w="9525" cap="flat" cmpd="sng" algn="ctr">
              <a:solidFill>
                <a:schemeClr val="accent5">
                  <a:alpha val="4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Fiscal Year</a:t>
                </a:r>
              </a:p>
            </c:rich>
          </c:tx>
          <c:layout>
            <c:manualLayout>
              <c:xMode val="edge"/>
              <c:yMode val="edge"/>
              <c:x val="0.5043029621297338"/>
              <c:y val="0.94549703979892075"/>
            </c:manualLayout>
          </c:layout>
          <c:overlay val="0"/>
          <c:spPr>
            <a:noFill/>
            <a:ln>
              <a:noFill/>
            </a:ln>
            <a:effectLst/>
          </c:spPr>
        </c:title>
        <c:numFmt formatCode="General" sourceLinked="1"/>
        <c:majorTickMark val="out"/>
        <c:minorTickMark val="none"/>
        <c:tickLblPos val="low"/>
        <c:spPr>
          <a:noFill/>
          <a:ln>
            <a:solidFill>
              <a:schemeClr val="dk1">
                <a:lumMod val="25000"/>
                <a:lumOff val="75000"/>
              </a:schemeClr>
            </a:solidFill>
          </a:ln>
          <a:effectLst/>
        </c:spPr>
        <c:txPr>
          <a:bodyPr rot="0" vert="horz"/>
          <a:lstStyle/>
          <a:p>
            <a:pPr>
              <a:defRPr sz="1200" b="0" i="0" u="none" strike="noStrike" baseline="0">
                <a:solidFill>
                  <a:srgbClr val="000000"/>
                </a:solidFill>
                <a:latin typeface="Calibri"/>
                <a:ea typeface="Calibri"/>
                <a:cs typeface="Calibri"/>
              </a:defRPr>
            </a:pPr>
            <a:endParaRPr lang="en-US"/>
          </a:p>
        </c:txPr>
        <c:crossAx val="-442273216"/>
        <c:crosses val="autoZero"/>
        <c:crossBetween val="midCat"/>
        <c:majorUnit val="1"/>
      </c:valAx>
      <c:valAx>
        <c:axId val="-442273216"/>
        <c:scaling>
          <c:orientation val="minMax"/>
          <c:min val="0"/>
        </c:scaling>
        <c:delete val="0"/>
        <c:axPos val="l"/>
        <c:majorGridlines>
          <c:spPr>
            <a:ln w="9525" cap="flat" cmpd="sng" algn="ctr">
              <a:solidFill>
                <a:schemeClr val="accent5">
                  <a:alpha val="4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Archived Data Volume (Petabytes)</a:t>
                </a:r>
              </a:p>
            </c:rich>
          </c:tx>
          <c:overlay val="0"/>
          <c:spPr>
            <a:noFill/>
            <a:ln>
              <a:noFill/>
            </a:ln>
            <a:effectLst/>
          </c:spPr>
        </c:title>
        <c:numFmt formatCode="0" sourceLinked="0"/>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crossAx val="-442271584"/>
        <c:crossesAt val="-1"/>
        <c:crossBetween val="midCat"/>
      </c:valAx>
      <c:spPr>
        <a:noFill/>
        <a:ln>
          <a:solidFill>
            <a:schemeClr val="accent5">
              <a:alpha val="74000"/>
            </a:schemeClr>
          </a:solid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Trend'!$A$28:$A$53</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Trend'!$B$28:$B$53</c:f>
              <c:numCache>
                <c:formatCode>#,##0.00</c:formatCode>
                <c:ptCount val="26"/>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pt idx="17">
                  <c:v>1270.4862740000001</c:v>
                </c:pt>
                <c:pt idx="18">
                  <c:v>1477.0640560000002</c:v>
                </c:pt>
                <c:pt idx="19">
                  <c:v>1821.5846549999999</c:v>
                </c:pt>
                <c:pt idx="20">
                  <c:v>1793.332085</c:v>
                </c:pt>
                <c:pt idx="21">
                  <c:v>1858.7448300000001</c:v>
                </c:pt>
                <c:pt idx="22">
                  <c:v>2854.5473590000001</c:v>
                </c:pt>
                <c:pt idx="23">
                  <c:v>3301.575699</c:v>
                </c:pt>
                <c:pt idx="24">
                  <c:v>4483.7787309999994</c:v>
                </c:pt>
                <c:pt idx="25">
                  <c:v>7443.0430359999991</c:v>
                </c:pt>
              </c:numCache>
            </c:numRef>
          </c:val>
          <c:extLst>
            <c:ext xmlns:c16="http://schemas.microsoft.com/office/drawing/2014/chart" uri="{C3380CC4-5D6E-409C-BE32-E72D297353CC}">
              <c16:uniqueId val="{00000000-4C3E-1843-B0A3-D8C2615D8C5F}"/>
            </c:ext>
          </c:extLst>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cat>
            <c:strRef>
              <c:f>'Product Distribution Trend'!$A$28:$A$53</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Trend'!$C$28:$C$53</c:f>
              <c:numCache>
                <c:formatCode>#,##0.00</c:formatCode>
                <c:ptCount val="26"/>
                <c:pt idx="0">
                  <c:v>0</c:v>
                </c:pt>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pt idx="22">
                  <c:v>149.03</c:v>
                </c:pt>
                <c:pt idx="23">
                  <c:v>203.31</c:v>
                </c:pt>
                <c:pt idx="24">
                  <c:v>285.49</c:v>
                </c:pt>
                <c:pt idx="25">
                  <c:v>356.87</c:v>
                </c:pt>
              </c:numCache>
            </c:numRef>
          </c:val>
          <c:extLst>
            <c:ext xmlns:c16="http://schemas.microsoft.com/office/drawing/2014/chart" uri="{C3380CC4-5D6E-409C-BE32-E72D297353CC}">
              <c16:uniqueId val="{00000001-4C3E-1843-B0A3-D8C2615D8C5F}"/>
            </c:ext>
          </c:extLst>
        </c:ser>
        <c:dLbls>
          <c:showLegendKey val="0"/>
          <c:showVal val="0"/>
          <c:showCatName val="0"/>
          <c:showSerName val="0"/>
          <c:showPercent val="0"/>
          <c:showBubbleSize val="0"/>
        </c:dLbls>
        <c:gapWidth val="150"/>
        <c:overlap val="100"/>
        <c:axId val="-442274304"/>
        <c:axId val="-442268864"/>
      </c:barChart>
      <c:catAx>
        <c:axId val="-442274304"/>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68864"/>
        <c:crosses val="autoZero"/>
        <c:auto val="1"/>
        <c:lblAlgn val="ctr"/>
        <c:lblOffset val="100"/>
        <c:noMultiLvlLbl val="0"/>
      </c:catAx>
      <c:valAx>
        <c:axId val="-442268864"/>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442274304"/>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Trend'!$B$60</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Trend'!$B$61:$B$86</c:f>
              <c:numCache>
                <c:formatCode>#,##0.00</c:formatCode>
                <c:ptCount val="26"/>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pt idx="15">
                  <c:v>15.943277</c:v>
                </c:pt>
                <c:pt idx="16">
                  <c:v>18.483861999999998</c:v>
                </c:pt>
                <c:pt idx="17">
                  <c:v>31.037472000000001</c:v>
                </c:pt>
                <c:pt idx="18">
                  <c:v>26.575334999999999</c:v>
                </c:pt>
                <c:pt idx="19">
                  <c:v>36.577519000000002</c:v>
                </c:pt>
                <c:pt idx="20">
                  <c:v>22.938811000000001</c:v>
                </c:pt>
                <c:pt idx="21">
                  <c:v>24.043609</c:v>
                </c:pt>
                <c:pt idx="22">
                  <c:v>24.136044999999999</c:v>
                </c:pt>
                <c:pt idx="23">
                  <c:v>27.930698</c:v>
                </c:pt>
                <c:pt idx="24">
                  <c:v>46.231842999999998</c:v>
                </c:pt>
                <c:pt idx="25">
                  <c:v>64.438758000000007</c:v>
                </c:pt>
              </c:numCache>
            </c:numRef>
          </c:val>
          <c:extLst>
            <c:ext xmlns:c16="http://schemas.microsoft.com/office/drawing/2014/chart" uri="{C3380CC4-5D6E-409C-BE32-E72D297353CC}">
              <c16:uniqueId val="{00000000-2F9F-4542-A860-647ECF7BBDB8}"/>
            </c:ext>
          </c:extLst>
        </c:ser>
        <c:ser>
          <c:idx val="1"/>
          <c:order val="1"/>
          <c:tx>
            <c:strRef>
              <c:f>'Product Distribution Trend'!$C$60</c:f>
              <c:strCache>
                <c:ptCount val="1"/>
                <c:pt idx="0">
                  <c:v>ASF DAAC</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Trend'!$C$61:$C$86</c:f>
              <c:numCache>
                <c:formatCode>#,##0.00</c:formatCode>
                <c:ptCount val="26"/>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pt idx="15">
                  <c:v>2.0008599999999999</c:v>
                </c:pt>
                <c:pt idx="16">
                  <c:v>5.1804249999999996</c:v>
                </c:pt>
                <c:pt idx="17">
                  <c:v>6.6679250000000003</c:v>
                </c:pt>
                <c:pt idx="18">
                  <c:v>11.235903</c:v>
                </c:pt>
                <c:pt idx="19">
                  <c:v>31.991156</c:v>
                </c:pt>
                <c:pt idx="20">
                  <c:v>39.777545000000003</c:v>
                </c:pt>
                <c:pt idx="21">
                  <c:v>34.563133000000001</c:v>
                </c:pt>
                <c:pt idx="22">
                  <c:v>51.888854000000002</c:v>
                </c:pt>
                <c:pt idx="23">
                  <c:v>48.061692999999998</c:v>
                </c:pt>
                <c:pt idx="24">
                  <c:v>69.781617999999995</c:v>
                </c:pt>
                <c:pt idx="25">
                  <c:v>220.06076999999999</c:v>
                </c:pt>
              </c:numCache>
            </c:numRef>
          </c:val>
          <c:extLst>
            <c:ext xmlns:c16="http://schemas.microsoft.com/office/drawing/2014/chart" uri="{C3380CC4-5D6E-409C-BE32-E72D297353CC}">
              <c16:uniqueId val="{00000001-2F9F-4542-A860-647ECF7BBDB8}"/>
            </c:ext>
          </c:extLst>
        </c:ser>
        <c:ser>
          <c:idx val="2"/>
          <c:order val="2"/>
          <c:tx>
            <c:strRef>
              <c:f>'Product Distribution Trend'!$D$60</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Trend'!$D$61:$D$86</c:f>
              <c:numCache>
                <c:formatCode>#,##0.00</c:formatCode>
                <c:ptCount val="26"/>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pt idx="15">
                  <c:v>172.03639100000001</c:v>
                </c:pt>
                <c:pt idx="16">
                  <c:v>316.508622</c:v>
                </c:pt>
                <c:pt idx="17">
                  <c:v>384.034918</c:v>
                </c:pt>
                <c:pt idx="18">
                  <c:v>348.31492200000002</c:v>
                </c:pt>
                <c:pt idx="19">
                  <c:v>390.72035199999999</c:v>
                </c:pt>
                <c:pt idx="20">
                  <c:v>373.78777500000001</c:v>
                </c:pt>
                <c:pt idx="21">
                  <c:v>247.00965500000001</c:v>
                </c:pt>
                <c:pt idx="22">
                  <c:v>265.18032399999998</c:v>
                </c:pt>
                <c:pt idx="23">
                  <c:v>1096.2471009999999</c:v>
                </c:pt>
                <c:pt idx="24">
                  <c:v>1149.6430499999999</c:v>
                </c:pt>
                <c:pt idx="25">
                  <c:v>1192.952957</c:v>
                </c:pt>
              </c:numCache>
            </c:numRef>
          </c:val>
          <c:extLst>
            <c:ext xmlns:c16="http://schemas.microsoft.com/office/drawing/2014/chart" uri="{C3380CC4-5D6E-409C-BE32-E72D297353CC}">
              <c16:uniqueId val="{00000002-2F9F-4542-A860-647ECF7BBDB8}"/>
            </c:ext>
          </c:extLst>
        </c:ser>
        <c:ser>
          <c:idx val="3"/>
          <c:order val="3"/>
          <c:tx>
            <c:strRef>
              <c:f>'Product Distribution Trend'!$E$60</c:f>
              <c:strCache>
                <c:ptCount val="1"/>
                <c:pt idx="0">
                  <c:v>CSDA</c:v>
                </c:pt>
              </c:strCache>
            </c:strRef>
          </c:tx>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Trend'!$E$61:$E$86</c:f>
              <c:numCache>
                <c:formatCode>#,##0.00</c:formatCode>
                <c:ptCount val="26"/>
                <c:pt idx="23">
                  <c:v>1.0814000000000001E-2</c:v>
                </c:pt>
                <c:pt idx="24">
                  <c:v>8.7867000000000001E-2</c:v>
                </c:pt>
                <c:pt idx="25">
                  <c:v>0.15548499999999998</c:v>
                </c:pt>
              </c:numCache>
            </c:numRef>
          </c:val>
          <c:extLst>
            <c:ext xmlns:c16="http://schemas.microsoft.com/office/drawing/2014/chart" uri="{C3380CC4-5D6E-409C-BE32-E72D297353CC}">
              <c16:uniqueId val="{00000003-2F9F-4542-A860-647ECF7BBDB8}"/>
            </c:ext>
          </c:extLst>
        </c:ser>
        <c:ser>
          <c:idx val="4"/>
          <c:order val="4"/>
          <c:tx>
            <c:strRef>
              <c:f>'Product Distribution Trend'!$F$60</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Trend'!$F$61:$F$86</c:f>
              <c:numCache>
                <c:formatCode>#,##0.00</c:formatCode>
                <c:ptCount val="26"/>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pt idx="15">
                  <c:v>405.060654</c:v>
                </c:pt>
                <c:pt idx="16">
                  <c:v>409.16399200000001</c:v>
                </c:pt>
                <c:pt idx="17">
                  <c:v>257.50330300000002</c:v>
                </c:pt>
                <c:pt idx="18">
                  <c:v>297.73108400000001</c:v>
                </c:pt>
                <c:pt idx="19">
                  <c:v>408.14651099999998</c:v>
                </c:pt>
                <c:pt idx="20">
                  <c:v>428.93781000000001</c:v>
                </c:pt>
                <c:pt idx="21">
                  <c:v>479.78938099999999</c:v>
                </c:pt>
                <c:pt idx="22">
                  <c:v>539.96653300000003</c:v>
                </c:pt>
                <c:pt idx="23">
                  <c:v>553.56933500000002</c:v>
                </c:pt>
                <c:pt idx="24">
                  <c:v>665.35047099999997</c:v>
                </c:pt>
                <c:pt idx="25">
                  <c:v>777.52756899999986</c:v>
                </c:pt>
              </c:numCache>
            </c:numRef>
          </c:val>
          <c:extLst>
            <c:ext xmlns:c16="http://schemas.microsoft.com/office/drawing/2014/chart" uri="{C3380CC4-5D6E-409C-BE32-E72D297353CC}">
              <c16:uniqueId val="{00000004-2F9F-4542-A860-647ECF7BBDB8}"/>
            </c:ext>
          </c:extLst>
        </c:ser>
        <c:ser>
          <c:idx val="5"/>
          <c:order val="5"/>
          <c:tx>
            <c:strRef>
              <c:f>'Product Distribution Trend'!$G$60</c:f>
              <c:strCache>
                <c:ptCount val="1"/>
                <c:pt idx="0">
                  <c:v>GHRC DAAC</c:v>
                </c:pt>
              </c:strCache>
            </c:strRef>
          </c:tx>
          <c:spPr>
            <a:gradFill rotWithShape="0">
              <a:gsLst>
                <a:gs pos="0">
                  <a:srgbClr val="9DE2FF"/>
                </a:gs>
                <a:gs pos="100000">
                  <a:srgbClr val="31A1C0"/>
                </a:gs>
              </a:gsLst>
              <a:lin ang="5400000"/>
            </a:gradFill>
            <a:ln w="25400">
              <a:noFill/>
            </a:ln>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Trend'!$G$61:$G$86</c:f>
              <c:numCache>
                <c:formatCode>#,##0.00</c:formatCode>
                <c:ptCount val="26"/>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pt idx="15">
                  <c:v>6.3843249999999996</c:v>
                </c:pt>
                <c:pt idx="16">
                  <c:v>3.9329890000000001</c:v>
                </c:pt>
                <c:pt idx="17">
                  <c:v>6.8701800000000004</c:v>
                </c:pt>
                <c:pt idx="18">
                  <c:v>7.1144410000000002</c:v>
                </c:pt>
                <c:pt idx="19">
                  <c:v>76.927700999999999</c:v>
                </c:pt>
                <c:pt idx="20">
                  <c:v>8.3393149999999991</c:v>
                </c:pt>
                <c:pt idx="21">
                  <c:v>13.966144</c:v>
                </c:pt>
                <c:pt idx="22">
                  <c:v>10.362462000000001</c:v>
                </c:pt>
                <c:pt idx="23">
                  <c:v>4.4294929999999999</c:v>
                </c:pt>
                <c:pt idx="24">
                  <c:v>5.0195080000000001</c:v>
                </c:pt>
                <c:pt idx="25">
                  <c:v>16.489101999999999</c:v>
                </c:pt>
              </c:numCache>
            </c:numRef>
          </c:val>
          <c:extLst>
            <c:ext xmlns:c16="http://schemas.microsoft.com/office/drawing/2014/chart" uri="{C3380CC4-5D6E-409C-BE32-E72D297353CC}">
              <c16:uniqueId val="{00000005-2F9F-4542-A860-647ECF7BBDB8}"/>
            </c:ext>
          </c:extLst>
        </c:ser>
        <c:ser>
          <c:idx val="6"/>
          <c:order val="6"/>
          <c:tx>
            <c:strRef>
              <c:f>'Product Distribution Trend'!$H$60</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Trend'!$H$61:$H$86</c:f>
              <c:numCache>
                <c:formatCode>#,##0.00</c:formatCode>
                <c:ptCount val="26"/>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pt idx="15">
                  <c:v>163.27644599999999</c:v>
                </c:pt>
                <c:pt idx="16">
                  <c:v>174.59097600000001</c:v>
                </c:pt>
                <c:pt idx="17">
                  <c:v>208.186137</c:v>
                </c:pt>
                <c:pt idx="18">
                  <c:v>249.38378800000001</c:v>
                </c:pt>
                <c:pt idx="19">
                  <c:v>276.07118400000002</c:v>
                </c:pt>
                <c:pt idx="20">
                  <c:v>233.80064300000001</c:v>
                </c:pt>
                <c:pt idx="21">
                  <c:v>252.374606</c:v>
                </c:pt>
                <c:pt idx="22">
                  <c:v>512.76510099999996</c:v>
                </c:pt>
                <c:pt idx="23">
                  <c:v>613.62384999999995</c:v>
                </c:pt>
                <c:pt idx="24">
                  <c:v>1660.080285</c:v>
                </c:pt>
                <c:pt idx="25">
                  <c:v>898.25093600000002</c:v>
                </c:pt>
              </c:numCache>
            </c:numRef>
          </c:val>
          <c:extLst>
            <c:ext xmlns:c16="http://schemas.microsoft.com/office/drawing/2014/chart" uri="{C3380CC4-5D6E-409C-BE32-E72D297353CC}">
              <c16:uniqueId val="{00000006-2F9F-4542-A860-647ECF7BBDB8}"/>
            </c:ext>
          </c:extLst>
        </c:ser>
        <c:ser>
          <c:idx val="7"/>
          <c:order val="7"/>
          <c:tx>
            <c:strRef>
              <c:f>'Product Distribution Trend'!$I$60</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Trend'!$I$61:$I$86</c:f>
              <c:numCache>
                <c:formatCode>#,##0.00</c:formatCode>
                <c:ptCount val="26"/>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pt idx="15">
                  <c:v>360.64454699999999</c:v>
                </c:pt>
                <c:pt idx="16">
                  <c:v>230.71311800000001</c:v>
                </c:pt>
                <c:pt idx="17">
                  <c:v>107.761906</c:v>
                </c:pt>
                <c:pt idx="18">
                  <c:v>239.952279</c:v>
                </c:pt>
                <c:pt idx="19">
                  <c:v>371.42471999999998</c:v>
                </c:pt>
                <c:pt idx="20">
                  <c:v>455.37547699999999</c:v>
                </c:pt>
                <c:pt idx="21">
                  <c:v>536.58246099999997</c:v>
                </c:pt>
                <c:pt idx="22">
                  <c:v>677.69295699999998</c:v>
                </c:pt>
                <c:pt idx="23">
                  <c:v>401.48317900000001</c:v>
                </c:pt>
                <c:pt idx="24">
                  <c:v>491.25263100000001</c:v>
                </c:pt>
                <c:pt idx="25">
                  <c:v>3523.2388449999999</c:v>
                </c:pt>
              </c:numCache>
            </c:numRef>
          </c:val>
          <c:extLst>
            <c:ext xmlns:c16="http://schemas.microsoft.com/office/drawing/2014/chart" uri="{C3380CC4-5D6E-409C-BE32-E72D297353CC}">
              <c16:uniqueId val="{00000007-2F9F-4542-A860-647ECF7BBDB8}"/>
            </c:ext>
          </c:extLst>
        </c:ser>
        <c:ser>
          <c:idx val="8"/>
          <c:order val="8"/>
          <c:tx>
            <c:strRef>
              <c:f>'Product Distribution Trend'!$J$60</c:f>
              <c:strCache>
                <c:ptCount val="1"/>
                <c:pt idx="0">
                  <c:v>NSIDC DAAC</c:v>
                </c:pt>
              </c:strCache>
            </c:strRef>
          </c:tx>
          <c:spPr>
            <a:gradFill rotWithShape="0">
              <a:gsLst>
                <a:gs pos="0">
                  <a:srgbClr val="FFB6B4"/>
                </a:gs>
                <a:gs pos="100000">
                  <a:srgbClr val="DA8A89"/>
                </a:gs>
              </a:gsLst>
              <a:lin ang="5400000"/>
            </a:gradFill>
            <a:ln w="25400">
              <a:noFill/>
            </a:ln>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Trend'!$J$61:$J$86</c:f>
              <c:numCache>
                <c:formatCode>#,##0.00</c:formatCode>
                <c:ptCount val="26"/>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pt idx="15">
                  <c:v>70.647366000000005</c:v>
                </c:pt>
                <c:pt idx="16">
                  <c:v>82.185432000000006</c:v>
                </c:pt>
                <c:pt idx="17">
                  <c:v>102.272879</c:v>
                </c:pt>
                <c:pt idx="18">
                  <c:v>157.13142500000001</c:v>
                </c:pt>
                <c:pt idx="19">
                  <c:v>68.86139</c:v>
                </c:pt>
                <c:pt idx="20">
                  <c:v>81.462450000000004</c:v>
                </c:pt>
                <c:pt idx="21">
                  <c:v>64.506292000000002</c:v>
                </c:pt>
                <c:pt idx="22">
                  <c:v>87.339473999999996</c:v>
                </c:pt>
                <c:pt idx="23">
                  <c:v>130.018663</c:v>
                </c:pt>
                <c:pt idx="24">
                  <c:v>156.046595</c:v>
                </c:pt>
                <c:pt idx="25">
                  <c:v>308.29813300000001</c:v>
                </c:pt>
              </c:numCache>
            </c:numRef>
          </c:val>
          <c:extLst>
            <c:ext xmlns:c16="http://schemas.microsoft.com/office/drawing/2014/chart" uri="{C3380CC4-5D6E-409C-BE32-E72D297353CC}">
              <c16:uniqueId val="{00000008-2F9F-4542-A860-647ECF7BBDB8}"/>
            </c:ext>
          </c:extLst>
        </c:ser>
        <c:ser>
          <c:idx val="9"/>
          <c:order val="9"/>
          <c:tx>
            <c:strRef>
              <c:f>'Product Distribution Trend'!$K$60</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Trend'!$K$61:$K$86</c:f>
              <c:numCache>
                <c:formatCode>#,##0.00</c:formatCode>
                <c:ptCount val="26"/>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pt idx="15">
                  <c:v>56.956518000000003</c:v>
                </c:pt>
                <c:pt idx="16">
                  <c:v>65.432243</c:v>
                </c:pt>
                <c:pt idx="17">
                  <c:v>47.917738</c:v>
                </c:pt>
                <c:pt idx="18">
                  <c:v>55.382038000000001</c:v>
                </c:pt>
                <c:pt idx="19">
                  <c:v>38.363185000000001</c:v>
                </c:pt>
                <c:pt idx="20">
                  <c:v>56.457979000000002</c:v>
                </c:pt>
                <c:pt idx="21">
                  <c:v>50.985855000000001</c:v>
                </c:pt>
                <c:pt idx="22">
                  <c:v>70.861675000000005</c:v>
                </c:pt>
                <c:pt idx="23">
                  <c:v>69.771438000000003</c:v>
                </c:pt>
                <c:pt idx="24">
                  <c:v>66.930110999999997</c:v>
                </c:pt>
                <c:pt idx="25">
                  <c:v>83.849920000000012</c:v>
                </c:pt>
              </c:numCache>
            </c:numRef>
          </c:val>
          <c:extLst>
            <c:ext xmlns:c16="http://schemas.microsoft.com/office/drawing/2014/chart" uri="{C3380CC4-5D6E-409C-BE32-E72D297353CC}">
              <c16:uniqueId val="{00000009-2F9F-4542-A860-647ECF7BBDB8}"/>
            </c:ext>
          </c:extLst>
        </c:ser>
        <c:ser>
          <c:idx val="10"/>
          <c:order val="10"/>
          <c:tx>
            <c:strRef>
              <c:f>'Product Distribution Trend'!$L$60</c:f>
              <c:strCache>
                <c:ptCount val="1"/>
                <c:pt idx="0">
                  <c:v>ORNL DAAC</c:v>
                </c:pt>
              </c:strCache>
            </c:strRef>
          </c:tx>
          <c:spPr>
            <a:gradFill rotWithShape="0">
              <a:gsLst>
                <a:gs pos="0">
                  <a:srgbClr val="D6C5F1"/>
                </a:gs>
                <a:gs pos="100000">
                  <a:srgbClr val="A896C2"/>
                </a:gs>
              </a:gsLst>
              <a:lin ang="5400000"/>
            </a:gradFill>
            <a:ln w="25400">
              <a:noFill/>
            </a:ln>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Trend'!$L$61:$L$86</c:f>
              <c:numCache>
                <c:formatCode>#,##0.00</c:formatCode>
                <c:ptCount val="26"/>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pt idx="15">
                  <c:v>13.084823</c:v>
                </c:pt>
                <c:pt idx="16">
                  <c:v>31.550469</c:v>
                </c:pt>
                <c:pt idx="17">
                  <c:v>26.890238</c:v>
                </c:pt>
                <c:pt idx="18">
                  <c:v>34.901304000000003</c:v>
                </c:pt>
                <c:pt idx="19">
                  <c:v>52.227103999999997</c:v>
                </c:pt>
                <c:pt idx="20">
                  <c:v>31.767077</c:v>
                </c:pt>
                <c:pt idx="21">
                  <c:v>68.714117999999999</c:v>
                </c:pt>
                <c:pt idx="22">
                  <c:v>102.537036</c:v>
                </c:pt>
                <c:pt idx="23">
                  <c:v>73.071164999999993</c:v>
                </c:pt>
                <c:pt idx="24">
                  <c:v>132.41475399999999</c:v>
                </c:pt>
                <c:pt idx="25">
                  <c:v>192.54209200000003</c:v>
                </c:pt>
              </c:numCache>
            </c:numRef>
          </c:val>
          <c:extLst>
            <c:ext xmlns:c16="http://schemas.microsoft.com/office/drawing/2014/chart" uri="{C3380CC4-5D6E-409C-BE32-E72D297353CC}">
              <c16:uniqueId val="{0000000A-2F9F-4542-A860-647ECF7BBDB8}"/>
            </c:ext>
          </c:extLst>
        </c:ser>
        <c:ser>
          <c:idx val="11"/>
          <c:order val="11"/>
          <c:tx>
            <c:strRef>
              <c:f>'Product Distribution Trend'!$M$60</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Trend'!$M$61:$M$86</c:f>
              <c:numCache>
                <c:formatCode>#,##0.00</c:formatCode>
                <c:ptCount val="26"/>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pt idx="15">
                  <c:v>77.176446999999996</c:v>
                </c:pt>
                <c:pt idx="16">
                  <c:v>93.017982000000003</c:v>
                </c:pt>
                <c:pt idx="17">
                  <c:v>87.788122999999999</c:v>
                </c:pt>
                <c:pt idx="18">
                  <c:v>48.444204999999997</c:v>
                </c:pt>
                <c:pt idx="19">
                  <c:v>68.885910999999993</c:v>
                </c:pt>
                <c:pt idx="20">
                  <c:v>59.364289999999997</c:v>
                </c:pt>
                <c:pt idx="21">
                  <c:v>84.941469999999995</c:v>
                </c:pt>
                <c:pt idx="22">
                  <c:v>510.76768600000003</c:v>
                </c:pt>
                <c:pt idx="23">
                  <c:v>282.31865800000003</c:v>
                </c:pt>
                <c:pt idx="24">
                  <c:v>39.181713999999999</c:v>
                </c:pt>
                <c:pt idx="25">
                  <c:v>163.94438699999998</c:v>
                </c:pt>
              </c:numCache>
            </c:numRef>
          </c:val>
          <c:extLst>
            <c:ext xmlns:c16="http://schemas.microsoft.com/office/drawing/2014/chart" uri="{C3380CC4-5D6E-409C-BE32-E72D297353CC}">
              <c16:uniqueId val="{0000000B-2F9F-4542-A860-647ECF7BBDB8}"/>
            </c:ext>
          </c:extLst>
        </c:ser>
        <c:ser>
          <c:idx val="12"/>
          <c:order val="12"/>
          <c:tx>
            <c:strRef>
              <c:f>'Product Distribution Trend'!$N$60</c:f>
              <c:strCache>
                <c:ptCount val="1"/>
                <c:pt idx="0">
                  <c:v>SEDAC</c:v>
                </c:pt>
              </c:strCache>
            </c:strRef>
          </c:tx>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Trend'!$N$61:$N$86</c:f>
              <c:numCache>
                <c:formatCode>#,##0.00</c:formatCode>
                <c:ptCount val="26"/>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pt idx="15">
                  <c:v>7.6517379999999999</c:v>
                </c:pt>
                <c:pt idx="16">
                  <c:v>5.7873919999999996</c:v>
                </c:pt>
                <c:pt idx="17">
                  <c:v>3.5554549999999998</c:v>
                </c:pt>
                <c:pt idx="18">
                  <c:v>0.89733200000000002</c:v>
                </c:pt>
                <c:pt idx="19">
                  <c:v>1.3879220000000001</c:v>
                </c:pt>
                <c:pt idx="20">
                  <c:v>1.322913</c:v>
                </c:pt>
                <c:pt idx="21">
                  <c:v>1.268106</c:v>
                </c:pt>
                <c:pt idx="22">
                  <c:v>1.049212</c:v>
                </c:pt>
                <c:pt idx="23">
                  <c:v>1.039612</c:v>
                </c:pt>
                <c:pt idx="24">
                  <c:v>1.758284</c:v>
                </c:pt>
                <c:pt idx="25">
                  <c:v>1.294082</c:v>
                </c:pt>
              </c:numCache>
            </c:numRef>
          </c:val>
          <c:extLst>
            <c:ext xmlns:c16="http://schemas.microsoft.com/office/drawing/2014/chart" uri="{C3380CC4-5D6E-409C-BE32-E72D297353CC}">
              <c16:uniqueId val="{0000000C-2F9F-4542-A860-647ECF7BBDB8}"/>
            </c:ext>
          </c:extLst>
        </c:ser>
        <c:ser>
          <c:idx val="14"/>
          <c:order val="13"/>
          <c:tx>
            <c:strRef>
              <c:f>'Product Distribution Trend'!$P$60</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cat>
            <c:strRef>
              <c:f>'Product Distribution Trend'!$A$61:$A$86</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 Distribution Trend'!$P$61:$P$86</c:f>
              <c:numCache>
                <c:formatCode>#,##0.00</c:formatCode>
                <c:ptCount val="26"/>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pt idx="22">
                  <c:v>149.03</c:v>
                </c:pt>
                <c:pt idx="23">
                  <c:v>203.31</c:v>
                </c:pt>
                <c:pt idx="24">
                  <c:v>285.49</c:v>
                </c:pt>
                <c:pt idx="25">
                  <c:v>356.87</c:v>
                </c:pt>
              </c:numCache>
            </c:numRef>
          </c:val>
          <c:extLst>
            <c:ext xmlns:c16="http://schemas.microsoft.com/office/drawing/2014/chart" uri="{C3380CC4-5D6E-409C-BE32-E72D297353CC}">
              <c16:uniqueId val="{0000000D-2F9F-4542-A860-647ECF7BBDB8}"/>
            </c:ext>
          </c:extLst>
        </c:ser>
        <c:dLbls>
          <c:showLegendKey val="0"/>
          <c:showVal val="0"/>
          <c:showCatName val="0"/>
          <c:showSerName val="0"/>
          <c:showPercent val="0"/>
          <c:showBubbleSize val="0"/>
        </c:dLbls>
        <c:gapWidth val="55"/>
        <c:overlap val="100"/>
        <c:axId val="-442271040"/>
        <c:axId val="-442270496"/>
        <c:extLst/>
      </c:barChart>
      <c:catAx>
        <c:axId val="-44227104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70496"/>
        <c:crosses val="autoZero"/>
        <c:auto val="1"/>
        <c:lblAlgn val="ctr"/>
        <c:lblOffset val="100"/>
        <c:noMultiLvlLbl val="0"/>
      </c:catAx>
      <c:valAx>
        <c:axId val="-4422704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442271040"/>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Trend'!$A$30:$A$55</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Trend'!$B$30:$B$55</c:f>
              <c:numCache>
                <c:formatCode>#,##0.00</c:formatCode>
                <c:ptCount val="26"/>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36676.678147507722</c:v>
                </c:pt>
                <c:pt idx="20">
                  <c:v>44143.253235906137</c:v>
                </c:pt>
                <c:pt idx="21">
                  <c:v>60127.690013969681</c:v>
                </c:pt>
                <c:pt idx="22">
                  <c:v>100629.98426834082</c:v>
                </c:pt>
                <c:pt idx="23">
                  <c:v>112477.32152302256</c:v>
                </c:pt>
                <c:pt idx="24">
                  <c:v>161937.20225198637</c:v>
                </c:pt>
                <c:pt idx="25">
                  <c:v>216946.96033070557</c:v>
                </c:pt>
              </c:numCache>
            </c:numRef>
          </c:val>
          <c:extLst>
            <c:ext xmlns:c16="http://schemas.microsoft.com/office/drawing/2014/chart" uri="{C3380CC4-5D6E-409C-BE32-E72D297353CC}">
              <c16:uniqueId val="{00000000-63B5-7F42-B7D9-F612ADA7C51A}"/>
            </c:ext>
          </c:extLst>
        </c:ser>
        <c:ser>
          <c:idx val="1"/>
          <c:order val="1"/>
          <c:tx>
            <c:strRef>
              <c:f>'Volume Distribution Trend'!$C$29</c:f>
              <c:strCache>
                <c:ptCount val="1"/>
                <c:pt idx="0">
                  <c:v>LANCE Volume</c:v>
                </c:pt>
              </c:strCache>
            </c:strRef>
          </c:tx>
          <c:spPr>
            <a:solidFill>
              <a:schemeClr val="accent3"/>
            </a:solidFill>
          </c:spPr>
          <c:invertIfNegative val="0"/>
          <c:cat>
            <c:strRef>
              <c:f>'Volume Distribution Trend'!$A$30:$A$55</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Trend'!$C$30:$C$55</c:f>
              <c:numCache>
                <c:formatCode>#,##0.00</c:formatCode>
                <c:ptCount val="26"/>
                <c:pt idx="0">
                  <c:v>0</c:v>
                </c:pt>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pt idx="22">
                  <c:v>2099.61</c:v>
                </c:pt>
                <c:pt idx="23">
                  <c:v>2627.6859892800999</c:v>
                </c:pt>
                <c:pt idx="24">
                  <c:v>2605.1660445511575</c:v>
                </c:pt>
                <c:pt idx="25">
                  <c:v>2047.6</c:v>
                </c:pt>
              </c:numCache>
            </c:numRef>
          </c:val>
          <c:extLst>
            <c:ext xmlns:c16="http://schemas.microsoft.com/office/drawing/2014/chart" uri="{C3380CC4-5D6E-409C-BE32-E72D297353CC}">
              <c16:uniqueId val="{00000001-63B5-7F42-B7D9-F612ADA7C51A}"/>
            </c:ext>
          </c:extLst>
        </c:ser>
        <c:dLbls>
          <c:showLegendKey val="0"/>
          <c:showVal val="0"/>
          <c:showCatName val="0"/>
          <c:showSerName val="0"/>
          <c:showPercent val="0"/>
          <c:showBubbleSize val="0"/>
        </c:dLbls>
        <c:gapWidth val="150"/>
        <c:overlap val="100"/>
        <c:axId val="-442280288"/>
        <c:axId val="-442273760"/>
      </c:barChart>
      <c:catAx>
        <c:axId val="-442280288"/>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73760"/>
        <c:crosses val="autoZero"/>
        <c:auto val="1"/>
        <c:lblAlgn val="ctr"/>
        <c:lblOffset val="100"/>
        <c:tickLblSkip val="1"/>
        <c:tickMarkSkip val="1"/>
        <c:noMultiLvlLbl val="0"/>
      </c:catAx>
      <c:valAx>
        <c:axId val="-442273760"/>
        <c:scaling>
          <c:orientation val="minMax"/>
        </c:scaling>
        <c:delete val="0"/>
        <c:axPos val="l"/>
        <c:majorGridlines/>
        <c:title>
          <c:tx>
            <c:rich>
              <a:bodyPr rot="-5400000" vert="horz"/>
              <a:lstStyle/>
              <a:p>
                <a:pPr>
                  <a:defRPr/>
                </a:pPr>
                <a:r>
                  <a:rPr lang="en-US"/>
                  <a:t>Volume (TBs)</a:t>
                </a:r>
              </a:p>
            </c:rich>
          </c:tx>
          <c:overlay val="0"/>
        </c:title>
        <c:numFmt formatCode="#,##0" sourceLinked="0"/>
        <c:majorTickMark val="none"/>
        <c:minorTickMark val="none"/>
        <c:tickLblPos val="nextTo"/>
        <c:txPr>
          <a:bodyPr rot="0" vert="horz"/>
          <a:lstStyle/>
          <a:p>
            <a:pPr>
              <a:defRPr/>
            </a:pPr>
            <a:endParaRPr lang="en-US"/>
          </a:p>
        </c:txPr>
        <c:crossAx val="-442280288"/>
        <c:crosses val="autoZero"/>
        <c:crossBetween val="between"/>
      </c:valAx>
      <c:spPr>
        <a:ln>
          <a:solidFill>
            <a:sysClr val="windowText" lastClr="000000"/>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overlay val="0"/>
      <c:spPr>
        <a:noFill/>
        <a:ln w="25400">
          <a:noFill/>
        </a:ln>
      </c:spPr>
    </c:title>
    <c:autoTitleDeleted val="0"/>
    <c:plotArea>
      <c:layout/>
      <c:barChart>
        <c:barDir val="col"/>
        <c:grouping val="stacked"/>
        <c:varyColors val="0"/>
        <c:ser>
          <c:idx val="0"/>
          <c:order val="0"/>
          <c:tx>
            <c:strRef>
              <c:f>'Volume Distribution Trend'!$B$61</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Trend'!$B$62:$B$87</c:f>
              <c:numCache>
                <c:formatCode>#,##0.00</c:formatCode>
                <c:ptCount val="26"/>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pt idx="15">
                  <c:v>1142.3560986581333</c:v>
                </c:pt>
                <c:pt idx="16">
                  <c:v>1315.178235138271</c:v>
                </c:pt>
                <c:pt idx="17">
                  <c:v>2378.3300919152084</c:v>
                </c:pt>
                <c:pt idx="18">
                  <c:v>2313.0587907771342</c:v>
                </c:pt>
                <c:pt idx="19">
                  <c:v>3142.6228653905264</c:v>
                </c:pt>
                <c:pt idx="20">
                  <c:v>2427.3425886308537</c:v>
                </c:pt>
                <c:pt idx="21">
                  <c:v>3164.3391878759603</c:v>
                </c:pt>
                <c:pt idx="22">
                  <c:v>3679.7392073924252</c:v>
                </c:pt>
                <c:pt idx="23">
                  <c:v>3335.4138302683277</c:v>
                </c:pt>
                <c:pt idx="24">
                  <c:v>5325.7900261250888</c:v>
                </c:pt>
                <c:pt idx="25">
                  <c:v>21456.394719662607</c:v>
                </c:pt>
              </c:numCache>
            </c:numRef>
          </c:val>
          <c:extLst>
            <c:ext xmlns:c16="http://schemas.microsoft.com/office/drawing/2014/chart" uri="{C3380CC4-5D6E-409C-BE32-E72D297353CC}">
              <c16:uniqueId val="{00000000-DBBF-9B4C-A59D-7E11665419DE}"/>
            </c:ext>
          </c:extLst>
        </c:ser>
        <c:ser>
          <c:idx val="1"/>
          <c:order val="1"/>
          <c:tx>
            <c:strRef>
              <c:f>'Volume Distribution Trend'!$C$61</c:f>
              <c:strCache>
                <c:ptCount val="1"/>
                <c:pt idx="0">
                  <c:v>ASF DAAC</c:v>
                </c:pt>
              </c:strCache>
            </c:strRef>
          </c:tx>
          <c:spPr>
            <a:gradFill rotWithShape="0">
              <a:gsLst>
                <a:gs pos="0">
                  <a:srgbClr val="FAA1A0"/>
                </a:gs>
                <a:gs pos="100000">
                  <a:srgbClr val="B93734"/>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Trend'!$C$62:$C$87</c:f>
              <c:numCache>
                <c:formatCode>#,##0.00</c:formatCode>
                <c:ptCount val="26"/>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pt idx="15">
                  <c:v>189.67558521090601</c:v>
                </c:pt>
                <c:pt idx="16">
                  <c:v>625.93828388214115</c:v>
                </c:pt>
                <c:pt idx="17">
                  <c:v>1418.5444757995174</c:v>
                </c:pt>
                <c:pt idx="18">
                  <c:v>4765.1611050831152</c:v>
                </c:pt>
                <c:pt idx="19">
                  <c:v>7046.9466499104692</c:v>
                </c:pt>
                <c:pt idx="20">
                  <c:v>15479.991969146842</c:v>
                </c:pt>
                <c:pt idx="21">
                  <c:v>26178.076805144643</c:v>
                </c:pt>
                <c:pt idx="22">
                  <c:v>49408.364429043417</c:v>
                </c:pt>
                <c:pt idx="23">
                  <c:v>63111.81197048648</c:v>
                </c:pt>
                <c:pt idx="24">
                  <c:v>78999.770487238333</c:v>
                </c:pt>
                <c:pt idx="25">
                  <c:v>86806.466648276764</c:v>
                </c:pt>
              </c:numCache>
            </c:numRef>
          </c:val>
          <c:extLst>
            <c:ext xmlns:c16="http://schemas.microsoft.com/office/drawing/2014/chart" uri="{C3380CC4-5D6E-409C-BE32-E72D297353CC}">
              <c16:uniqueId val="{00000001-DBBF-9B4C-A59D-7E11665419DE}"/>
            </c:ext>
          </c:extLst>
        </c:ser>
        <c:ser>
          <c:idx val="2"/>
          <c:order val="2"/>
          <c:tx>
            <c:strRef>
              <c:f>'Volume Distribution Trend'!$D$61</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Trend'!$D$62:$D$87</c:f>
              <c:numCache>
                <c:formatCode>#,##0.00</c:formatCode>
                <c:ptCount val="26"/>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pt idx="15">
                  <c:v>93.666928523617472</c:v>
                </c:pt>
                <c:pt idx="16">
                  <c:v>143.02083835122664</c:v>
                </c:pt>
                <c:pt idx="17">
                  <c:v>151.56757468700411</c:v>
                </c:pt>
                <c:pt idx="18">
                  <c:v>204.15549725133349</c:v>
                </c:pt>
                <c:pt idx="19">
                  <c:v>247.40886884517704</c:v>
                </c:pt>
                <c:pt idx="20">
                  <c:v>356.48163042754214</c:v>
                </c:pt>
                <c:pt idx="21">
                  <c:v>276.03156435923256</c:v>
                </c:pt>
                <c:pt idx="22">
                  <c:v>325.95150172814107</c:v>
                </c:pt>
                <c:pt idx="23">
                  <c:v>385.32457069577811</c:v>
                </c:pt>
                <c:pt idx="24">
                  <c:v>493.81568473858391</c:v>
                </c:pt>
                <c:pt idx="25">
                  <c:v>1508.5462092773241</c:v>
                </c:pt>
              </c:numCache>
            </c:numRef>
          </c:val>
          <c:extLst>
            <c:ext xmlns:c16="http://schemas.microsoft.com/office/drawing/2014/chart" uri="{C3380CC4-5D6E-409C-BE32-E72D297353CC}">
              <c16:uniqueId val="{00000002-DBBF-9B4C-A59D-7E11665419DE}"/>
            </c:ext>
          </c:extLst>
        </c:ser>
        <c:ser>
          <c:idx val="3"/>
          <c:order val="3"/>
          <c:tx>
            <c:strRef>
              <c:f>'Volume Distribution Trend'!$E$61</c:f>
              <c:strCache>
                <c:ptCount val="1"/>
                <c:pt idx="0">
                  <c:v>CSDA</c:v>
                </c:pt>
              </c:strCache>
            </c:strRef>
          </c:tx>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Trend'!$E$62:$E$87</c:f>
              <c:numCache>
                <c:formatCode>#,##0.00</c:formatCode>
                <c:ptCount val="26"/>
                <c:pt idx="23">
                  <c:v>9.2705912647943322E-3</c:v>
                </c:pt>
                <c:pt idx="24">
                  <c:v>0.82252045925906669</c:v>
                </c:pt>
                <c:pt idx="25">
                  <c:v>2.0720568393326069</c:v>
                </c:pt>
              </c:numCache>
            </c:numRef>
          </c:val>
          <c:extLst>
            <c:ext xmlns:c16="http://schemas.microsoft.com/office/drawing/2014/chart" uri="{C3380CC4-5D6E-409C-BE32-E72D297353CC}">
              <c16:uniqueId val="{00000003-DBBF-9B4C-A59D-7E11665419DE}"/>
            </c:ext>
          </c:extLst>
        </c:ser>
        <c:ser>
          <c:idx val="4"/>
          <c:order val="4"/>
          <c:tx>
            <c:strRef>
              <c:f>'Volume Distribution Trend'!$F$61</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Trend'!$F$62:$F$87</c:f>
              <c:numCache>
                <c:formatCode>#,##0.00</c:formatCode>
                <c:ptCount val="26"/>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pt idx="15">
                  <c:v>2071.4167294901977</c:v>
                </c:pt>
                <c:pt idx="16">
                  <c:v>4058.9668372702859</c:v>
                </c:pt>
                <c:pt idx="17">
                  <c:v>5627.2969162931304</c:v>
                </c:pt>
                <c:pt idx="18">
                  <c:v>5034.0588623252679</c:v>
                </c:pt>
                <c:pt idx="19">
                  <c:v>5609.586306892762</c:v>
                </c:pt>
                <c:pt idx="20">
                  <c:v>7198.7309283590685</c:v>
                </c:pt>
                <c:pt idx="21">
                  <c:v>8196.3377035890444</c:v>
                </c:pt>
                <c:pt idx="22">
                  <c:v>8791.0822091912978</c:v>
                </c:pt>
                <c:pt idx="23">
                  <c:v>10914.5644135077</c:v>
                </c:pt>
                <c:pt idx="24">
                  <c:v>13199.778674924022</c:v>
                </c:pt>
                <c:pt idx="25">
                  <c:v>17779.891098175529</c:v>
                </c:pt>
              </c:numCache>
            </c:numRef>
          </c:val>
          <c:extLst>
            <c:ext xmlns:c16="http://schemas.microsoft.com/office/drawing/2014/chart" uri="{C3380CC4-5D6E-409C-BE32-E72D297353CC}">
              <c16:uniqueId val="{00000004-DBBF-9B4C-A59D-7E11665419DE}"/>
            </c:ext>
          </c:extLst>
        </c:ser>
        <c:ser>
          <c:idx val="5"/>
          <c:order val="5"/>
          <c:tx>
            <c:strRef>
              <c:f>'Volume Distribution Trend'!$G$61</c:f>
              <c:strCache>
                <c:ptCount val="1"/>
                <c:pt idx="0">
                  <c:v>GHRC DAAC</c:v>
                </c:pt>
              </c:strCache>
            </c:strRef>
          </c:tx>
          <c:spPr>
            <a:gradFill rotWithShape="0">
              <a:gsLst>
                <a:gs pos="0">
                  <a:srgbClr val="9DE2FF"/>
                </a:gs>
                <a:gs pos="100000">
                  <a:srgbClr val="31A1C0"/>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Trend'!$G$62:$G$87</c:f>
              <c:numCache>
                <c:formatCode>#,##0.00</c:formatCode>
                <c:ptCount val="26"/>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pt idx="15">
                  <c:v>16.130874663122061</c:v>
                </c:pt>
                <c:pt idx="16">
                  <c:v>8.8443165346970822</c:v>
                </c:pt>
                <c:pt idx="17">
                  <c:v>20.591103977747451</c:v>
                </c:pt>
                <c:pt idx="18">
                  <c:v>12.591962663170269</c:v>
                </c:pt>
                <c:pt idx="19">
                  <c:v>26.237466519949471</c:v>
                </c:pt>
                <c:pt idx="20">
                  <c:v>15.774109394924338</c:v>
                </c:pt>
                <c:pt idx="21">
                  <c:v>15.458082516180149</c:v>
                </c:pt>
                <c:pt idx="22">
                  <c:v>29.785183869781484</c:v>
                </c:pt>
                <c:pt idx="23">
                  <c:v>19.106782130404081</c:v>
                </c:pt>
                <c:pt idx="24">
                  <c:v>29.987305788642473</c:v>
                </c:pt>
                <c:pt idx="25">
                  <c:v>48.377376769058102</c:v>
                </c:pt>
              </c:numCache>
            </c:numRef>
          </c:val>
          <c:extLst>
            <c:ext xmlns:c16="http://schemas.microsoft.com/office/drawing/2014/chart" uri="{C3380CC4-5D6E-409C-BE32-E72D297353CC}">
              <c16:uniqueId val="{00000005-DBBF-9B4C-A59D-7E11665419DE}"/>
            </c:ext>
          </c:extLst>
        </c:ser>
        <c:ser>
          <c:idx val="6"/>
          <c:order val="6"/>
          <c:tx>
            <c:strRef>
              <c:f>'Volume Distribution Trend'!$H$61</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Trend'!$H$62:$H$87</c:f>
              <c:numCache>
                <c:formatCode>#,##0.00</c:formatCode>
                <c:ptCount val="26"/>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pt idx="15">
                  <c:v>1801.2341377453213</c:v>
                </c:pt>
                <c:pt idx="16">
                  <c:v>2501.0258962979528</c:v>
                </c:pt>
                <c:pt idx="17">
                  <c:v>4255.6231546384679</c:v>
                </c:pt>
                <c:pt idx="18">
                  <c:v>4591.9783496847385</c:v>
                </c:pt>
                <c:pt idx="19">
                  <c:v>7854.7410374871542</c:v>
                </c:pt>
                <c:pt idx="20">
                  <c:v>4295.675914706997</c:v>
                </c:pt>
                <c:pt idx="21">
                  <c:v>5563.5739033607933</c:v>
                </c:pt>
                <c:pt idx="22">
                  <c:v>9332.6586216569885</c:v>
                </c:pt>
                <c:pt idx="23">
                  <c:v>12309.017858402382</c:v>
                </c:pt>
                <c:pt idx="24">
                  <c:v>26695.945931484614</c:v>
                </c:pt>
                <c:pt idx="25">
                  <c:v>18806.544330172528</c:v>
                </c:pt>
              </c:numCache>
            </c:numRef>
          </c:val>
          <c:extLst>
            <c:ext xmlns:c16="http://schemas.microsoft.com/office/drawing/2014/chart" uri="{C3380CC4-5D6E-409C-BE32-E72D297353CC}">
              <c16:uniqueId val="{00000006-DBBF-9B4C-A59D-7E11665419DE}"/>
            </c:ext>
          </c:extLst>
        </c:ser>
        <c:ser>
          <c:idx val="7"/>
          <c:order val="7"/>
          <c:tx>
            <c:strRef>
              <c:f>'Volume Distribution Trend'!$I$61</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Trend'!$I$62:$I$87</c:f>
              <c:numCache>
                <c:formatCode>#,##0.00</c:formatCode>
                <c:ptCount val="26"/>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pt idx="15">
                  <c:v>3916.7340831344395</c:v>
                </c:pt>
                <c:pt idx="16">
                  <c:v>2935.5405872167821</c:v>
                </c:pt>
                <c:pt idx="17">
                  <c:v>2161.3215733560392</c:v>
                </c:pt>
                <c:pt idx="18">
                  <c:v>3807.4714743847521</c:v>
                </c:pt>
                <c:pt idx="19">
                  <c:v>9631.8542780975458</c:v>
                </c:pt>
                <c:pt idx="20">
                  <c:v>9482.8015255586179</c:v>
                </c:pt>
                <c:pt idx="21">
                  <c:v>10949.505956707984</c:v>
                </c:pt>
                <c:pt idx="22">
                  <c:v>19121.102081971603</c:v>
                </c:pt>
                <c:pt idx="23">
                  <c:v>12804.38909766198</c:v>
                </c:pt>
                <c:pt idx="24">
                  <c:v>14913.204309293022</c:v>
                </c:pt>
                <c:pt idx="25">
                  <c:v>40832.780262161556</c:v>
                </c:pt>
              </c:numCache>
            </c:numRef>
          </c:val>
          <c:extLst>
            <c:ext xmlns:c16="http://schemas.microsoft.com/office/drawing/2014/chart" uri="{C3380CC4-5D6E-409C-BE32-E72D297353CC}">
              <c16:uniqueId val="{00000007-DBBF-9B4C-A59D-7E11665419DE}"/>
            </c:ext>
          </c:extLst>
        </c:ser>
        <c:ser>
          <c:idx val="8"/>
          <c:order val="8"/>
          <c:tx>
            <c:strRef>
              <c:f>'Volume Distribution Trend'!$J$61</c:f>
              <c:strCache>
                <c:ptCount val="1"/>
                <c:pt idx="0">
                  <c:v>NSIDC DAAC</c:v>
                </c:pt>
              </c:strCache>
            </c:strRef>
          </c:tx>
          <c:spPr>
            <a:gradFill rotWithShape="0">
              <a:gsLst>
                <a:gs pos="0">
                  <a:srgbClr val="FFB6B4"/>
                </a:gs>
                <a:gs pos="100000">
                  <a:srgbClr val="DA8A89"/>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Trend'!$J$62:$J$87</c:f>
              <c:numCache>
                <c:formatCode>#,##0.00</c:formatCode>
                <c:ptCount val="26"/>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pt idx="15">
                  <c:v>201.59095327375303</c:v>
                </c:pt>
                <c:pt idx="16">
                  <c:v>262.98465774811689</c:v>
                </c:pt>
                <c:pt idx="17">
                  <c:v>383.64800415002031</c:v>
                </c:pt>
                <c:pt idx="18">
                  <c:v>542.40039763831942</c:v>
                </c:pt>
                <c:pt idx="19">
                  <c:v>741.9419173061566</c:v>
                </c:pt>
                <c:pt idx="20">
                  <c:v>1391.6840914633183</c:v>
                </c:pt>
                <c:pt idx="21">
                  <c:v>1662.7633851516339</c:v>
                </c:pt>
                <c:pt idx="22">
                  <c:v>2043.2440052018492</c:v>
                </c:pt>
                <c:pt idx="23">
                  <c:v>3661.8983519570197</c:v>
                </c:pt>
                <c:pt idx="24">
                  <c:v>12554.571044049932</c:v>
                </c:pt>
                <c:pt idx="25">
                  <c:v>19040.517111921763</c:v>
                </c:pt>
              </c:numCache>
            </c:numRef>
          </c:val>
          <c:extLst>
            <c:ext xmlns:c16="http://schemas.microsoft.com/office/drawing/2014/chart" uri="{C3380CC4-5D6E-409C-BE32-E72D297353CC}">
              <c16:uniqueId val="{00000008-DBBF-9B4C-A59D-7E11665419DE}"/>
            </c:ext>
          </c:extLst>
        </c:ser>
        <c:ser>
          <c:idx val="9"/>
          <c:order val="9"/>
          <c:tx>
            <c:strRef>
              <c:f>'Volume Distribution Trend'!$K$61</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Trend'!$K$62:$K$87</c:f>
              <c:numCache>
                <c:formatCode>#,##0.00</c:formatCode>
                <c:ptCount val="26"/>
                <c:pt idx="0">
                  <c:v>0</c:v>
                </c:pt>
                <c:pt idx="1">
                  <c:v>0</c:v>
                </c:pt>
                <c:pt idx="2">
                  <c:v>0</c:v>
                </c:pt>
                <c:pt idx="3">
                  <c:v>0</c:v>
                </c:pt>
                <c:pt idx="4">
                  <c:v>2.8958511352539062</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pt idx="15">
                  <c:v>1191.0308301382836</c:v>
                </c:pt>
                <c:pt idx="16">
                  <c:v>1479.5026629857307</c:v>
                </c:pt>
                <c:pt idx="17">
                  <c:v>1388.5250310475176</c:v>
                </c:pt>
                <c:pt idx="18">
                  <c:v>1277.2397893217526</c:v>
                </c:pt>
                <c:pt idx="19">
                  <c:v>1419.2565291333219</c:v>
                </c:pt>
                <c:pt idx="20">
                  <c:v>2258.0962122898009</c:v>
                </c:pt>
                <c:pt idx="21">
                  <c:v>2072.4764548165576</c:v>
                </c:pt>
                <c:pt idx="22">
                  <c:v>2652.1905676660649</c:v>
                </c:pt>
                <c:pt idx="23">
                  <c:v>2898.9472917848766</c:v>
                </c:pt>
                <c:pt idx="24">
                  <c:v>1644.2729312570671</c:v>
                </c:pt>
                <c:pt idx="25">
                  <c:v>3590.8465475862404</c:v>
                </c:pt>
              </c:numCache>
            </c:numRef>
          </c:val>
          <c:extLst>
            <c:ext xmlns:c16="http://schemas.microsoft.com/office/drawing/2014/chart" uri="{C3380CC4-5D6E-409C-BE32-E72D297353CC}">
              <c16:uniqueId val="{00000009-DBBF-9B4C-A59D-7E11665419DE}"/>
            </c:ext>
          </c:extLst>
        </c:ser>
        <c:ser>
          <c:idx val="10"/>
          <c:order val="10"/>
          <c:tx>
            <c:strRef>
              <c:f>'Volume Distribution Trend'!$L$61</c:f>
              <c:strCache>
                <c:ptCount val="1"/>
                <c:pt idx="0">
                  <c:v>ORNL DAAC</c:v>
                </c:pt>
              </c:strCache>
            </c:strRef>
          </c:tx>
          <c:spPr>
            <a:gradFill rotWithShape="0">
              <a:gsLst>
                <a:gs pos="0">
                  <a:srgbClr val="D6C5F1"/>
                </a:gs>
                <a:gs pos="100000">
                  <a:srgbClr val="A896C2"/>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Trend'!$L$62:$L$87</c:f>
              <c:numCache>
                <c:formatCode>#,##0.00</c:formatCode>
                <c:ptCount val="26"/>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pt idx="15">
                  <c:v>20.427300843186387</c:v>
                </c:pt>
                <c:pt idx="16">
                  <c:v>71.654050646128539</c:v>
                </c:pt>
                <c:pt idx="17">
                  <c:v>169.07318274293493</c:v>
                </c:pt>
                <c:pt idx="18">
                  <c:v>369.99535867868644</c:v>
                </c:pt>
                <c:pt idx="19">
                  <c:v>334.68256025501478</c:v>
                </c:pt>
                <c:pt idx="20">
                  <c:v>275.63115082560773</c:v>
                </c:pt>
                <c:pt idx="21">
                  <c:v>583.80616283701715</c:v>
                </c:pt>
                <c:pt idx="22">
                  <c:v>1079.3364815819732</c:v>
                </c:pt>
                <c:pt idx="23">
                  <c:v>1305.6510455729263</c:v>
                </c:pt>
                <c:pt idx="24">
                  <c:v>4805.1108017227507</c:v>
                </c:pt>
                <c:pt idx="25">
                  <c:v>2722.0789968397062</c:v>
                </c:pt>
              </c:numCache>
            </c:numRef>
          </c:val>
          <c:extLst>
            <c:ext xmlns:c16="http://schemas.microsoft.com/office/drawing/2014/chart" uri="{C3380CC4-5D6E-409C-BE32-E72D297353CC}">
              <c16:uniqueId val="{0000000A-DBBF-9B4C-A59D-7E11665419DE}"/>
            </c:ext>
          </c:extLst>
        </c:ser>
        <c:ser>
          <c:idx val="11"/>
          <c:order val="11"/>
          <c:tx>
            <c:strRef>
              <c:f>'Volume Distribution Trend'!$M$61</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Trend'!$M$62:$M$87</c:f>
              <c:numCache>
                <c:formatCode>#,##0.00</c:formatCode>
                <c:ptCount val="26"/>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pt idx="15">
                  <c:v>300.98538081447805</c:v>
                </c:pt>
                <c:pt idx="16">
                  <c:v>481.28024073248207</c:v>
                </c:pt>
                <c:pt idx="17">
                  <c:v>547.693270146636</c:v>
                </c:pt>
                <c:pt idx="18">
                  <c:v>575.22878332717403</c:v>
                </c:pt>
                <c:pt idx="19">
                  <c:v>608.16590161141198</c:v>
                </c:pt>
                <c:pt idx="20">
                  <c:v>946.38637886907759</c:v>
                </c:pt>
                <c:pt idx="21">
                  <c:v>1446.7530219632524</c:v>
                </c:pt>
                <c:pt idx="22">
                  <c:v>4139.5547063332269</c:v>
                </c:pt>
                <c:pt idx="23">
                  <c:v>1698.4783187739247</c:v>
                </c:pt>
                <c:pt idx="24">
                  <c:v>3222.9995428369325</c:v>
                </c:pt>
                <c:pt idx="25">
                  <c:v>4325.0380257007191</c:v>
                </c:pt>
              </c:numCache>
            </c:numRef>
          </c:val>
          <c:extLst>
            <c:ext xmlns:c16="http://schemas.microsoft.com/office/drawing/2014/chart" uri="{C3380CC4-5D6E-409C-BE32-E72D297353CC}">
              <c16:uniqueId val="{0000000B-DBBF-9B4C-A59D-7E11665419DE}"/>
            </c:ext>
          </c:extLst>
        </c:ser>
        <c:ser>
          <c:idx val="13"/>
          <c:order val="12"/>
          <c:tx>
            <c:strRef>
              <c:f>'Volume Distribution Trend'!$N$61</c:f>
              <c:strCache>
                <c:ptCount val="1"/>
                <c:pt idx="0">
                  <c:v>SEDAC</c:v>
                </c:pt>
              </c:strCache>
            </c:strRef>
          </c:tx>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Trend'!$N$62:$N$87</c:f>
              <c:numCache>
                <c:formatCode>#,##0.00</c:formatCode>
                <c:ptCount val="26"/>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pt idx="15">
                  <c:v>1.6725470381334149</c:v>
                </c:pt>
                <c:pt idx="16">
                  <c:v>2.8853466487826123</c:v>
                </c:pt>
                <c:pt idx="17">
                  <c:v>5.9447709620208062</c:v>
                </c:pt>
                <c:pt idx="18">
                  <c:v>8.5406350103512469</c:v>
                </c:pt>
                <c:pt idx="19">
                  <c:v>13.233766058233382</c:v>
                </c:pt>
                <c:pt idx="20">
                  <c:v>14.656736233481688</c:v>
                </c:pt>
                <c:pt idx="21">
                  <c:v>18.567785647362996</c:v>
                </c:pt>
                <c:pt idx="22">
                  <c:v>26.975272704018472</c:v>
                </c:pt>
                <c:pt idx="23">
                  <c:v>32.708721189489459</c:v>
                </c:pt>
                <c:pt idx="24">
                  <c:v>51.132992068145491</c:v>
                </c:pt>
                <c:pt idx="25">
                  <c:v>27.406947322416215</c:v>
                </c:pt>
              </c:numCache>
            </c:numRef>
          </c:val>
          <c:extLst>
            <c:ext xmlns:c16="http://schemas.microsoft.com/office/drawing/2014/chart" uri="{C3380CC4-5D6E-409C-BE32-E72D297353CC}">
              <c16:uniqueId val="{0000000C-DBBF-9B4C-A59D-7E11665419DE}"/>
            </c:ext>
          </c:extLst>
        </c:ser>
        <c:ser>
          <c:idx val="14"/>
          <c:order val="13"/>
          <c:tx>
            <c:strRef>
              <c:f>'Volume Distribution Trend'!$P$61</c:f>
              <c:strCache>
                <c:ptCount val="1"/>
                <c:pt idx="0">
                  <c:v>LANCE</c:v>
                </c:pt>
              </c:strCache>
            </c:strRef>
          </c:tx>
          <c:spPr>
            <a:solidFill>
              <a:schemeClr val="accent3"/>
            </a:solidFill>
          </c:spPr>
          <c:invertIfNegative val="0"/>
          <c:cat>
            <c:strRef>
              <c:f>'Volume Distribution Trend'!$A$62:$A$87</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'Volume Distribution Trend'!$P$62:$P$87</c:f>
              <c:numCache>
                <c:formatCode>#,##0.00</c:formatCode>
                <c:ptCount val="26"/>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pt idx="22">
                  <c:v>2099.61</c:v>
                </c:pt>
                <c:pt idx="23">
                  <c:v>2627.6859892800999</c:v>
                </c:pt>
                <c:pt idx="24">
                  <c:v>2605.1660445511575</c:v>
                </c:pt>
                <c:pt idx="25">
                  <c:v>2047.6</c:v>
                </c:pt>
              </c:numCache>
            </c:numRef>
          </c:val>
          <c:extLst>
            <c:ext xmlns:c16="http://schemas.microsoft.com/office/drawing/2014/chart" uri="{C3380CC4-5D6E-409C-BE32-E72D297353CC}">
              <c16:uniqueId val="{0000000D-DBBF-9B4C-A59D-7E11665419DE}"/>
            </c:ext>
          </c:extLst>
        </c:ser>
        <c:dLbls>
          <c:showLegendKey val="0"/>
          <c:showVal val="0"/>
          <c:showCatName val="0"/>
          <c:showSerName val="0"/>
          <c:showPercent val="0"/>
          <c:showBubbleSize val="0"/>
        </c:dLbls>
        <c:gapWidth val="55"/>
        <c:overlap val="100"/>
        <c:axId val="-442269952"/>
        <c:axId val="-442269408"/>
        <c:extLst/>
      </c:barChart>
      <c:catAx>
        <c:axId val="-44226995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69408"/>
        <c:crosses val="autoZero"/>
        <c:auto val="1"/>
        <c:lblAlgn val="ctr"/>
        <c:lblOffset val="100"/>
        <c:noMultiLvlLbl val="0"/>
      </c:catAx>
      <c:valAx>
        <c:axId val="-44226940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crossAx val="-442269952"/>
        <c:crosses val="autoZero"/>
        <c:crossBetween val="between"/>
      </c:valAx>
      <c:spPr>
        <a:solidFill>
          <a:srgbClr val="FFFFFF"/>
        </a:solidFill>
        <a:ln w="25400">
          <a:solidFill>
            <a:sysClr val="window" lastClr="FFFFFF">
              <a:lumMod val="50000"/>
            </a:sysClr>
          </a:solidFill>
        </a:ln>
        <a:effectLst/>
      </c:spPr>
    </c:plotArea>
    <c:legend>
      <c:legendPos val="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B743-9042-863D-8C68A7B110E2}"/>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B743-9042-863D-8C68A7B110E2}"/>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B743-9042-863D-8C68A7B110E2}"/>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B743-9042-863D-8C68A7B110E2}"/>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B743-9042-863D-8C68A7B110E2}"/>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B743-9042-863D-8C68A7B110E2}"/>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B743-9042-863D-8C68A7B110E2}"/>
              </c:ext>
            </c:extLst>
          </c:dPt>
          <c:dPt>
            <c:idx val="8"/>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B743-9042-863D-8C68A7B110E2}"/>
              </c:ext>
            </c:extLst>
          </c:dPt>
          <c:dLbls>
            <c:dLbl>
              <c:idx val="0"/>
              <c:layout>
                <c:manualLayout>
                  <c:x val="0.146184348002556"/>
                  <c:y val="-0.12768508099622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743-9042-863D-8C68A7B110E2}"/>
                </c:ext>
              </c:extLst>
            </c:dLbl>
            <c:dLbl>
              <c:idx val="1"/>
              <c:layout>
                <c:manualLayout>
                  <c:x val="3.9927141228646899E-2"/>
                  <c:y val="-8.81385293570156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743-9042-863D-8C68A7B110E2}"/>
                </c:ext>
              </c:extLst>
            </c:dLbl>
            <c:dLbl>
              <c:idx val="4"/>
              <c:layout>
                <c:manualLayout>
                  <c:x val="5.7297575579537303E-2"/>
                  <c:y val="2.2976597678767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743-9042-863D-8C68A7B110E2}"/>
                </c:ext>
              </c:extLst>
            </c:dLbl>
            <c:dLbl>
              <c:idx val="5"/>
              <c:layout>
                <c:manualLayout>
                  <c:x val="1.9171858865801299E-2"/>
                  <c:y val="4.10031713124836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743-9042-863D-8C68A7B110E2}"/>
                </c:ext>
              </c:extLst>
            </c:dLbl>
            <c:dLbl>
              <c:idx val="6"/>
              <c:layout>
                <c:manualLayout>
                  <c:x val="6.2486488343315674E-2"/>
                  <c:y val="0.12318927715054717"/>
                </c:manualLayout>
              </c:layout>
              <c:showLegendKey val="0"/>
              <c:showVal val="0"/>
              <c:showCatName val="1"/>
              <c:showSerName val="0"/>
              <c:showPercent val="1"/>
              <c:showBubbleSize val="0"/>
              <c:extLst>
                <c:ext xmlns:c15="http://schemas.microsoft.com/office/drawing/2012/chart" uri="{CE6537A1-D6FC-4f65-9D91-7224C49458BB}">
                  <c15:layout>
                    <c:manualLayout>
                      <c:w val="0.1623365624112198"/>
                      <c:h val="0.11799199595284333"/>
                    </c:manualLayout>
                  </c15:layout>
                </c:ext>
                <c:ext xmlns:c16="http://schemas.microsoft.com/office/drawing/2014/chart" uri="{C3380CC4-5D6E-409C-BE32-E72D297353CC}">
                  <c16:uniqueId val="{0000000B-B743-9042-863D-8C68A7B110E2}"/>
                </c:ext>
              </c:extLst>
            </c:dLbl>
            <c:dLbl>
              <c:idx val="7"/>
              <c:layout>
                <c:manualLayout>
                  <c:x val="-0.1047182092680774"/>
                  <c:y val="-2.278918394269527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743-9042-863D-8C68A7B110E2}"/>
                </c:ext>
              </c:extLst>
            </c:dLbl>
            <c:dLbl>
              <c:idx val="10"/>
              <c:layout>
                <c:manualLayout>
                  <c:x val="-0.25796614506876203"/>
                  <c:y val="-0.396451000942573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743-9042-863D-8C68A7B110E2}"/>
                </c:ext>
              </c:extLst>
            </c:dLbl>
            <c:dLbl>
              <c:idx val="11"/>
              <c:layout>
                <c:manualLayout>
                  <c:x val="2.5538847554889801E-2"/>
                  <c:y val="-0.197274409696390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B743-9042-863D-8C68A7B110E2}"/>
                </c:ext>
              </c:extLst>
            </c:dLbl>
            <c:dLbl>
              <c:idx val="12"/>
              <c:layout>
                <c:manualLayout>
                  <c:x val="7.6793321671883297E-2"/>
                  <c:y val="-7.3318487916938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743-9042-863D-8C68A7B110E2}"/>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Size'!$A$5:$A$17</c:f>
              <c:strCache>
                <c:ptCount val="13"/>
                <c:pt idx="0">
                  <c:v>ASDC</c:v>
                </c:pt>
                <c:pt idx="1">
                  <c:v>ASF DAAC</c:v>
                </c:pt>
                <c:pt idx="2">
                  <c:v>CDDIS</c:v>
                </c:pt>
                <c:pt idx="3">
                  <c:v>CSDA</c:v>
                </c:pt>
                <c:pt idx="4">
                  <c:v>GESDISC</c:v>
                </c:pt>
                <c:pt idx="5">
                  <c:v>GHRC DAAC</c:v>
                </c:pt>
                <c:pt idx="6">
                  <c:v>LAADS DAAC</c:v>
                </c:pt>
                <c:pt idx="7">
                  <c:v>LPDAAC</c:v>
                </c:pt>
                <c:pt idx="8">
                  <c:v>NSIDC DAAC</c:v>
                </c:pt>
                <c:pt idx="9">
                  <c:v>OB.DAAC</c:v>
                </c:pt>
                <c:pt idx="10">
                  <c:v>ORNL DAAC</c:v>
                </c:pt>
                <c:pt idx="11">
                  <c:v>PO.DAAC</c:v>
                </c:pt>
                <c:pt idx="12">
                  <c:v>SEDAC</c:v>
                </c:pt>
              </c:strCache>
            </c:strRef>
          </c:cat>
          <c:val>
            <c:numRef>
              <c:f>'Total Archive Size'!$C$5:$C$17</c:f>
              <c:numCache>
                <c:formatCode>#,##0.00</c:formatCode>
                <c:ptCount val="13"/>
                <c:pt idx="0">
                  <c:v>296.326098</c:v>
                </c:pt>
                <c:pt idx="1">
                  <c:v>137.08884</c:v>
                </c:pt>
                <c:pt idx="2">
                  <c:v>499.25053600000001</c:v>
                </c:pt>
                <c:pt idx="3">
                  <c:v>33.612793000000003</c:v>
                </c:pt>
                <c:pt idx="4">
                  <c:v>399.61606899999998</c:v>
                </c:pt>
                <c:pt idx="5">
                  <c:v>31.180530999999998</c:v>
                </c:pt>
                <c:pt idx="6">
                  <c:v>1873.181268</c:v>
                </c:pt>
                <c:pt idx="7">
                  <c:v>868.54680599999995</c:v>
                </c:pt>
                <c:pt idx="8">
                  <c:v>284.915753</c:v>
                </c:pt>
                <c:pt idx="9">
                  <c:v>95.241297000000003</c:v>
                </c:pt>
                <c:pt idx="10">
                  <c:v>7.3376429999999999</c:v>
                </c:pt>
                <c:pt idx="11">
                  <c:v>111.56900400000001</c:v>
                </c:pt>
                <c:pt idx="12">
                  <c:v>9.1600000000000004E-4</c:v>
                </c:pt>
              </c:numCache>
            </c:numRef>
          </c:val>
          <c:extLst>
            <c:ext xmlns:c16="http://schemas.microsoft.com/office/drawing/2014/chart" uri="{C3380CC4-5D6E-409C-BE32-E72D297353CC}">
              <c16:uniqueId val="{00000013-B743-9042-863D-8C68A7B110E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32756203659190292"/>
          <c:y val="2.9085790969493756E-2"/>
        </c:manualLayout>
      </c:layout>
      <c:overlay val="0"/>
    </c:title>
    <c:autoTitleDeleted val="0"/>
    <c:plotArea>
      <c:layout>
        <c:manualLayout>
          <c:layoutTarget val="inner"/>
          <c:xMode val="edge"/>
          <c:yMode val="edge"/>
          <c:x val="0.12653456075919164"/>
          <c:y val="0.10417515490393192"/>
          <c:w val="0.84214548211868934"/>
          <c:h val="0.75934195203636934"/>
        </c:manualLayout>
      </c:layout>
      <c:barChart>
        <c:barDir val="col"/>
        <c:grouping val="stacked"/>
        <c:varyColors val="0"/>
        <c:ser>
          <c:idx val="4"/>
          <c:order val="0"/>
          <c:tx>
            <c:strRef>
              <c:f>Product_level_Trend!$B$17</c:f>
              <c:strCache>
                <c:ptCount val="1"/>
                <c:pt idx="0">
                  <c:v>Level 0</c:v>
                </c:pt>
              </c:strCache>
            </c:strRef>
          </c:tx>
          <c:spPr>
            <a:ln w="6350">
              <a:solidFill>
                <a:prstClr val="black"/>
              </a:solidFill>
            </a:ln>
          </c:spPr>
          <c:invertIfNegative val="0"/>
          <c:cat>
            <c:strRef>
              <c:f>Product_level_Trend!$A$18:$A$43</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Product_level_Trend!$B$18:$B$43</c:f>
              <c:numCache>
                <c:formatCode>_(* #,##0.0_);_(* \(#,##0.0\);_(* "-"??_);_(@_)</c:formatCode>
                <c:ptCount val="26"/>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pt idx="15">
                  <c:v>4.2102680000000001</c:v>
                </c:pt>
                <c:pt idx="16">
                  <c:v>3.290146</c:v>
                </c:pt>
                <c:pt idx="17">
                  <c:v>2.202728</c:v>
                </c:pt>
                <c:pt idx="18">
                  <c:v>1.518332</c:v>
                </c:pt>
                <c:pt idx="19">
                  <c:v>2.228008</c:v>
                </c:pt>
                <c:pt idx="20">
                  <c:v>3.57429</c:v>
                </c:pt>
                <c:pt idx="21">
                  <c:v>3.57429</c:v>
                </c:pt>
                <c:pt idx="22">
                  <c:v>2.138207</c:v>
                </c:pt>
                <c:pt idx="23">
                  <c:v>0.69956700000000005</c:v>
                </c:pt>
                <c:pt idx="24">
                  <c:v>0.44851000000000002</c:v>
                </c:pt>
                <c:pt idx="25">
                  <c:v>12.991069</c:v>
                </c:pt>
              </c:numCache>
            </c:numRef>
          </c:val>
          <c:extLst>
            <c:ext xmlns:c16="http://schemas.microsoft.com/office/drawing/2014/chart" uri="{C3380CC4-5D6E-409C-BE32-E72D297353CC}">
              <c16:uniqueId val="{00000000-7DDA-FE4B-BA33-8E18A616F4A8}"/>
            </c:ext>
          </c:extLst>
        </c:ser>
        <c:ser>
          <c:idx val="5"/>
          <c:order val="1"/>
          <c:tx>
            <c:strRef>
              <c:f>Product_level_Trend!$C$17</c:f>
              <c:strCache>
                <c:ptCount val="1"/>
                <c:pt idx="0">
                  <c:v>Level 1</c:v>
                </c:pt>
              </c:strCache>
            </c:strRef>
          </c:tx>
          <c:spPr>
            <a:ln w="6350">
              <a:solidFill>
                <a:prstClr val="black"/>
              </a:solidFill>
            </a:ln>
          </c:spPr>
          <c:invertIfNegative val="0"/>
          <c:cat>
            <c:strRef>
              <c:f>Product_level_Trend!$A$18:$A$43</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Product_level_Trend!$C$18:$C$43</c:f>
              <c:numCache>
                <c:formatCode>_(* #,##0.0_);_(* \(#,##0.0\);_(* "-"??_);_(@_)</c:formatCode>
                <c:ptCount val="26"/>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pt idx="15">
                  <c:v>243.10916</c:v>
                </c:pt>
                <c:pt idx="16">
                  <c:v>302.96056800000002</c:v>
                </c:pt>
                <c:pt idx="17">
                  <c:v>280.23853200000002</c:v>
                </c:pt>
                <c:pt idx="18">
                  <c:v>351.45623399999999</c:v>
                </c:pt>
                <c:pt idx="19">
                  <c:v>409.95981799999998</c:v>
                </c:pt>
                <c:pt idx="20">
                  <c:v>404.82909699999999</c:v>
                </c:pt>
                <c:pt idx="21">
                  <c:v>404.82909699999999</c:v>
                </c:pt>
                <c:pt idx="22">
                  <c:v>666.95384899999999</c:v>
                </c:pt>
                <c:pt idx="23">
                  <c:v>1197.375231</c:v>
                </c:pt>
                <c:pt idx="24">
                  <c:v>1331.9370309999999</c:v>
                </c:pt>
                <c:pt idx="25">
                  <c:v>1528.8666479999999</c:v>
                </c:pt>
              </c:numCache>
            </c:numRef>
          </c:val>
          <c:extLst>
            <c:ext xmlns:c16="http://schemas.microsoft.com/office/drawing/2014/chart" uri="{C3380CC4-5D6E-409C-BE32-E72D297353CC}">
              <c16:uniqueId val="{00000001-7DDA-FE4B-BA33-8E18A616F4A8}"/>
            </c:ext>
          </c:extLst>
        </c:ser>
        <c:ser>
          <c:idx val="0"/>
          <c:order val="2"/>
          <c:tx>
            <c:strRef>
              <c:f>Product_level_Trend!$D$17</c:f>
              <c:strCache>
                <c:ptCount val="1"/>
                <c:pt idx="0">
                  <c:v>Level 2</c:v>
                </c:pt>
              </c:strCache>
            </c:strRef>
          </c:tx>
          <c:spPr>
            <a:ln w="6350">
              <a:solidFill>
                <a:prstClr val="black"/>
              </a:solidFill>
            </a:ln>
          </c:spPr>
          <c:invertIfNegative val="0"/>
          <c:cat>
            <c:strRef>
              <c:f>Product_level_Trend!$A$18:$A$43</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Product_level_Trend!$D$18:$D$43</c:f>
              <c:numCache>
                <c:formatCode>_(* #,##0.0_);_(* \(#,##0.0\);_(* "-"??_);_(@_)</c:formatCode>
                <c:ptCount val="26"/>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pt idx="15">
                  <c:v>501.72144400000002</c:v>
                </c:pt>
                <c:pt idx="16">
                  <c:v>498.03322900000001</c:v>
                </c:pt>
                <c:pt idx="17">
                  <c:v>558.74749099999997</c:v>
                </c:pt>
                <c:pt idx="18">
                  <c:v>562.20123699999999</c:v>
                </c:pt>
                <c:pt idx="19">
                  <c:v>684.00167299999998</c:v>
                </c:pt>
                <c:pt idx="20">
                  <c:v>710.10228800000004</c:v>
                </c:pt>
                <c:pt idx="21">
                  <c:v>710.10228800000004</c:v>
                </c:pt>
                <c:pt idx="22">
                  <c:v>1056.846839</c:v>
                </c:pt>
                <c:pt idx="23">
                  <c:v>772.02705400000002</c:v>
                </c:pt>
                <c:pt idx="24">
                  <c:v>827.784718</c:v>
                </c:pt>
                <c:pt idx="25">
                  <c:v>1236.497875</c:v>
                </c:pt>
              </c:numCache>
            </c:numRef>
          </c:val>
          <c:extLst>
            <c:ext xmlns:c16="http://schemas.microsoft.com/office/drawing/2014/chart" uri="{C3380CC4-5D6E-409C-BE32-E72D297353CC}">
              <c16:uniqueId val="{00000002-7DDA-FE4B-BA33-8E18A616F4A8}"/>
            </c:ext>
          </c:extLst>
        </c:ser>
        <c:ser>
          <c:idx val="1"/>
          <c:order val="3"/>
          <c:tx>
            <c:strRef>
              <c:f>Product_level_Trend!$E$17</c:f>
              <c:strCache>
                <c:ptCount val="1"/>
                <c:pt idx="0">
                  <c:v>Level 3</c:v>
                </c:pt>
              </c:strCache>
            </c:strRef>
          </c:tx>
          <c:spPr>
            <a:ln>
              <a:solidFill>
                <a:prstClr val="black"/>
              </a:solidFill>
            </a:ln>
          </c:spPr>
          <c:invertIfNegative val="0"/>
          <c:cat>
            <c:strRef>
              <c:f>Product_level_Trend!$A$18:$A$43</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Product_level_Trend!$E$18:$E$43</c:f>
              <c:numCache>
                <c:formatCode>_(* #,##0.0_);_(* \(#,##0.0\);_(* "-"??_);_(@_)</c:formatCode>
                <c:ptCount val="26"/>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pt idx="15">
                  <c:v>260.710936</c:v>
                </c:pt>
                <c:pt idx="16">
                  <c:v>272.22255000000001</c:v>
                </c:pt>
                <c:pt idx="17">
                  <c:v>261.91036100000002</c:v>
                </c:pt>
                <c:pt idx="18">
                  <c:v>355.45439699999997</c:v>
                </c:pt>
                <c:pt idx="19">
                  <c:v>455.88954899999999</c:v>
                </c:pt>
                <c:pt idx="20">
                  <c:v>456.83677899999998</c:v>
                </c:pt>
                <c:pt idx="21">
                  <c:v>456.83677899999998</c:v>
                </c:pt>
                <c:pt idx="22">
                  <c:v>863.60807899999998</c:v>
                </c:pt>
                <c:pt idx="23">
                  <c:v>912.76058799999998</c:v>
                </c:pt>
                <c:pt idx="24">
                  <c:v>2110.8141339999993</c:v>
                </c:pt>
                <c:pt idx="25">
                  <c:v>4501.1619259999998</c:v>
                </c:pt>
              </c:numCache>
            </c:numRef>
          </c:val>
          <c:extLst>
            <c:ext xmlns:c16="http://schemas.microsoft.com/office/drawing/2014/chart" uri="{C3380CC4-5D6E-409C-BE32-E72D297353CC}">
              <c16:uniqueId val="{00000003-7DDA-FE4B-BA33-8E18A616F4A8}"/>
            </c:ext>
          </c:extLst>
        </c:ser>
        <c:ser>
          <c:idx val="2"/>
          <c:order val="4"/>
          <c:tx>
            <c:strRef>
              <c:f>Product_level_Trend!$F$17</c:f>
              <c:strCache>
                <c:ptCount val="1"/>
                <c:pt idx="0">
                  <c:v>Level 4</c:v>
                </c:pt>
              </c:strCache>
            </c:strRef>
          </c:tx>
          <c:spPr>
            <a:ln w="12700">
              <a:solidFill>
                <a:prstClr val="black"/>
              </a:solidFill>
            </a:ln>
          </c:spPr>
          <c:invertIfNegative val="0"/>
          <c:cat>
            <c:strRef>
              <c:f>Product_level_Trend!$A$18:$A$43</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Product_level_Trend!$F$18:$F$43</c:f>
              <c:numCache>
                <c:formatCode>_(* #,##0.0_);_(* \(#,##0.0\);_(* "-"??_);_(@_)</c:formatCode>
                <c:ptCount val="26"/>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pt idx="15">
                  <c:v>364.16824600000001</c:v>
                </c:pt>
                <c:pt idx="16">
                  <c:v>340.935565</c:v>
                </c:pt>
                <c:pt idx="17">
                  <c:v>193.43923599999999</c:v>
                </c:pt>
                <c:pt idx="18">
                  <c:v>222.471676</c:v>
                </c:pt>
                <c:pt idx="19">
                  <c:v>283.63660399999998</c:v>
                </c:pt>
                <c:pt idx="20">
                  <c:v>272.590462</c:v>
                </c:pt>
                <c:pt idx="21">
                  <c:v>272.590462</c:v>
                </c:pt>
                <c:pt idx="22">
                  <c:v>327.81903399999999</c:v>
                </c:pt>
                <c:pt idx="23">
                  <c:v>315.72591399999999</c:v>
                </c:pt>
                <c:pt idx="24">
                  <c:v>393.78950400000008</c:v>
                </c:pt>
                <c:pt idx="25">
                  <c:v>446.78948400000002</c:v>
                </c:pt>
              </c:numCache>
            </c:numRef>
          </c:val>
          <c:extLst>
            <c:ext xmlns:c16="http://schemas.microsoft.com/office/drawing/2014/chart" uri="{C3380CC4-5D6E-409C-BE32-E72D297353CC}">
              <c16:uniqueId val="{00000004-7DDA-FE4B-BA33-8E18A616F4A8}"/>
            </c:ext>
          </c:extLst>
        </c:ser>
        <c:ser>
          <c:idx val="6"/>
          <c:order val="5"/>
          <c:tx>
            <c:strRef>
              <c:f>Product_level_Trend!$G$17</c:f>
              <c:strCache>
                <c:ptCount val="1"/>
                <c:pt idx="0">
                  <c:v>Other1</c:v>
                </c:pt>
              </c:strCache>
            </c:strRef>
          </c:tx>
          <c:spPr>
            <a:solidFill>
              <a:srgbClr val="FFFF00"/>
            </a:solidFill>
            <a:ln w="12700">
              <a:solidFill>
                <a:prstClr val="black"/>
              </a:solidFill>
            </a:ln>
          </c:spPr>
          <c:invertIfNegative val="0"/>
          <c:cat>
            <c:strRef>
              <c:f>Product_level_Trend!$A$18:$A$43</c:f>
              <c:strCache>
                <c:ptCount val="26"/>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pt idx="25">
                  <c:v>FY25</c:v>
                </c:pt>
              </c:strCache>
            </c:strRef>
          </c:cat>
          <c:val>
            <c:numRef>
              <c:f>Product_level_Trend!$G$18:$G$43</c:f>
              <c:numCache>
                <c:formatCode>_(* #,##0.0_);_(* \(#,##0.0\);_(* "-"??_);_(@_)</c:formatCode>
                <c:ptCount val="26"/>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pt idx="15">
                  <c:v>49.483013</c:v>
                </c:pt>
                <c:pt idx="16">
                  <c:v>95.439993999999999</c:v>
                </c:pt>
                <c:pt idx="17">
                  <c:v>97.127844999999994</c:v>
                </c:pt>
                <c:pt idx="18">
                  <c:v>118.340701</c:v>
                </c:pt>
                <c:pt idx="19">
                  <c:v>75.962602000000004</c:v>
                </c:pt>
                <c:pt idx="20">
                  <c:v>36.303235000000001</c:v>
                </c:pt>
                <c:pt idx="21">
                  <c:v>36.303235000000001</c:v>
                </c:pt>
                <c:pt idx="22">
                  <c:v>86.035314</c:v>
                </c:pt>
                <c:pt idx="23">
                  <c:v>102.987345</c:v>
                </c:pt>
                <c:pt idx="24">
                  <c:v>104.49251800000002</c:v>
                </c:pt>
                <c:pt idx="25">
                  <c:v>73.604901999999996</c:v>
                </c:pt>
              </c:numCache>
            </c:numRef>
          </c:val>
          <c:extLst>
            <c:ext xmlns:c16="http://schemas.microsoft.com/office/drawing/2014/chart" uri="{C3380CC4-5D6E-409C-BE32-E72D297353CC}">
              <c16:uniqueId val="{00000005-7DDA-FE4B-BA33-8E18A616F4A8}"/>
            </c:ext>
          </c:extLst>
        </c:ser>
        <c:dLbls>
          <c:showLegendKey val="0"/>
          <c:showVal val="0"/>
          <c:showCatName val="0"/>
          <c:showSerName val="0"/>
          <c:showPercent val="0"/>
          <c:showBubbleSize val="0"/>
        </c:dLbls>
        <c:gapWidth val="150"/>
        <c:overlap val="100"/>
        <c:axId val="-442268320"/>
        <c:axId val="-442267776"/>
      </c:barChart>
      <c:catAx>
        <c:axId val="-442268320"/>
        <c:scaling>
          <c:orientation val="minMax"/>
        </c:scaling>
        <c:delete val="0"/>
        <c:axPos val="b"/>
        <c:numFmt formatCode="General" sourceLinked="1"/>
        <c:majorTickMark val="out"/>
        <c:minorTickMark val="none"/>
        <c:tickLblPos val="nextTo"/>
        <c:txPr>
          <a:bodyPr rot="-5400000" vert="horz"/>
          <a:lstStyle/>
          <a:p>
            <a:pPr>
              <a:defRPr sz="1200"/>
            </a:pPr>
            <a:endParaRPr lang="en-US"/>
          </a:p>
        </c:txPr>
        <c:crossAx val="-442267776"/>
        <c:crosses val="autoZero"/>
        <c:auto val="1"/>
        <c:lblAlgn val="ctr"/>
        <c:lblOffset val="100"/>
        <c:noMultiLvlLbl val="0"/>
      </c:catAx>
      <c:valAx>
        <c:axId val="-442267776"/>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2.847322431995044E-2"/>
              <c:y val="0.21768629022002647"/>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442268320"/>
        <c:crosses val="autoZero"/>
        <c:crossBetween val="between"/>
      </c:valAx>
      <c:spPr>
        <a:ln w="12700">
          <a:solidFill>
            <a:prstClr val="black"/>
          </a:solidFill>
        </a:ln>
      </c:spPr>
    </c:plotArea>
    <c:legend>
      <c:legendPos val="t"/>
      <c:layout>
        <c:manualLayout>
          <c:xMode val="edge"/>
          <c:yMode val="edge"/>
          <c:x val="0.23936245554354896"/>
          <c:y val="0.11919407414687101"/>
          <c:w val="0.60426719036277565"/>
          <c:h val="5.5690571135238752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FY25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26358167670352"/>
          <c:y val="0.13374717485643042"/>
          <c:w val="0.84214643067204276"/>
          <c:h val="0.68508812927437024"/>
        </c:manualLayout>
      </c:layout>
      <c:barChart>
        <c:barDir val="col"/>
        <c:grouping val="clustered"/>
        <c:varyColors val="0"/>
        <c:ser>
          <c:idx val="0"/>
          <c:order val="0"/>
          <c:tx>
            <c:strRef>
              <c:f>Product_level_Trend!$A$13</c:f>
              <c:strCache>
                <c:ptCount val="1"/>
                <c:pt idx="0">
                  <c:v>FY25</c:v>
                </c:pt>
              </c:strCache>
            </c:strRef>
          </c:tx>
          <c:spPr>
            <a:solidFill>
              <a:schemeClr val="accent1"/>
            </a:solidFill>
            <a:ln>
              <a:solidFill>
                <a:schemeClr val="tx1"/>
              </a:solidFill>
            </a:ln>
            <a:effectLst/>
          </c:spPr>
          <c:invertIfNegative val="0"/>
          <c:cat>
            <c:strRef>
              <c:f>Product_level_Trend!$B$12:$G$12</c:f>
              <c:strCache>
                <c:ptCount val="6"/>
                <c:pt idx="0">
                  <c:v> Level 0 </c:v>
                </c:pt>
                <c:pt idx="1">
                  <c:v> Level 1 </c:v>
                </c:pt>
                <c:pt idx="2">
                  <c:v> Level 2 </c:v>
                </c:pt>
                <c:pt idx="3">
                  <c:v> Level 3 </c:v>
                </c:pt>
                <c:pt idx="4">
                  <c:v> Level 4 </c:v>
                </c:pt>
                <c:pt idx="5">
                  <c:v>Other1</c:v>
                </c:pt>
              </c:strCache>
            </c:strRef>
          </c:cat>
          <c:val>
            <c:numRef>
              <c:f>Product_level_Trend!$B$13:$G$13</c:f>
              <c:numCache>
                <c:formatCode>_(* #,##0.0_);_(* \(#,##0.0\);_(* "-"??_);_(@_)</c:formatCode>
                <c:ptCount val="6"/>
                <c:pt idx="0">
                  <c:v>12.991069</c:v>
                </c:pt>
                <c:pt idx="1">
                  <c:v>1528.8666479999999</c:v>
                </c:pt>
                <c:pt idx="2">
                  <c:v>1236.497875</c:v>
                </c:pt>
                <c:pt idx="3">
                  <c:v>4501.1619259999998</c:v>
                </c:pt>
                <c:pt idx="4">
                  <c:v>446.78948400000002</c:v>
                </c:pt>
                <c:pt idx="5">
                  <c:v>73.604901999999996</c:v>
                </c:pt>
              </c:numCache>
            </c:numRef>
          </c:val>
          <c:extLst>
            <c:ext xmlns:c16="http://schemas.microsoft.com/office/drawing/2014/chart" uri="{C3380CC4-5D6E-409C-BE32-E72D297353CC}">
              <c16:uniqueId val="{00000000-51DC-AD45-92B8-F8EA215B10D7}"/>
            </c:ext>
          </c:extLst>
        </c:ser>
        <c:dLbls>
          <c:showLegendKey val="0"/>
          <c:showVal val="0"/>
          <c:showCatName val="0"/>
          <c:showSerName val="0"/>
          <c:showPercent val="0"/>
          <c:showBubbleSize val="0"/>
        </c:dLbls>
        <c:gapWidth val="150"/>
        <c:axId val="-442267232"/>
        <c:axId val="-442279200"/>
      </c:barChart>
      <c:catAx>
        <c:axId val="-442267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layout>
            <c:manualLayout>
              <c:xMode val="edge"/>
              <c:yMode val="edge"/>
              <c:x val="0.47707480016683301"/>
              <c:y val="0.911700936447076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9200"/>
        <c:crosses val="autoZero"/>
        <c:auto val="1"/>
        <c:lblAlgn val="ctr"/>
        <c:lblOffset val="100"/>
        <c:noMultiLvlLbl val="0"/>
      </c:catAx>
      <c:valAx>
        <c:axId val="-442279200"/>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67232"/>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overlay val="0"/>
      <c:spPr>
        <a:noFill/>
        <a:ln w="25400">
          <a:noFill/>
        </a:ln>
      </c:spPr>
    </c:title>
    <c:autoTitleDeleted val="0"/>
    <c:plotArea>
      <c:layout>
        <c:manualLayout>
          <c:layoutTarget val="inner"/>
          <c:xMode val="edge"/>
          <c:yMode val="edge"/>
          <c:x val="0.14877340741216719"/>
          <c:y val="0.14937977365997465"/>
          <c:w val="0.73942827216909779"/>
          <c:h val="0.64381315356573332"/>
        </c:manualLayout>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Trend'!$B$17:$T$17</c:f>
              <c:strCache>
                <c:ptCount val="19"/>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pt idx="18">
                  <c:v>FY2025</c:v>
                </c:pt>
              </c:strCache>
            </c:strRef>
          </c:cat>
          <c:val>
            <c:numRef>
              <c:f>'US - Foreign Trend'!$B$18:$T$18</c:f>
              <c:numCache>
                <c:formatCode>#,##0</c:formatCode>
                <c:ptCount val="19"/>
                <c:pt idx="0">
                  <c:v>35960845</c:v>
                </c:pt>
                <c:pt idx="1">
                  <c:v>56769710</c:v>
                </c:pt>
                <c:pt idx="2">
                  <c:v>120843195</c:v>
                </c:pt>
                <c:pt idx="3">
                  <c:v>152842193</c:v>
                </c:pt>
                <c:pt idx="4">
                  <c:v>189496476</c:v>
                </c:pt>
                <c:pt idx="5">
                  <c:v>259717671</c:v>
                </c:pt>
                <c:pt idx="6">
                  <c:v>360372707</c:v>
                </c:pt>
                <c:pt idx="7">
                  <c:v>477031976</c:v>
                </c:pt>
                <c:pt idx="8">
                  <c:v>680428098.00000012</c:v>
                </c:pt>
                <c:pt idx="9">
                  <c:v>744358007</c:v>
                </c:pt>
                <c:pt idx="10">
                  <c:v>702137155</c:v>
                </c:pt>
                <c:pt idx="11">
                  <c:v>814115145</c:v>
                </c:pt>
                <c:pt idx="12">
                  <c:v>985368045</c:v>
                </c:pt>
                <c:pt idx="13">
                  <c:v>1013076429</c:v>
                </c:pt>
                <c:pt idx="14">
                  <c:v>1002707391</c:v>
                </c:pt>
                <c:pt idx="15">
                  <c:v>1564346882</c:v>
                </c:pt>
                <c:pt idx="16">
                  <c:v>2067308020</c:v>
                </c:pt>
                <c:pt idx="17">
                  <c:v>2603412778</c:v>
                </c:pt>
                <c:pt idx="18">
                  <c:v>3218148144</c:v>
                </c:pt>
              </c:numCache>
            </c:numRef>
          </c:val>
          <c:extLst>
            <c:ext xmlns:c16="http://schemas.microsoft.com/office/drawing/2014/chart" uri="{C3380CC4-5D6E-409C-BE32-E72D297353CC}">
              <c16:uniqueId val="{00000000-A360-F048-BA2E-8892E42A7C1B}"/>
            </c:ext>
          </c:extLst>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Trend'!$B$17:$T$17</c:f>
              <c:strCache>
                <c:ptCount val="19"/>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pt idx="18">
                  <c:v>FY2025</c:v>
                </c:pt>
              </c:strCache>
            </c:strRef>
          </c:cat>
          <c:val>
            <c:numRef>
              <c:f>'US - Foreign Trend'!$B$19:$T$19</c:f>
              <c:numCache>
                <c:formatCode>#,##0</c:formatCode>
                <c:ptCount val="19"/>
                <c:pt idx="0">
                  <c:v>65563006</c:v>
                </c:pt>
                <c:pt idx="1">
                  <c:v>69857119</c:v>
                </c:pt>
                <c:pt idx="2">
                  <c:v>113052619</c:v>
                </c:pt>
                <c:pt idx="3">
                  <c:v>242093094</c:v>
                </c:pt>
                <c:pt idx="4">
                  <c:v>262304205</c:v>
                </c:pt>
                <c:pt idx="5">
                  <c:v>272259607</c:v>
                </c:pt>
                <c:pt idx="6">
                  <c:v>372244590</c:v>
                </c:pt>
                <c:pt idx="7">
                  <c:v>447127605</c:v>
                </c:pt>
                <c:pt idx="8">
                  <c:v>625925258</c:v>
                </c:pt>
                <c:pt idx="9">
                  <c:v>633525572</c:v>
                </c:pt>
                <c:pt idx="10">
                  <c:v>567525085</c:v>
                </c:pt>
                <c:pt idx="11">
                  <c:v>660080279</c:v>
                </c:pt>
                <c:pt idx="12">
                  <c:v>835005892</c:v>
                </c:pt>
                <c:pt idx="13">
                  <c:v>774576343</c:v>
                </c:pt>
                <c:pt idx="14">
                  <c:v>854227090</c:v>
                </c:pt>
                <c:pt idx="15">
                  <c:v>1289917355</c:v>
                </c:pt>
                <c:pt idx="16">
                  <c:v>1233217776</c:v>
                </c:pt>
                <c:pt idx="17">
                  <c:v>1858274425</c:v>
                </c:pt>
                <c:pt idx="18">
                  <c:v>4224497950</c:v>
                </c:pt>
              </c:numCache>
            </c:numRef>
          </c:val>
          <c:extLst>
            <c:ext xmlns:c16="http://schemas.microsoft.com/office/drawing/2014/chart" uri="{C3380CC4-5D6E-409C-BE32-E72D297353CC}">
              <c16:uniqueId val="{00000001-A360-F048-BA2E-8892E42A7C1B}"/>
            </c:ext>
          </c:extLst>
        </c:ser>
        <c:ser>
          <c:idx val="2"/>
          <c:order val="2"/>
          <c:tx>
            <c:strRef>
              <c:f>'US - Foreign Trend'!$A$20</c:f>
              <c:strCache>
                <c:ptCount val="1"/>
                <c:pt idx="0">
                  <c:v>Unknown*</c:v>
                </c:pt>
              </c:strCache>
            </c:strRef>
          </c:tx>
          <c:invertIfNegative val="0"/>
          <c:cat>
            <c:strRef>
              <c:f>'US - Foreign Trend'!$B$17:$T$17</c:f>
              <c:strCache>
                <c:ptCount val="19"/>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pt idx="18">
                  <c:v>FY2025</c:v>
                </c:pt>
              </c:strCache>
            </c:strRef>
          </c:cat>
          <c:val>
            <c:numRef>
              <c:f>'US - Foreign Trend'!$B$20:$T$20</c:f>
              <c:numCache>
                <c:formatCode>#,##0</c:formatCode>
                <c:ptCount val="19"/>
                <c:pt idx="0">
                  <c:v>26014450</c:v>
                </c:pt>
                <c:pt idx="1">
                  <c:v>29034367.000000004</c:v>
                </c:pt>
                <c:pt idx="2">
                  <c:v>20768015</c:v>
                </c:pt>
                <c:pt idx="3">
                  <c:v>17864446</c:v>
                </c:pt>
                <c:pt idx="4">
                  <c:v>29041301</c:v>
                </c:pt>
                <c:pt idx="5">
                  <c:v>38305071</c:v>
                </c:pt>
                <c:pt idx="6">
                  <c:v>16782843</c:v>
                </c:pt>
                <c:pt idx="7">
                  <c:v>34146558</c:v>
                </c:pt>
                <c:pt idx="8" formatCode="_(* #,##0_);_(* \(#,##0\);_(* &quot;-&quot;??_);_(@_)">
                  <c:v>44510036</c:v>
                </c:pt>
                <c:pt idx="9" formatCode="_(* #,##0_);_(* \(#,##0\);_(* &quot;-&quot;??_);_(@_)">
                  <c:v>58663923</c:v>
                </c:pt>
                <c:pt idx="10" formatCode="_(* #,##0_);_(* \(#,##0\);_(* &quot;-&quot;??_);_(@_)">
                  <c:v>824034</c:v>
                </c:pt>
                <c:pt idx="11" formatCode="_(* #,##0_);_(* \(#,##0\);_(* &quot;-&quot;??_);_(@_)">
                  <c:v>2868632</c:v>
                </c:pt>
                <c:pt idx="12" formatCode="_(* #,##0_);_(* \(#,##0\);_(* &quot;-&quot;??_);_(@_)">
                  <c:v>1210718</c:v>
                </c:pt>
                <c:pt idx="13" formatCode="_(* #,##0_);_(* \(#,##0\);_(* &quot;-&quot;??_);_(@_)">
                  <c:v>5679313</c:v>
                </c:pt>
                <c:pt idx="14" formatCode="_(* #,##0_);_(* \(#,##0\);_(* &quot;-&quot;??_);_(@_)">
                  <c:v>1810349</c:v>
                </c:pt>
                <c:pt idx="15" formatCode="_(* #,##0_);_(* \(#,##0\);_(* &quot;-&quot;??_);_(@_)">
                  <c:v>283122</c:v>
                </c:pt>
                <c:pt idx="16" formatCode="_(* #,##0_);_(* \(#,##0\);_(* &quot;-&quot;??_);_(@_)">
                  <c:v>1049903</c:v>
                </c:pt>
                <c:pt idx="17" formatCode="_(* #,##0_);_(* \(#,##0\);_(* &quot;-&quot;??_);_(@_)">
                  <c:v>22091527.999999996</c:v>
                </c:pt>
                <c:pt idx="18" formatCode="_(* #,##0_);_(* \(#,##0\);_(* &quot;-&quot;??_);_(@_)">
                  <c:v>396942</c:v>
                </c:pt>
              </c:numCache>
            </c:numRef>
          </c:val>
          <c:extLst>
            <c:ext xmlns:c16="http://schemas.microsoft.com/office/drawing/2014/chart" uri="{C3380CC4-5D6E-409C-BE32-E72D297353CC}">
              <c16:uniqueId val="{00000002-A360-F048-BA2E-8892E42A7C1B}"/>
            </c:ext>
          </c:extLst>
        </c:ser>
        <c:dLbls>
          <c:showLegendKey val="0"/>
          <c:showVal val="0"/>
          <c:showCatName val="0"/>
          <c:showSerName val="0"/>
          <c:showPercent val="0"/>
          <c:showBubbleSize val="0"/>
        </c:dLbls>
        <c:gapWidth val="150"/>
        <c:axId val="-442266144"/>
        <c:axId val="-442278656"/>
        <c:extLst/>
      </c:barChart>
      <c:catAx>
        <c:axId val="-4422661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60000"/>
          <a:lstStyle/>
          <a:p>
            <a:pPr>
              <a:defRPr sz="1200"/>
            </a:pPr>
            <a:endParaRPr lang="en-US"/>
          </a:p>
        </c:txPr>
        <c:crossAx val="-442278656"/>
        <c:crosses val="autoZero"/>
        <c:auto val="1"/>
        <c:lblAlgn val="ctr"/>
        <c:lblOffset val="100"/>
        <c:tickLblSkip val="1"/>
        <c:noMultiLvlLbl val="0"/>
      </c:catAx>
      <c:valAx>
        <c:axId val="-442278656"/>
        <c:scaling>
          <c:orientation val="minMax"/>
        </c:scaling>
        <c:delete val="0"/>
        <c:axPos val="l"/>
        <c:majorGridlines>
          <c:spPr>
            <a:ln w="3175">
              <a:solidFill>
                <a:schemeClr val="bg2">
                  <a:lumMod val="9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6144"/>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layout>
        <c:manualLayout>
          <c:xMode val="edge"/>
          <c:yMode val="edge"/>
          <c:x val="0.22532565380221661"/>
          <c:y val="0.22459756487142116"/>
          <c:w val="0.26596885922277164"/>
          <c:h val="8.904474328152881E-2"/>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overlay val="0"/>
      <c:spPr>
        <a:noFill/>
        <a:ln w="25400">
          <a:noFill/>
        </a:ln>
      </c:spPr>
    </c:title>
    <c:autoTitleDeleted val="0"/>
    <c:plotArea>
      <c:layout>
        <c:manualLayout>
          <c:layoutTarget val="inner"/>
          <c:xMode val="edge"/>
          <c:yMode val="edge"/>
          <c:x val="0.18064693223049391"/>
          <c:y val="0.14910884121942272"/>
          <c:w val="0.72700291917757487"/>
          <c:h val="0.64445917524077345"/>
        </c:manualLayout>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Trend'!$B$22:$T$22</c:f>
              <c:strCache>
                <c:ptCount val="19"/>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pt idx="18">
                  <c:v>FY2025</c:v>
                </c:pt>
              </c:strCache>
            </c:strRef>
          </c:cat>
          <c:val>
            <c:numRef>
              <c:f>'US - Foreign Trend'!$B$23:$T$23</c:f>
              <c:numCache>
                <c:formatCode>#,##0.0</c:formatCode>
                <c:ptCount val="19"/>
                <c:pt idx="0">
                  <c:v>630.5</c:v>
                </c:pt>
                <c:pt idx="1">
                  <c:v>763.25908203125016</c:v>
                </c:pt>
                <c:pt idx="2">
                  <c:v>886.57</c:v>
                </c:pt>
                <c:pt idx="3">
                  <c:v>1195.22</c:v>
                </c:pt>
                <c:pt idx="4">
                  <c:v>1294.5927050781249</c:v>
                </c:pt>
                <c:pt idx="5">
                  <c:v>1775.4870273437502</c:v>
                </c:pt>
                <c:pt idx="6">
                  <c:v>2836.6972070312499</c:v>
                </c:pt>
                <c:pt idx="7">
                  <c:v>4200.9830761718749</c:v>
                </c:pt>
                <c:pt idx="8">
                  <c:v>5367.2086138699924</c:v>
                </c:pt>
                <c:pt idx="9">
                  <c:v>6006.3277095801423</c:v>
                </c:pt>
                <c:pt idx="10">
                  <c:v>8402.1707444398817</c:v>
                </c:pt>
                <c:pt idx="11">
                  <c:v>10834.050270752225</c:v>
                </c:pt>
                <c:pt idx="12">
                  <c:v>20575.841948059358</c:v>
                </c:pt>
                <c:pt idx="13">
                  <c:v>26361.670908517965</c:v>
                </c:pt>
                <c:pt idx="14">
                  <c:v>33151.65</c:v>
                </c:pt>
                <c:pt idx="15">
                  <c:v>45105.279999999999</c:v>
                </c:pt>
                <c:pt idx="16">
                  <c:v>53326.178497550383</c:v>
                </c:pt>
                <c:pt idx="17">
                  <c:v>73934.550393988015</c:v>
                </c:pt>
                <c:pt idx="18">
                  <c:v>103385.22249716884</c:v>
                </c:pt>
              </c:numCache>
            </c:numRef>
          </c:val>
          <c:extLst>
            <c:ext xmlns:c16="http://schemas.microsoft.com/office/drawing/2014/chart" uri="{C3380CC4-5D6E-409C-BE32-E72D297353CC}">
              <c16:uniqueId val="{00000000-A2DB-3040-AC6B-EB46BE052B67}"/>
            </c:ext>
          </c:extLst>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Trend'!$B$22:$T$22</c:f>
              <c:strCache>
                <c:ptCount val="19"/>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pt idx="18">
                  <c:v>FY2025</c:v>
                </c:pt>
              </c:strCache>
            </c:strRef>
          </c:cat>
          <c:val>
            <c:numRef>
              <c:f>'US - Foreign Trend'!$B$24:$T$24</c:f>
              <c:numCache>
                <c:formatCode>#,##0.0</c:formatCode>
                <c:ptCount val="19"/>
                <c:pt idx="0">
                  <c:v>757.3</c:v>
                </c:pt>
                <c:pt idx="1">
                  <c:v>1063.0125683593751</c:v>
                </c:pt>
                <c:pt idx="2">
                  <c:v>1380.55</c:v>
                </c:pt>
                <c:pt idx="3">
                  <c:v>2097.4899999999998</c:v>
                </c:pt>
                <c:pt idx="4">
                  <c:v>2720.0899609375006</c:v>
                </c:pt>
                <c:pt idx="5">
                  <c:v>3076.5047451171872</c:v>
                </c:pt>
                <c:pt idx="6">
                  <c:v>4220.2481835937497</c:v>
                </c:pt>
                <c:pt idx="7">
                  <c:v>4942.3835058593759</c:v>
                </c:pt>
                <c:pt idx="8">
                  <c:v>5169.4109953024918</c:v>
                </c:pt>
                <c:pt idx="9">
                  <c:v>7288.2044517720969</c:v>
                </c:pt>
                <c:pt idx="10">
                  <c:v>10095.33559349347</c:v>
                </c:pt>
                <c:pt idx="11">
                  <c:v>12621.020823261959</c:v>
                </c:pt>
                <c:pt idx="12">
                  <c:v>16089.793061915127</c:v>
                </c:pt>
                <c:pt idx="13">
                  <c:v>17770.654318010624</c:v>
                </c:pt>
                <c:pt idx="14">
                  <c:v>26942.99</c:v>
                </c:pt>
                <c:pt idx="15">
                  <c:v>55498.12</c:v>
                </c:pt>
                <c:pt idx="16">
                  <c:v>59151.141640625341</c:v>
                </c:pt>
                <c:pt idx="17">
                  <c:v>87701.162662048097</c:v>
                </c:pt>
                <c:pt idx="18">
                  <c:v>113560.00533143767</c:v>
                </c:pt>
              </c:numCache>
            </c:numRef>
          </c:val>
          <c:extLst>
            <c:ext xmlns:c16="http://schemas.microsoft.com/office/drawing/2014/chart" uri="{C3380CC4-5D6E-409C-BE32-E72D297353CC}">
              <c16:uniqueId val="{00000001-A2DB-3040-AC6B-EB46BE052B67}"/>
            </c:ext>
          </c:extLst>
        </c:ser>
        <c:ser>
          <c:idx val="2"/>
          <c:order val="2"/>
          <c:tx>
            <c:strRef>
              <c:f>'US - Foreign Trend'!$A$25</c:f>
              <c:strCache>
                <c:ptCount val="1"/>
                <c:pt idx="0">
                  <c:v>Unknown*</c:v>
                </c:pt>
              </c:strCache>
            </c:strRef>
          </c:tx>
          <c:invertIfNegative val="0"/>
          <c:cat>
            <c:strRef>
              <c:f>'US - Foreign Trend'!$B$22:$T$22</c:f>
              <c:strCache>
                <c:ptCount val="19"/>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pt idx="18">
                  <c:v>FY2025</c:v>
                </c:pt>
              </c:strCache>
            </c:strRef>
          </c:cat>
          <c:val>
            <c:numRef>
              <c:f>'US - Foreign Trend'!$B$25:$T$25</c:f>
              <c:numCache>
                <c:formatCode>_(* #,##0.0_);_(* \(#,##0.0\);_(* "-"??_);_(@_)</c:formatCode>
                <c:ptCount val="19"/>
                <c:pt idx="0">
                  <c:v>156.73087562561045</c:v>
                </c:pt>
                <c:pt idx="1">
                  <c:v>139.63734375000001</c:v>
                </c:pt>
                <c:pt idx="2">
                  <c:v>162.09251074218747</c:v>
                </c:pt>
                <c:pt idx="3">
                  <c:v>335.58049804687499</c:v>
                </c:pt>
                <c:pt idx="4">
                  <c:v>715.02095703124996</c:v>
                </c:pt>
                <c:pt idx="5">
                  <c:v>555.32116992187503</c:v>
                </c:pt>
                <c:pt idx="6">
                  <c:v>116.788388671875</c:v>
                </c:pt>
                <c:pt idx="7">
                  <c:v>137.30723632812501</c:v>
                </c:pt>
                <c:pt idx="8">
                  <c:v>410.30184036109381</c:v>
                </c:pt>
                <c:pt idx="9">
                  <c:v>592.28979210035232</c:v>
                </c:pt>
                <c:pt idx="10">
                  <c:v>10.652811782890218</c:v>
                </c:pt>
                <c:pt idx="11">
                  <c:v>46.809912131616919</c:v>
                </c:pt>
                <c:pt idx="12">
                  <c:v>11.042999999999999</c:v>
                </c:pt>
                <c:pt idx="13">
                  <c:v>10.928009377528706</c:v>
                </c:pt>
                <c:pt idx="14">
                  <c:v>33.049999999999997</c:v>
                </c:pt>
                <c:pt idx="15">
                  <c:v>24.91</c:v>
                </c:pt>
                <c:pt idx="16">
                  <c:v>7.17</c:v>
                </c:pt>
                <c:pt idx="17">
                  <c:v>301.48919595020186</c:v>
                </c:pt>
                <c:pt idx="18">
                  <c:v>1.73</c:v>
                </c:pt>
              </c:numCache>
            </c:numRef>
          </c:val>
          <c:extLst>
            <c:ext xmlns:c16="http://schemas.microsoft.com/office/drawing/2014/chart" uri="{C3380CC4-5D6E-409C-BE32-E72D297353CC}">
              <c16:uniqueId val="{00000002-A2DB-3040-AC6B-EB46BE052B67}"/>
            </c:ext>
          </c:extLst>
        </c:ser>
        <c:dLbls>
          <c:showLegendKey val="0"/>
          <c:showVal val="0"/>
          <c:showCatName val="0"/>
          <c:showSerName val="0"/>
          <c:showPercent val="0"/>
          <c:showBubbleSize val="0"/>
        </c:dLbls>
        <c:gapWidth val="150"/>
        <c:axId val="-442265600"/>
        <c:axId val="-442265056"/>
      </c:barChart>
      <c:catAx>
        <c:axId val="-442265600"/>
        <c:scaling>
          <c:orientation val="minMax"/>
        </c:scaling>
        <c:delete val="0"/>
        <c:axPos val="b"/>
        <c:numFmt formatCode="General" sourceLinked="1"/>
        <c:majorTickMark val="none"/>
        <c:minorTickMark val="none"/>
        <c:tickLblPos val="nextTo"/>
        <c:spPr>
          <a:ln w="3175">
            <a:solidFill>
              <a:srgbClr val="808080"/>
            </a:solidFill>
            <a:prstDash val="solid"/>
          </a:ln>
        </c:spPr>
        <c:txPr>
          <a:bodyPr rot="-2940000"/>
          <a:lstStyle/>
          <a:p>
            <a:pPr>
              <a:defRPr sz="1200"/>
            </a:pPr>
            <a:endParaRPr lang="en-US"/>
          </a:p>
        </c:txPr>
        <c:crossAx val="-442265056"/>
        <c:crosses val="autoZero"/>
        <c:auto val="1"/>
        <c:lblAlgn val="ctr"/>
        <c:lblOffset val="100"/>
        <c:tickLblSkip val="1"/>
        <c:noMultiLvlLbl val="0"/>
      </c:catAx>
      <c:valAx>
        <c:axId val="-442265056"/>
        <c:scaling>
          <c:orientation val="minMax"/>
          <c:min val="0"/>
        </c:scaling>
        <c:delete val="0"/>
        <c:axPos val="l"/>
        <c:majorGridlines>
          <c:spPr>
            <a:ln w="3175">
              <a:solidFill>
                <a:schemeClr val="bg2">
                  <a:lumMod val="90000"/>
                </a:schemeClr>
              </a:solidFill>
              <a:prstDash val="solid"/>
            </a:ln>
          </c:spPr>
        </c:majorGridlines>
        <c:title>
          <c:tx>
            <c:rich>
              <a:bodyPr rot="-5400000" vert="horz"/>
              <a:lstStyle/>
              <a:p>
                <a:pPr>
                  <a:defRPr/>
                </a:pPr>
                <a:r>
                  <a:rPr lang="en-US"/>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5600"/>
        <c:crosses val="autoZero"/>
        <c:crossBetween val="between"/>
      </c:valAx>
      <c:spPr>
        <a:solidFill>
          <a:srgbClr val="FFFFFF"/>
        </a:solidFill>
        <a:ln w="25400">
          <a:solidFill>
            <a:srgbClr val="000000"/>
          </a:solidFill>
        </a:ln>
      </c:spPr>
    </c:plotArea>
    <c:legend>
      <c:legendPos val="r"/>
      <c:layout>
        <c:manualLayout>
          <c:xMode val="edge"/>
          <c:yMode val="edge"/>
          <c:x val="0.26672098068919275"/>
          <c:y val="0.24167753525273211"/>
          <c:w val="0.2066026864157309"/>
          <c:h val="0.18449996018115616"/>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layout>
        <c:manualLayout>
          <c:xMode val="edge"/>
          <c:yMode val="edge"/>
          <c:x val="0.37700662231922705"/>
          <c:y val="1.3071890939944439E-2"/>
        </c:manualLayout>
      </c:layout>
      <c:overlay val="0"/>
      <c:spPr>
        <a:noFill/>
        <a:ln w="25400">
          <a:noFill/>
        </a:ln>
      </c:spPr>
    </c:title>
    <c:autoTitleDeleted val="0"/>
    <c:plotArea>
      <c:layout>
        <c:manualLayout>
          <c:layoutTarget val="inner"/>
          <c:xMode val="edge"/>
          <c:yMode val="edge"/>
          <c:x val="0.14101293922215682"/>
          <c:y val="0.20697297892612185"/>
          <c:w val="0.78507631682843804"/>
          <c:h val="0.60775818442756957"/>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Trend'!$A$5:$A$23</c:f>
              <c:strCache>
                <c:ptCount val="19"/>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pt idx="18">
                  <c:v>FY25</c:v>
                </c:pt>
              </c:strCache>
            </c:strRef>
          </c:cat>
          <c:val>
            <c:numRef>
              <c:f>'Public - Science User Trend'!$B$5:$B$23</c:f>
              <c:numCache>
                <c:formatCode>General</c:formatCode>
                <c:ptCount val="19"/>
                <c:pt idx="0">
                  <c:v>72</c:v>
                </c:pt>
                <c:pt idx="1">
                  <c:v>168</c:v>
                </c:pt>
                <c:pt idx="2">
                  <c:v>167</c:v>
                </c:pt>
                <c:pt idx="3">
                  <c:v>124</c:v>
                </c:pt>
                <c:pt idx="4" formatCode="#,##0">
                  <c:v>64</c:v>
                </c:pt>
                <c:pt idx="5" formatCode="#,##0">
                  <c:v>107</c:v>
                </c:pt>
                <c:pt idx="6" formatCode="#,##0">
                  <c:v>139</c:v>
                </c:pt>
                <c:pt idx="7" formatCode="#,##0">
                  <c:v>93</c:v>
                </c:pt>
                <c:pt idx="8" formatCode="#,##0">
                  <c:v>94</c:v>
                </c:pt>
                <c:pt idx="9" formatCode="#,##0">
                  <c:v>32</c:v>
                </c:pt>
                <c:pt idx="10" formatCode="#,##0">
                  <c:v>46</c:v>
                </c:pt>
                <c:pt idx="11" formatCode="#,##0">
                  <c:v>34</c:v>
                </c:pt>
                <c:pt idx="12" formatCode="#,##0">
                  <c:v>35</c:v>
                </c:pt>
                <c:pt idx="13" formatCode="#,##0">
                  <c:v>51</c:v>
                </c:pt>
                <c:pt idx="14" formatCode="#,##0">
                  <c:v>36</c:v>
                </c:pt>
                <c:pt idx="15" formatCode="#,##0">
                  <c:v>11</c:v>
                </c:pt>
                <c:pt idx="16" formatCode="#,##0">
                  <c:v>9</c:v>
                </c:pt>
                <c:pt idx="17" formatCode="#,##0">
                  <c:v>7</c:v>
                </c:pt>
                <c:pt idx="18" formatCode="#,##0">
                  <c:v>3</c:v>
                </c:pt>
              </c:numCache>
            </c:numRef>
          </c:val>
          <c:extLst>
            <c:ext xmlns:c16="http://schemas.microsoft.com/office/drawing/2014/chart" uri="{C3380CC4-5D6E-409C-BE32-E72D297353CC}">
              <c16:uniqueId val="{00000000-7031-BC4F-A6CF-258AA84AF3BE}"/>
            </c:ext>
          </c:extLst>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Trend'!$A$5:$A$23</c:f>
              <c:strCache>
                <c:ptCount val="19"/>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pt idx="18">
                  <c:v>FY25</c:v>
                </c:pt>
              </c:strCache>
            </c:strRef>
          </c:cat>
          <c:val>
            <c:numRef>
              <c:f>'Public - Science User Trend'!$C$5:$C$23</c:f>
              <c:numCache>
                <c:formatCode>General</c:formatCode>
                <c:ptCount val="19"/>
                <c:pt idx="0">
                  <c:v>136</c:v>
                </c:pt>
                <c:pt idx="1">
                  <c:v>283</c:v>
                </c:pt>
                <c:pt idx="2">
                  <c:v>329</c:v>
                </c:pt>
                <c:pt idx="3">
                  <c:v>250</c:v>
                </c:pt>
                <c:pt idx="4" formatCode="#,##0">
                  <c:v>210</c:v>
                </c:pt>
                <c:pt idx="5" formatCode="#,##0">
                  <c:v>163</c:v>
                </c:pt>
                <c:pt idx="6" formatCode="#,##0">
                  <c:v>136</c:v>
                </c:pt>
                <c:pt idx="7" formatCode="#,##0">
                  <c:v>304</c:v>
                </c:pt>
                <c:pt idx="8" formatCode="#,##0">
                  <c:v>344</c:v>
                </c:pt>
                <c:pt idx="9" formatCode="#,##0">
                  <c:v>318</c:v>
                </c:pt>
                <c:pt idx="10" formatCode="#,##0">
                  <c:v>239</c:v>
                </c:pt>
                <c:pt idx="11" formatCode="#,##0">
                  <c:v>177</c:v>
                </c:pt>
                <c:pt idx="12" formatCode="#,##0">
                  <c:v>175</c:v>
                </c:pt>
                <c:pt idx="13" formatCode="#,##0">
                  <c:v>409</c:v>
                </c:pt>
                <c:pt idx="14" formatCode="#,##0">
                  <c:v>209</c:v>
                </c:pt>
                <c:pt idx="15" formatCode="#,##0">
                  <c:v>131</c:v>
                </c:pt>
                <c:pt idx="16" formatCode="#,##0">
                  <c:v>98</c:v>
                </c:pt>
                <c:pt idx="17" formatCode="#,##0">
                  <c:v>70</c:v>
                </c:pt>
                <c:pt idx="18" formatCode="#,##0">
                  <c:v>67</c:v>
                </c:pt>
              </c:numCache>
            </c:numRef>
          </c:val>
          <c:extLst>
            <c:ext xmlns:c16="http://schemas.microsoft.com/office/drawing/2014/chart" uri="{C3380CC4-5D6E-409C-BE32-E72D297353CC}">
              <c16:uniqueId val="{00000001-7031-BC4F-A6CF-258AA84AF3BE}"/>
            </c:ext>
          </c:extLst>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Trend'!$A$5:$A$23</c:f>
              <c:strCache>
                <c:ptCount val="19"/>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pt idx="18">
                  <c:v>FY25</c:v>
                </c:pt>
              </c:strCache>
            </c:strRef>
          </c:cat>
          <c:val>
            <c:numRef>
              <c:f>'Public - Science User Trend'!$D$5:$D$23</c:f>
              <c:numCache>
                <c:formatCode>General</c:formatCode>
                <c:ptCount val="19"/>
                <c:pt idx="0">
                  <c:v>51</c:v>
                </c:pt>
                <c:pt idx="1">
                  <c:v>41</c:v>
                </c:pt>
                <c:pt idx="2">
                  <c:v>27</c:v>
                </c:pt>
                <c:pt idx="3">
                  <c:v>18</c:v>
                </c:pt>
                <c:pt idx="4" formatCode="#,##0">
                  <c:v>26</c:v>
                </c:pt>
                <c:pt idx="5" formatCode="#,##0">
                  <c:v>12</c:v>
                </c:pt>
                <c:pt idx="6" formatCode="#,##0">
                  <c:v>78</c:v>
                </c:pt>
                <c:pt idx="7" formatCode="#,##0">
                  <c:v>159</c:v>
                </c:pt>
                <c:pt idx="8" formatCode="#,##0">
                  <c:v>126</c:v>
                </c:pt>
                <c:pt idx="9" formatCode="#,##0">
                  <c:v>55</c:v>
                </c:pt>
                <c:pt idx="10" formatCode="#,##0">
                  <c:v>42</c:v>
                </c:pt>
                <c:pt idx="11" formatCode="#,##0">
                  <c:v>47</c:v>
                </c:pt>
                <c:pt idx="12" formatCode="#,##0">
                  <c:v>45</c:v>
                </c:pt>
                <c:pt idx="13" formatCode="#,##0">
                  <c:v>49</c:v>
                </c:pt>
                <c:pt idx="14" formatCode="#,##0">
                  <c:v>37</c:v>
                </c:pt>
                <c:pt idx="15" formatCode="#,##0">
                  <c:v>24</c:v>
                </c:pt>
                <c:pt idx="16" formatCode="#,##0">
                  <c:v>18</c:v>
                </c:pt>
                <c:pt idx="17" formatCode="#,##0">
                  <c:v>15</c:v>
                </c:pt>
                <c:pt idx="18" formatCode="#,##0">
                  <c:v>14</c:v>
                </c:pt>
              </c:numCache>
            </c:numRef>
          </c:val>
          <c:extLst>
            <c:ext xmlns:c16="http://schemas.microsoft.com/office/drawing/2014/chart" uri="{C3380CC4-5D6E-409C-BE32-E72D297353CC}">
              <c16:uniqueId val="{00000002-7031-BC4F-A6CF-258AA84AF3BE}"/>
            </c:ext>
          </c:extLst>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Trend'!$A$5:$A$23</c:f>
              <c:strCache>
                <c:ptCount val="19"/>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pt idx="18">
                  <c:v>FY25</c:v>
                </c:pt>
              </c:strCache>
            </c:strRef>
          </c:cat>
          <c:val>
            <c:numRef>
              <c:f>'Public - Science User Trend'!$E$5:$E$23</c:f>
              <c:numCache>
                <c:formatCode>General</c:formatCode>
                <c:ptCount val="19"/>
                <c:pt idx="0">
                  <c:v>24</c:v>
                </c:pt>
                <c:pt idx="1">
                  <c:v>144</c:v>
                </c:pt>
                <c:pt idx="2">
                  <c:v>161</c:v>
                </c:pt>
                <c:pt idx="3">
                  <c:v>340</c:v>
                </c:pt>
                <c:pt idx="4" formatCode="#,##0">
                  <c:v>303</c:v>
                </c:pt>
                <c:pt idx="5" formatCode="#,##0">
                  <c:v>304</c:v>
                </c:pt>
                <c:pt idx="6" formatCode="#,##0">
                  <c:v>509</c:v>
                </c:pt>
                <c:pt idx="7" formatCode="#,##0">
                  <c:v>296</c:v>
                </c:pt>
                <c:pt idx="8" formatCode="#,##0">
                  <c:v>1850</c:v>
                </c:pt>
                <c:pt idx="9" formatCode="#,##0">
                  <c:v>313</c:v>
                </c:pt>
                <c:pt idx="10" formatCode="#,##0">
                  <c:v>257</c:v>
                </c:pt>
                <c:pt idx="11" formatCode="#,##0">
                  <c:v>245</c:v>
                </c:pt>
                <c:pt idx="12" formatCode="#,##0">
                  <c:v>304</c:v>
                </c:pt>
                <c:pt idx="13" formatCode="#,##0">
                  <c:v>316</c:v>
                </c:pt>
                <c:pt idx="14" formatCode="#,##0">
                  <c:v>230</c:v>
                </c:pt>
                <c:pt idx="15" formatCode="#,##0">
                  <c:v>224</c:v>
                </c:pt>
                <c:pt idx="16" formatCode="#,##0">
                  <c:v>217</c:v>
                </c:pt>
                <c:pt idx="17" formatCode="#,##0">
                  <c:v>249</c:v>
                </c:pt>
                <c:pt idx="18" formatCode="#,##0">
                  <c:v>240</c:v>
                </c:pt>
              </c:numCache>
            </c:numRef>
          </c:val>
          <c:extLst>
            <c:ext xmlns:c16="http://schemas.microsoft.com/office/drawing/2014/chart" uri="{C3380CC4-5D6E-409C-BE32-E72D297353CC}">
              <c16:uniqueId val="{00000003-7031-BC4F-A6CF-258AA84AF3BE}"/>
            </c:ext>
          </c:extLst>
        </c:ser>
        <c:dLbls>
          <c:showLegendKey val="0"/>
          <c:showVal val="0"/>
          <c:showCatName val="0"/>
          <c:showSerName val="0"/>
          <c:showPercent val="0"/>
          <c:showBubbleSize val="0"/>
        </c:dLbls>
        <c:gapWidth val="150"/>
        <c:overlap val="100"/>
        <c:axId val="-439576352"/>
        <c:axId val="-439582336"/>
      </c:barChart>
      <c:catAx>
        <c:axId val="-439576352"/>
        <c:scaling>
          <c:orientation val="minMax"/>
        </c:scaling>
        <c:delete val="0"/>
        <c:axPos val="b"/>
        <c:numFmt formatCode="General" sourceLinked="1"/>
        <c:majorTickMark val="out"/>
        <c:minorTickMark val="none"/>
        <c:tickLblPos val="nextTo"/>
        <c:spPr>
          <a:ln w="3175">
            <a:solidFill>
              <a:srgbClr val="808080"/>
            </a:solidFill>
            <a:prstDash val="solid"/>
          </a:ln>
        </c:spPr>
        <c:txPr>
          <a:bodyPr rot="-3120000"/>
          <a:lstStyle/>
          <a:p>
            <a:pPr>
              <a:defRPr sz="1200"/>
            </a:pPr>
            <a:endParaRPr lang="en-US"/>
          </a:p>
        </c:txPr>
        <c:crossAx val="-439582336"/>
        <c:crosses val="autoZero"/>
        <c:auto val="1"/>
        <c:lblAlgn val="ctr"/>
        <c:lblOffset val="100"/>
        <c:noMultiLvlLbl val="0"/>
      </c:catAx>
      <c:valAx>
        <c:axId val="-439582336"/>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General" sourceLinked="1"/>
        <c:majorTickMark val="out"/>
        <c:minorTickMark val="none"/>
        <c:tickLblPos val="nextTo"/>
        <c:spPr>
          <a:ln w="3175">
            <a:solidFill>
              <a:srgbClr val="808080"/>
            </a:solidFill>
            <a:prstDash val="solid"/>
          </a:ln>
        </c:spPr>
        <c:crossAx val="-439576352"/>
        <c:crosses val="autoZero"/>
        <c:crossBetween val="between"/>
      </c:valAx>
      <c:spPr>
        <a:ln>
          <a:solidFill>
            <a:schemeClr val="tx1"/>
          </a:solidFill>
        </a:ln>
      </c:spPr>
    </c:plotArea>
    <c:legend>
      <c:legendPos val="t"/>
      <c:layout>
        <c:manualLayout>
          <c:xMode val="edge"/>
          <c:yMode val="edge"/>
          <c:x val="0.11432509516324875"/>
          <c:y val="8.9978182636617554E-2"/>
          <c:w val="0.79500094977019287"/>
          <c:h val="7.9310353109171561E-2"/>
        </c:manualLayout>
      </c:layou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layout>
        <c:manualLayout>
          <c:xMode val="edge"/>
          <c:yMode val="edge"/>
          <c:x val="0.49237025371828519"/>
          <c:y val="6.1002178649237473E-2"/>
        </c:manualLayout>
      </c:layout>
      <c:overlay val="0"/>
      <c:spPr>
        <a:noFill/>
        <a:ln w="25400">
          <a:noFill/>
        </a:ln>
      </c:spPr>
    </c:title>
    <c:autoTitleDeleted val="0"/>
    <c:plotArea>
      <c:layout>
        <c:manualLayout>
          <c:layoutTarget val="inner"/>
          <c:xMode val="edge"/>
          <c:yMode val="edge"/>
          <c:x val="0.20807069116360455"/>
          <c:y val="0.1982584529874942"/>
          <c:w val="0.74832475940507437"/>
          <c:h val="0.64270289743193854"/>
        </c:manualLayout>
      </c:layout>
      <c:barChart>
        <c:barDir val="col"/>
        <c:grouping val="clustered"/>
        <c:varyColors val="0"/>
        <c:ser>
          <c:idx val="4"/>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Trend'!$A$5:$A$23</c:f>
              <c:strCache>
                <c:ptCount val="19"/>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pt idx="18">
                  <c:v>FY25</c:v>
                </c:pt>
              </c:strCache>
            </c:strRef>
          </c:cat>
          <c:val>
            <c:numRef>
              <c:f>'Public - Science User Trend'!$F$5:$F$23</c:f>
              <c:numCache>
                <c:formatCode>#,##0</c:formatCode>
                <c:ptCount val="19"/>
                <c:pt idx="0">
                  <c:v>179703</c:v>
                </c:pt>
                <c:pt idx="1">
                  <c:v>147847</c:v>
                </c:pt>
                <c:pt idx="2">
                  <c:v>280987</c:v>
                </c:pt>
                <c:pt idx="3">
                  <c:v>481872</c:v>
                </c:pt>
                <c:pt idx="4">
                  <c:v>407039</c:v>
                </c:pt>
                <c:pt idx="5">
                  <c:v>460597</c:v>
                </c:pt>
                <c:pt idx="6">
                  <c:v>728724</c:v>
                </c:pt>
                <c:pt idx="7">
                  <c:v>999738</c:v>
                </c:pt>
                <c:pt idx="8">
                  <c:v>1346891</c:v>
                </c:pt>
                <c:pt idx="9">
                  <c:v>1730430</c:v>
                </c:pt>
                <c:pt idx="10">
                  <c:v>1237197</c:v>
                </c:pt>
                <c:pt idx="11">
                  <c:v>2130318</c:v>
                </c:pt>
                <c:pt idx="12">
                  <c:v>1240435</c:v>
                </c:pt>
                <c:pt idx="13">
                  <c:v>1586974</c:v>
                </c:pt>
                <c:pt idx="14">
                  <c:v>1558318</c:v>
                </c:pt>
                <c:pt idx="15">
                  <c:v>1814941</c:v>
                </c:pt>
                <c:pt idx="16" formatCode="_(* #,##0_);_(* \(#,##0\);_(* &quot;-&quot;??_);_(@_)">
                  <c:v>1435797</c:v>
                </c:pt>
                <c:pt idx="17" formatCode="_(* #,##0_);_(* \(#,##0\);_(* &quot;-&quot;??_);_(@_)">
                  <c:v>3648164</c:v>
                </c:pt>
                <c:pt idx="18" formatCode="_(* #,##0_);_(* \(#,##0\);_(* &quot;-&quot;??_);_(@_)">
                  <c:v>3062345</c:v>
                </c:pt>
              </c:numCache>
            </c:numRef>
          </c:val>
          <c:extLst>
            <c:ext xmlns:c16="http://schemas.microsoft.com/office/drawing/2014/chart" uri="{C3380CC4-5D6E-409C-BE32-E72D297353CC}">
              <c16:uniqueId val="{00000000-8283-D041-A4AE-79827614F213}"/>
            </c:ext>
          </c:extLst>
        </c:ser>
        <c:dLbls>
          <c:showLegendKey val="0"/>
          <c:showVal val="0"/>
          <c:showCatName val="0"/>
          <c:showSerName val="0"/>
          <c:showPercent val="0"/>
          <c:showBubbleSize val="0"/>
        </c:dLbls>
        <c:gapWidth val="150"/>
        <c:axId val="-439577984"/>
        <c:axId val="-439586144"/>
      </c:barChart>
      <c:catAx>
        <c:axId val="-439577984"/>
        <c:scaling>
          <c:orientation val="minMax"/>
        </c:scaling>
        <c:delete val="0"/>
        <c:axPos val="b"/>
        <c:numFmt formatCode="General" sourceLinked="1"/>
        <c:majorTickMark val="out"/>
        <c:minorTickMark val="none"/>
        <c:tickLblPos val="nextTo"/>
        <c:spPr>
          <a:ln w="3175">
            <a:solidFill>
              <a:srgbClr val="808080"/>
            </a:solidFill>
            <a:prstDash val="solid"/>
          </a:ln>
        </c:spPr>
        <c:txPr>
          <a:bodyPr rot="-2940000"/>
          <a:lstStyle/>
          <a:p>
            <a:pPr>
              <a:defRPr sz="1200"/>
            </a:pPr>
            <a:endParaRPr lang="en-US"/>
          </a:p>
        </c:txPr>
        <c:crossAx val="-439586144"/>
        <c:crosses val="autoZero"/>
        <c:auto val="1"/>
        <c:lblAlgn val="ctr"/>
        <c:lblOffset val="100"/>
        <c:tickLblSkip val="1"/>
        <c:noMultiLvlLbl val="0"/>
      </c:catAx>
      <c:valAx>
        <c:axId val="-439586144"/>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manualLayout>
              <c:xMode val="edge"/>
              <c:yMode val="edge"/>
              <c:x val="9.8309711286089264E-3"/>
              <c:y val="0.31344415281423155"/>
            </c:manualLayout>
          </c:layout>
          <c:overlay val="0"/>
          <c:spPr>
            <a:noFill/>
            <a:ln w="25400">
              <a:noFill/>
            </a:ln>
          </c:spPr>
        </c:title>
        <c:numFmt formatCode="#,##0" sourceLinked="1"/>
        <c:majorTickMark val="out"/>
        <c:minorTickMark val="none"/>
        <c:tickLblPos val="nextTo"/>
        <c:spPr>
          <a:ln w="3175">
            <a:solidFill>
              <a:srgbClr val="808080"/>
            </a:solidFill>
            <a:prstDash val="solid"/>
          </a:ln>
        </c:spPr>
        <c:crossAx val="-439577984"/>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(211.86 PBs)</a:t>
            </a:r>
          </a:p>
        </c:rich>
      </c:tx>
      <c:layout>
        <c:manualLayout>
          <c:xMode val="edge"/>
          <c:yMode val="edge"/>
          <c:x val="0.25437180046371755"/>
          <c:y val="2.8695527431540694E-2"/>
        </c:manualLayout>
      </c:layout>
      <c:overlay val="0"/>
      <c:spPr>
        <a:solidFill>
          <a:sysClr val="window" lastClr="FFFFFF"/>
        </a:solidFill>
        <a:ln w="25400">
          <a:noFill/>
        </a:ln>
      </c:spPr>
    </c:title>
    <c:autoTitleDeleted val="0"/>
    <c:plotArea>
      <c:layout>
        <c:manualLayout>
          <c:layoutTarget val="inner"/>
          <c:xMode val="edge"/>
          <c:yMode val="edge"/>
          <c:x val="0.41708542713569191"/>
          <c:y val="0.65395894428154566"/>
          <c:w val="0.18844221105528569"/>
          <c:h val="0.21994134897361275"/>
        </c:manualLayout>
      </c:layout>
      <c:pieChart>
        <c:varyColors val="1"/>
        <c:ser>
          <c:idx val="1"/>
          <c:order val="0"/>
          <c:tx>
            <c:strRef>
              <c:f>Distribution!$A$21</c:f>
              <c:strCache>
                <c:ptCount val="1"/>
                <c:pt idx="0">
                  <c:v>Total Volume (TBs)</c:v>
                </c:pt>
              </c:strCache>
            </c:strRef>
          </c:tx>
          <c:dLbls>
            <c:dLbl>
              <c:idx val="1"/>
              <c:layout>
                <c:manualLayout>
                  <c:x val="4.4182292972174367E-2"/>
                  <c:y val="-3.791132621212203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9F-C849-AAAA-1A841ACD9289}"/>
                </c:ext>
              </c:extLst>
            </c:dLbl>
            <c:dLbl>
              <c:idx val="2"/>
              <c:layout>
                <c:manualLayout>
                  <c:x val="0.2675573841168688"/>
                  <c:y val="-2.94646594393008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9F-C849-AAAA-1A841ACD9289}"/>
                </c:ext>
              </c:extLst>
            </c:dLbl>
            <c:dLbl>
              <c:idx val="4"/>
              <c:layout>
                <c:manualLayout>
                  <c:x val="7.1823314328456787E-3"/>
                  <c:y val="1.19727861512231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9F-C849-AAAA-1A841ACD9289}"/>
                </c:ext>
              </c:extLst>
            </c:dLbl>
            <c:dLbl>
              <c:idx val="5"/>
              <c:layout>
                <c:manualLayout>
                  <c:x val="-0.15414665717085954"/>
                  <c:y val="2.582142682056617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9F-C849-AAAA-1A841ACD9289}"/>
                </c:ext>
              </c:extLst>
            </c:dLbl>
            <c:dLbl>
              <c:idx val="6"/>
              <c:layout>
                <c:manualLayout>
                  <c:x val="-6.1466386036389098E-2"/>
                  <c:y val="-6.5622565814917655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00000692221364"/>
                      <c:h val="0.16143799176708853"/>
                    </c:manualLayout>
                  </c15:layout>
                </c:ext>
                <c:ext xmlns:c16="http://schemas.microsoft.com/office/drawing/2014/chart" uri="{C3380CC4-5D6E-409C-BE32-E72D297353CC}">
                  <c16:uniqueId val="{00000004-AE9F-C849-AAAA-1A841ACD9289}"/>
                </c:ext>
              </c:extLst>
            </c:dLbl>
            <c:dLbl>
              <c:idx val="7"/>
              <c:layout>
                <c:manualLayout>
                  <c:x val="-9.4321613438423824E-2"/>
                  <c:y val="-4.1256543361858126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8604965140043261"/>
                      <c:h val="0.13648867269845247"/>
                    </c:manualLayout>
                  </c15:layout>
                </c:ext>
                <c:ext xmlns:c16="http://schemas.microsoft.com/office/drawing/2014/chart" uri="{C3380CC4-5D6E-409C-BE32-E72D297353CC}">
                  <c16:uniqueId val="{00000005-AE9F-C849-AAAA-1A841ACD9289}"/>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Distribution!$B$19:$N$19</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Distribution!$B$21:$N$21</c:f>
              <c:numCache>
                <c:formatCode>#,##0.00</c:formatCode>
                <c:ptCount val="13"/>
                <c:pt idx="0">
                  <c:v>21456.394719662607</c:v>
                </c:pt>
                <c:pt idx="1">
                  <c:v>86806.466648276764</c:v>
                </c:pt>
                <c:pt idx="2">
                  <c:v>1508.5462092773241</c:v>
                </c:pt>
                <c:pt idx="3">
                  <c:v>2.0720568393326069</c:v>
                </c:pt>
                <c:pt idx="4">
                  <c:v>17779.891098175529</c:v>
                </c:pt>
                <c:pt idx="5">
                  <c:v>48.377376769058102</c:v>
                </c:pt>
                <c:pt idx="6">
                  <c:v>18806.544330172528</c:v>
                </c:pt>
                <c:pt idx="7">
                  <c:v>40832.780262161556</c:v>
                </c:pt>
                <c:pt idx="8">
                  <c:v>19040.517111921763</c:v>
                </c:pt>
                <c:pt idx="9">
                  <c:v>3590.8465475862404</c:v>
                </c:pt>
                <c:pt idx="10">
                  <c:v>2722.0789968397062</c:v>
                </c:pt>
                <c:pt idx="11">
                  <c:v>4325.0380257007191</c:v>
                </c:pt>
                <c:pt idx="12">
                  <c:v>27.406947322416215</c:v>
                </c:pt>
              </c:numCache>
            </c:numRef>
          </c:val>
          <c:extLst>
            <c:ext xmlns:c16="http://schemas.microsoft.com/office/drawing/2014/chart" uri="{C3380CC4-5D6E-409C-BE32-E72D297353CC}">
              <c16:uniqueId val="{00000006-AE9F-C849-AAAA-1A841ACD9289}"/>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overlay val="0"/>
      <c:spPr>
        <a:noFill/>
        <a:ln w="25400">
          <a:noFill/>
        </a:ln>
      </c:spPr>
    </c:title>
    <c:autoTitleDeleted val="0"/>
    <c:plotArea>
      <c:layout/>
      <c:barChart>
        <c:barDir val="col"/>
        <c:grouping val="stacked"/>
        <c:varyColors val="0"/>
        <c:ser>
          <c:idx val="0"/>
          <c:order val="0"/>
          <c:tx>
            <c:strRef>
              <c:f>Distribution!$A$168</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Distribution!$B$168:$N$168</c:f>
              <c:numCache>
                <c:formatCode>_(* #,##0.00_);_(* \(#,##0.00\);_(* "-"??_);_(@_)</c:formatCode>
                <c:ptCount val="13"/>
                <c:pt idx="0">
                  <c:v>17075.128840225691</c:v>
                </c:pt>
                <c:pt idx="1">
                  <c:v>31098.255993988503</c:v>
                </c:pt>
                <c:pt idx="2">
                  <c:v>362.044133126041</c:v>
                </c:pt>
                <c:pt idx="3">
                  <c:v>3.3864552215163673E-3</c:v>
                </c:pt>
                <c:pt idx="4">
                  <c:v>13134.117677192433</c:v>
                </c:pt>
                <c:pt idx="5">
                  <c:v>29.127910877577051</c:v>
                </c:pt>
                <c:pt idx="6">
                  <c:v>14557.302547107305</c:v>
                </c:pt>
                <c:pt idx="7">
                  <c:v>15445.705356720411</c:v>
                </c:pt>
                <c:pt idx="8">
                  <c:v>5464.776910821779</c:v>
                </c:pt>
                <c:pt idx="9">
                  <c:v>2544.8897120572178</c:v>
                </c:pt>
                <c:pt idx="10">
                  <c:v>1482.8137642980712</c:v>
                </c:pt>
                <c:pt idx="11">
                  <c:v>2183.7747660014452</c:v>
                </c:pt>
                <c:pt idx="12">
                  <c:v>7.2814982971303808</c:v>
                </c:pt>
              </c:numCache>
            </c:numRef>
          </c:val>
          <c:extLst>
            <c:ext xmlns:c16="http://schemas.microsoft.com/office/drawing/2014/chart" uri="{C3380CC4-5D6E-409C-BE32-E72D297353CC}">
              <c16:uniqueId val="{00000000-8185-CD4E-BC3E-4DD116CC6AE4}"/>
            </c:ext>
          </c:extLst>
        </c:ser>
        <c:ser>
          <c:idx val="1"/>
          <c:order val="1"/>
          <c:tx>
            <c:strRef>
              <c:f>Distribution!$A$169</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Distribution!$B$169:$N$169</c:f>
              <c:numCache>
                <c:formatCode>_(* #,##0.00_);_(* \(#,##0.00\);_(* "-"??_);_(@_)</c:formatCode>
                <c:ptCount val="13"/>
                <c:pt idx="0">
                  <c:v>165.46984714868046</c:v>
                </c:pt>
                <c:pt idx="1">
                  <c:v>3086.7828888218419</c:v>
                </c:pt>
                <c:pt idx="2">
                  <c:v>1069.8054433078125</c:v>
                </c:pt>
                <c:pt idx="3">
                  <c:v>1.7394244983397558</c:v>
                </c:pt>
                <c:pt idx="4">
                  <c:v>216.71510068601648</c:v>
                </c:pt>
                <c:pt idx="5">
                  <c:v>0.21450191049098047</c:v>
                </c:pt>
                <c:pt idx="6">
                  <c:v>379.85019533781519</c:v>
                </c:pt>
                <c:pt idx="7">
                  <c:v>13401.830592500153</c:v>
                </c:pt>
                <c:pt idx="8">
                  <c:v>460.11634223954485</c:v>
                </c:pt>
                <c:pt idx="9">
                  <c:v>64.502388265862436</c:v>
                </c:pt>
                <c:pt idx="10">
                  <c:v>254.69337385045361</c:v>
                </c:pt>
                <c:pt idx="11">
                  <c:v>379.93347781669138</c:v>
                </c:pt>
                <c:pt idx="12">
                  <c:v>0.74500713640827543</c:v>
                </c:pt>
              </c:numCache>
            </c:numRef>
          </c:val>
          <c:extLst>
            <c:ext xmlns:c16="http://schemas.microsoft.com/office/drawing/2014/chart" uri="{C3380CC4-5D6E-409C-BE32-E72D297353CC}">
              <c16:uniqueId val="{00000001-8185-CD4E-BC3E-4DD116CC6AE4}"/>
            </c:ext>
          </c:extLst>
        </c:ser>
        <c:ser>
          <c:idx val="2"/>
          <c:order val="2"/>
          <c:tx>
            <c:strRef>
              <c:f>Distribution!$A$170</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Distribution!$B$170:$N$170</c:f>
              <c:numCache>
                <c:formatCode>_(* #,##0.00_);_(* \(#,##0.00\);_(* "-"??_);_(@_)</c:formatCode>
                <c:ptCount val="13"/>
                <c:pt idx="0">
                  <c:v>1694.6743911042822</c:v>
                </c:pt>
                <c:pt idx="1">
                  <c:v>6104.6312446981929</c:v>
                </c:pt>
                <c:pt idx="2">
                  <c:v>17.704659727547462</c:v>
                </c:pt>
                <c:pt idx="3">
                  <c:v>0.14147915723879101</c:v>
                </c:pt>
                <c:pt idx="4">
                  <c:v>2626.3222096124982</c:v>
                </c:pt>
                <c:pt idx="5">
                  <c:v>16.495217131175195</c:v>
                </c:pt>
                <c:pt idx="6">
                  <c:v>2665.3620119906072</c:v>
                </c:pt>
                <c:pt idx="7">
                  <c:v>7207.5355756839226</c:v>
                </c:pt>
                <c:pt idx="8">
                  <c:v>1062.8830560095812</c:v>
                </c:pt>
                <c:pt idx="9">
                  <c:v>463.38057827019634</c:v>
                </c:pt>
                <c:pt idx="10">
                  <c:v>664.23629594809086</c:v>
                </c:pt>
                <c:pt idx="11">
                  <c:v>694.82569621278321</c:v>
                </c:pt>
                <c:pt idx="12">
                  <c:v>7.8873478753885058</c:v>
                </c:pt>
              </c:numCache>
            </c:numRef>
          </c:val>
          <c:extLst>
            <c:ext xmlns:c16="http://schemas.microsoft.com/office/drawing/2014/chart" uri="{C3380CC4-5D6E-409C-BE32-E72D297353CC}">
              <c16:uniqueId val="{00000002-8185-CD4E-BC3E-4DD116CC6AE4}"/>
            </c:ext>
          </c:extLst>
        </c:ser>
        <c:ser>
          <c:idx val="3"/>
          <c:order val="3"/>
          <c:tx>
            <c:strRef>
              <c:f>Distribution!$A$171</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Distribution!$B$171:$N$171</c:f>
              <c:numCache>
                <c:formatCode>_(* #,##0.00_);_(* \(#,##0.00\);_(* "-"??_);_(@_)</c:formatCode>
                <c:ptCount val="13"/>
                <c:pt idx="0">
                  <c:v>2160.0423229539006</c:v>
                </c:pt>
                <c:pt idx="1">
                  <c:v>46391.996462031871</c:v>
                </c:pt>
                <c:pt idx="2">
                  <c:v>40.150096423544632</c:v>
                </c:pt>
                <c:pt idx="3">
                  <c:v>0.18412211376835255</c:v>
                </c:pt>
                <c:pt idx="4">
                  <c:v>1359.44150853923</c:v>
                </c:pt>
                <c:pt idx="5">
                  <c:v>1.4181131014256543</c:v>
                </c:pt>
                <c:pt idx="6">
                  <c:v>1076.7936322409648</c:v>
                </c:pt>
                <c:pt idx="7">
                  <c:v>4274.9407954361886</c:v>
                </c:pt>
                <c:pt idx="8">
                  <c:v>9642.8958464542684</c:v>
                </c:pt>
                <c:pt idx="9">
                  <c:v>459.55968423957523</c:v>
                </c:pt>
                <c:pt idx="10">
                  <c:v>204.67370780286268</c:v>
                </c:pt>
                <c:pt idx="11">
                  <c:v>1011.6491889534473</c:v>
                </c:pt>
                <c:pt idx="12">
                  <c:v>4.4197100035098531</c:v>
                </c:pt>
              </c:numCache>
            </c:numRef>
          </c:val>
          <c:extLst>
            <c:ext xmlns:c16="http://schemas.microsoft.com/office/drawing/2014/chart" uri="{C3380CC4-5D6E-409C-BE32-E72D297353CC}">
              <c16:uniqueId val="{00000003-8185-CD4E-BC3E-4DD116CC6AE4}"/>
            </c:ext>
          </c:extLst>
        </c:ser>
        <c:ser>
          <c:idx val="4"/>
          <c:order val="4"/>
          <c:tx>
            <c:strRef>
              <c:f>Distribution!$A$172</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Distribution!$B$172:$N$172</c:f>
              <c:numCache>
                <c:formatCode>_(* #,##0.00_);_(* \(#,##0.00\);_(* "-"??_);_(@_)</c:formatCode>
                <c:ptCount val="13"/>
                <c:pt idx="0">
                  <c:v>95.269082931955268</c:v>
                </c:pt>
                <c:pt idx="1">
                  <c:v>97.942715118864641</c:v>
                </c:pt>
                <c:pt idx="2">
                  <c:v>0.85295469456468653</c:v>
                </c:pt>
                <c:pt idx="3">
                  <c:v>0</c:v>
                </c:pt>
                <c:pt idx="4">
                  <c:v>405.22942623635009</c:v>
                </c:pt>
                <c:pt idx="5">
                  <c:v>0.3566962109862285</c:v>
                </c:pt>
                <c:pt idx="6">
                  <c:v>78.494874894453318</c:v>
                </c:pt>
                <c:pt idx="7">
                  <c:v>455.10276591551911</c:v>
                </c:pt>
                <c:pt idx="8">
                  <c:v>2355.9185841973144</c:v>
                </c:pt>
                <c:pt idx="9">
                  <c:v>16.348918667930683</c:v>
                </c:pt>
                <c:pt idx="10">
                  <c:v>48.975518167950781</c:v>
                </c:pt>
                <c:pt idx="11">
                  <c:v>25.926448498859767</c:v>
                </c:pt>
                <c:pt idx="12">
                  <c:v>0.41165433425703613</c:v>
                </c:pt>
              </c:numCache>
            </c:numRef>
          </c:val>
          <c:extLst>
            <c:ext xmlns:c16="http://schemas.microsoft.com/office/drawing/2014/chart" uri="{C3380CC4-5D6E-409C-BE32-E72D297353CC}">
              <c16:uniqueId val="{00000004-8185-CD4E-BC3E-4DD116CC6AE4}"/>
            </c:ext>
          </c:extLst>
        </c:ser>
        <c:ser>
          <c:idx val="5"/>
          <c:order val="5"/>
          <c:tx>
            <c:strRef>
              <c:f>Distribution!$A$173</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Distribution!$B$173:$N$173</c:f>
              <c:numCache>
                <c:formatCode>_(* #,##0.00_);_(* \(#,##0.00\);_(* "-"??_);_(@_)</c:formatCode>
                <c:ptCount val="13"/>
                <c:pt idx="0">
                  <c:v>265.80944214832209</c:v>
                </c:pt>
                <c:pt idx="1">
                  <c:v>26.783475130572615</c:v>
                </c:pt>
                <c:pt idx="2">
                  <c:v>17.987356786935351</c:v>
                </c:pt>
                <c:pt idx="3">
                  <c:v>3.6438000806810937E-3</c:v>
                </c:pt>
                <c:pt idx="4">
                  <c:v>38.043263601757637</c:v>
                </c:pt>
                <c:pt idx="5">
                  <c:v>0.76493753740305659</c:v>
                </c:pt>
                <c:pt idx="6">
                  <c:v>47.152595065807809</c:v>
                </c:pt>
                <c:pt idx="7">
                  <c:v>47.626665144053689</c:v>
                </c:pt>
                <c:pt idx="8">
                  <c:v>53.926301681235493</c:v>
                </c:pt>
                <c:pt idx="9">
                  <c:v>42.165265562093644</c:v>
                </c:pt>
                <c:pt idx="10">
                  <c:v>66.686159599550521</c:v>
                </c:pt>
                <c:pt idx="11">
                  <c:v>28.927790661245997</c:v>
                </c:pt>
                <c:pt idx="12">
                  <c:v>6.6552576134354196</c:v>
                </c:pt>
              </c:numCache>
            </c:numRef>
          </c:val>
          <c:extLst>
            <c:ext xmlns:c16="http://schemas.microsoft.com/office/drawing/2014/chart" uri="{C3380CC4-5D6E-409C-BE32-E72D297353CC}">
              <c16:uniqueId val="{00000005-8185-CD4E-BC3E-4DD116CC6AE4}"/>
            </c:ext>
          </c:extLst>
        </c:ser>
        <c:ser>
          <c:idx val="6"/>
          <c:order val="6"/>
          <c:tx>
            <c:strRef>
              <c:f>Distribution!$A$174</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Distribution!$B$174:$N$174</c:f>
              <c:numCache>
                <c:formatCode>_(* #,##0.00_);_(* \(#,##0.00\);_(* "-"??_);_(@_)</c:formatCode>
                <c:ptCount val="13"/>
                <c:pt idx="0">
                  <c:v>7.9314969116239743E-4</c:v>
                </c:pt>
                <c:pt idx="1">
                  <c:v>7.3868486909304892E-2</c:v>
                </c:pt>
                <c:pt idx="2">
                  <c:v>1.5652108804715625E-3</c:v>
                </c:pt>
                <c:pt idx="3">
                  <c:v>8.1468351709190724E-7</c:v>
                </c:pt>
                <c:pt idx="4">
                  <c:v>2.1912307179263724E-2</c:v>
                </c:pt>
                <c:pt idx="5">
                  <c:v>0</c:v>
                </c:pt>
                <c:pt idx="6">
                  <c:v>1.5884735355848438</c:v>
                </c:pt>
                <c:pt idx="7">
                  <c:v>3.8510761255565622E-2</c:v>
                </c:pt>
                <c:pt idx="8">
                  <c:v>7.0518057327717488E-5</c:v>
                </c:pt>
                <c:pt idx="9">
                  <c:v>5.2337145461933592E-7</c:v>
                </c:pt>
                <c:pt idx="10">
                  <c:v>1.7717273021844364E-4</c:v>
                </c:pt>
                <c:pt idx="11">
                  <c:v>6.5755624200391995E-4</c:v>
                </c:pt>
                <c:pt idx="12">
                  <c:v>6.472062286775322E-3</c:v>
                </c:pt>
              </c:numCache>
            </c:numRef>
          </c:val>
          <c:extLst>
            <c:ext xmlns:c16="http://schemas.microsoft.com/office/drawing/2014/chart" uri="{C3380CC4-5D6E-409C-BE32-E72D297353CC}">
              <c16:uniqueId val="{00000006-8185-CD4E-BC3E-4DD116CC6AE4}"/>
            </c:ext>
          </c:extLst>
        </c:ser>
        <c:dLbls>
          <c:showLegendKey val="0"/>
          <c:showVal val="0"/>
          <c:showCatName val="0"/>
          <c:showSerName val="0"/>
          <c:showPercent val="0"/>
          <c:showBubbleSize val="0"/>
        </c:dLbls>
        <c:gapWidth val="55"/>
        <c:overlap val="100"/>
        <c:axId val="-426172928"/>
        <c:axId val="-426175104"/>
      </c:barChart>
      <c:catAx>
        <c:axId val="-426172928"/>
        <c:scaling>
          <c:orientation val="minMax"/>
        </c:scaling>
        <c:delete val="0"/>
        <c:axPos val="b"/>
        <c:numFmt formatCode="General" sourceLinked="0"/>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5104"/>
        <c:crosses val="autoZero"/>
        <c:auto val="1"/>
        <c:lblAlgn val="ctr"/>
        <c:lblOffset val="100"/>
        <c:noMultiLvlLbl val="0"/>
      </c:catAx>
      <c:valAx>
        <c:axId val="-42617510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2928"/>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(7.44 Billion)</a:t>
            </a:r>
          </a:p>
        </c:rich>
      </c:tx>
      <c:overlay val="0"/>
      <c:spPr>
        <a:solidFill>
          <a:sysClr val="window" lastClr="FFFFFF"/>
        </a:solidFill>
        <a:ln w="25400">
          <a:noFill/>
        </a:ln>
      </c:spPr>
    </c:title>
    <c:autoTitleDeleted val="0"/>
    <c:plotArea>
      <c:layout>
        <c:manualLayout>
          <c:layoutTarget val="inner"/>
          <c:xMode val="edge"/>
          <c:yMode val="edge"/>
          <c:x val="0.43424370231527981"/>
          <c:y val="0.64739975755253321"/>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9E03-434E-B8BA-AE021A47D8B7}"/>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9E03-434E-B8BA-AE021A47D8B7}"/>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9E03-434E-B8BA-AE021A47D8B7}"/>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9E03-434E-B8BA-AE021A47D8B7}"/>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9E03-434E-B8BA-AE021A47D8B7}"/>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9E03-434E-B8BA-AE021A47D8B7}"/>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9E03-434E-B8BA-AE021A47D8B7}"/>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9E03-434E-B8BA-AE021A47D8B7}"/>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9E03-434E-B8BA-AE021A47D8B7}"/>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9E03-434E-B8BA-AE021A47D8B7}"/>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9E03-434E-B8BA-AE021A47D8B7}"/>
              </c:ext>
            </c:extLst>
          </c:dPt>
          <c:dLbls>
            <c:dLbl>
              <c:idx val="0"/>
              <c:layout>
                <c:manualLayout>
                  <c:x val="9.003399482813719E-2"/>
                  <c:y val="-5.98820594083805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E03-434E-B8BA-AE021A47D8B7}"/>
                </c:ext>
              </c:extLst>
            </c:dLbl>
            <c:dLbl>
              <c:idx val="1"/>
              <c:layout>
                <c:manualLayout>
                  <c:x val="0.20517651160763575"/>
                  <c:y val="-4.308391031586592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E03-434E-B8BA-AE021A47D8B7}"/>
                </c:ext>
              </c:extLst>
            </c:dLbl>
            <c:dLbl>
              <c:idx val="2"/>
              <c:layout>
                <c:manualLayout>
                  <c:x val="0.22920010459947104"/>
                  <c:y val="1.94636247392152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E03-434E-B8BA-AE021A47D8B7}"/>
                </c:ext>
              </c:extLst>
            </c:dLbl>
            <c:dLbl>
              <c:idx val="3"/>
              <c:layout>
                <c:manualLayout>
                  <c:x val="6.8214318332432133E-2"/>
                  <c:y val="-1.51248031465656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E03-434E-B8BA-AE021A47D8B7}"/>
                </c:ext>
              </c:extLst>
            </c:dLbl>
            <c:dLbl>
              <c:idx val="4"/>
              <c:layout>
                <c:manualLayout>
                  <c:x val="9.5834347237207587E-2"/>
                  <c:y val="2.25802543912780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E03-434E-B8BA-AE021A47D8B7}"/>
                </c:ext>
              </c:extLst>
            </c:dLbl>
            <c:dLbl>
              <c:idx val="5"/>
              <c:layout>
                <c:manualLayout>
                  <c:x val="3.0249277877965788E-2"/>
                  <c:y val="9.3265085955579918E-2"/>
                </c:manualLayout>
              </c:layout>
              <c:showLegendKey val="0"/>
              <c:showVal val="0"/>
              <c:showCatName val="1"/>
              <c:showSerName val="0"/>
              <c:showPercent val="1"/>
              <c:showBubbleSize val="0"/>
              <c:extLst>
                <c:ext xmlns:c15="http://schemas.microsoft.com/office/drawing/2012/chart" uri="{CE6537A1-D6FC-4f65-9D91-7224C49458BB}">
                  <c15:layout>
                    <c:manualLayout>
                      <c:w val="0.13278865921865787"/>
                      <c:h val="0.15173480409697498"/>
                    </c:manualLayout>
                  </c15:layout>
                </c:ext>
                <c:ext xmlns:c16="http://schemas.microsoft.com/office/drawing/2014/chart" uri="{C3380CC4-5D6E-409C-BE32-E72D297353CC}">
                  <c16:uniqueId val="{0000000B-9E03-434E-B8BA-AE021A47D8B7}"/>
                </c:ext>
              </c:extLst>
            </c:dLbl>
            <c:dLbl>
              <c:idx val="6"/>
              <c:layout>
                <c:manualLayout>
                  <c:x val="-0.11374438747302996"/>
                  <c:y val="2.88142267995897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E03-434E-B8BA-AE021A47D8B7}"/>
                </c:ext>
              </c:extLst>
            </c:dLbl>
            <c:dLbl>
              <c:idx val="7"/>
              <c:layout>
                <c:manualLayout>
                  <c:x val="-9.9391302734039857E-2"/>
                  <c:y val="-5.69287880393173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E03-434E-B8BA-AE021A47D8B7}"/>
                </c:ext>
              </c:extLst>
            </c:dLbl>
            <c:dLbl>
              <c:idx val="8"/>
              <c:layout>
                <c:manualLayout>
                  <c:x val="-0.22415549615000896"/>
                  <c:y val="-8.16245658728264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9E03-434E-B8BA-AE021A47D8B7}"/>
                </c:ext>
              </c:extLst>
            </c:dLbl>
            <c:dLbl>
              <c:idx val="9"/>
              <c:layout>
                <c:manualLayout>
                  <c:x val="-1.9201275723923151E-2"/>
                  <c:y val="-4.32740543838548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9E03-434E-B8BA-AE021A47D8B7}"/>
                </c:ext>
              </c:extLst>
            </c:dLbl>
            <c:dLbl>
              <c:idx val="10"/>
              <c:layout>
                <c:manualLayout>
                  <c:x val="-7.1919536608327658E-2"/>
                  <c:y val="-0.17277816276680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9E03-434E-B8BA-AE021A47D8B7}"/>
                </c:ext>
              </c:extLst>
            </c:dLbl>
            <c:dLbl>
              <c:idx val="11"/>
              <c:layout>
                <c:manualLayout>
                  <c:x val="5.5264638919444373E-2"/>
                  <c:y val="-0.189022507805386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9E03-434E-B8BA-AE021A47D8B7}"/>
                </c:ext>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Distribution!$B$19:$N$19</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Distribution!$B$20:$N$20</c:f>
              <c:numCache>
                <c:formatCode>#,##0.00</c:formatCode>
                <c:ptCount val="13"/>
                <c:pt idx="0">
                  <c:v>64.438758000000007</c:v>
                </c:pt>
                <c:pt idx="1">
                  <c:v>220.06076999999999</c:v>
                </c:pt>
                <c:pt idx="2">
                  <c:v>1192.952957</c:v>
                </c:pt>
                <c:pt idx="3">
                  <c:v>0.15548499999999998</c:v>
                </c:pt>
                <c:pt idx="4">
                  <c:v>777.52756899999986</c:v>
                </c:pt>
                <c:pt idx="5">
                  <c:v>16.489101999999999</c:v>
                </c:pt>
                <c:pt idx="6">
                  <c:v>898.25093600000002</c:v>
                </c:pt>
                <c:pt idx="7">
                  <c:v>3523.2388449999999</c:v>
                </c:pt>
                <c:pt idx="8">
                  <c:v>308.29813300000001</c:v>
                </c:pt>
                <c:pt idx="9">
                  <c:v>83.849920000000012</c:v>
                </c:pt>
                <c:pt idx="10">
                  <c:v>192.54209200000003</c:v>
                </c:pt>
                <c:pt idx="11">
                  <c:v>163.94438699999998</c:v>
                </c:pt>
                <c:pt idx="12">
                  <c:v>1.294082</c:v>
                </c:pt>
              </c:numCache>
            </c:numRef>
          </c:val>
          <c:extLst>
            <c:ext xmlns:c16="http://schemas.microsoft.com/office/drawing/2014/chart" uri="{C3380CC4-5D6E-409C-BE32-E72D297353CC}">
              <c16:uniqueId val="{00000017-9E03-434E-B8BA-AE021A47D8B7}"/>
            </c:ext>
          </c:extLst>
        </c:ser>
        <c:dLbls>
          <c:showLegendKey val="0"/>
          <c:showVal val="0"/>
          <c:showCatName val="1"/>
          <c:showSerName val="0"/>
          <c:showPercent val="1"/>
          <c:showBubbleSize val="0"/>
          <c:showLeaderLines val="1"/>
        </c:dLbls>
        <c:firstSliceAng val="0"/>
      </c:pieChart>
      <c:spPr>
        <a:noFill/>
        <a:ln w="25400">
          <a:noFill/>
        </a:ln>
      </c:spPr>
    </c:plotArea>
    <c:plotVisOnly val="0"/>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 Id="rId9"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7</xdr:col>
      <xdr:colOff>939801</xdr:colOff>
      <xdr:row>0</xdr:row>
      <xdr:rowOff>50800</xdr:rowOff>
    </xdr:from>
    <xdr:to>
      <xdr:col>11</xdr:col>
      <xdr:colOff>673652</xdr:colOff>
      <xdr:row>12</xdr:row>
      <xdr:rowOff>88348</xdr:rowOff>
    </xdr:to>
    <xdr:graphicFrame macro="">
      <xdr:nvGraphicFramePr>
        <xdr:cNvPr id="2" name="Chart 1">
          <a:extLst>
            <a:ext uri="{FF2B5EF4-FFF2-40B4-BE49-F238E27FC236}">
              <a16:creationId xmlns:a16="http://schemas.microsoft.com/office/drawing/2014/main" id="{F5D00307-BF02-6D43-BDAF-524C84965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938695</xdr:colOff>
      <xdr:row>12</xdr:row>
      <xdr:rowOff>110435</xdr:rowOff>
    </xdr:from>
    <xdr:to>
      <xdr:col>11</xdr:col>
      <xdr:colOff>684696</xdr:colOff>
      <xdr:row>25</xdr:row>
      <xdr:rowOff>154609</xdr:rowOff>
    </xdr:to>
    <xdr:graphicFrame macro="">
      <xdr:nvGraphicFramePr>
        <xdr:cNvPr id="3" name="Chart 2">
          <a:extLst>
            <a:ext uri="{FF2B5EF4-FFF2-40B4-BE49-F238E27FC236}">
              <a16:creationId xmlns:a16="http://schemas.microsoft.com/office/drawing/2014/main" id="{BEE20639-90A7-344B-B4EF-FD36CC23C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731926</xdr:colOff>
      <xdr:row>3</xdr:row>
      <xdr:rowOff>2188</xdr:rowOff>
    </xdr:from>
    <xdr:to>
      <xdr:col>11</xdr:col>
      <xdr:colOff>69022</xdr:colOff>
      <xdr:row>31</xdr:row>
      <xdr:rowOff>138043</xdr:rowOff>
    </xdr:to>
    <xdr:graphicFrame macro="">
      <xdr:nvGraphicFramePr>
        <xdr:cNvPr id="2" name="Chart 1">
          <a:extLst>
            <a:ext uri="{FF2B5EF4-FFF2-40B4-BE49-F238E27FC236}">
              <a16:creationId xmlns:a16="http://schemas.microsoft.com/office/drawing/2014/main" id="{4269613A-4ECF-0A48-BFE0-A272DD5D5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156304</xdr:colOff>
      <xdr:row>0</xdr:row>
      <xdr:rowOff>0</xdr:rowOff>
    </xdr:from>
    <xdr:to>
      <xdr:col>6</xdr:col>
      <xdr:colOff>4480673</xdr:colOff>
      <xdr:row>0</xdr:row>
      <xdr:rowOff>0</xdr:rowOff>
    </xdr:to>
    <xdr:graphicFrame macro="">
      <xdr:nvGraphicFramePr>
        <xdr:cNvPr id="2" name="Chart 1">
          <a:extLst>
            <a:ext uri="{FF2B5EF4-FFF2-40B4-BE49-F238E27FC236}">
              <a16:creationId xmlns:a16="http://schemas.microsoft.com/office/drawing/2014/main" id="{DF4676A0-9713-5940-A188-EB14B4D29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193338</xdr:colOff>
      <xdr:row>0</xdr:row>
      <xdr:rowOff>0</xdr:rowOff>
    </xdr:from>
    <xdr:to>
      <xdr:col>6</xdr:col>
      <xdr:colOff>4295169</xdr:colOff>
      <xdr:row>0</xdr:row>
      <xdr:rowOff>0</xdr:rowOff>
    </xdr:to>
    <xdr:graphicFrame macro="">
      <xdr:nvGraphicFramePr>
        <xdr:cNvPr id="3" name="Chart 3">
          <a:extLst>
            <a:ext uri="{FF2B5EF4-FFF2-40B4-BE49-F238E27FC236}">
              <a16:creationId xmlns:a16="http://schemas.microsoft.com/office/drawing/2014/main" id="{47FCB992-7250-7F47-89A2-ABF2544DDE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149018</xdr:colOff>
      <xdr:row>0</xdr:row>
      <xdr:rowOff>0</xdr:rowOff>
    </xdr:from>
    <xdr:to>
      <xdr:col>6</xdr:col>
      <xdr:colOff>4509214</xdr:colOff>
      <xdr:row>0</xdr:row>
      <xdr:rowOff>0</xdr:rowOff>
    </xdr:to>
    <xdr:graphicFrame macro="">
      <xdr:nvGraphicFramePr>
        <xdr:cNvPr id="4" name="Chart 3">
          <a:extLst>
            <a:ext uri="{FF2B5EF4-FFF2-40B4-BE49-F238E27FC236}">
              <a16:creationId xmlns:a16="http://schemas.microsoft.com/office/drawing/2014/main" id="{1BAB6DD9-7D2A-4E47-9759-1BC1ACFEC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156304</xdr:colOff>
      <xdr:row>92</xdr:row>
      <xdr:rowOff>60824</xdr:rowOff>
    </xdr:from>
    <xdr:to>
      <xdr:col>6</xdr:col>
      <xdr:colOff>4480673</xdr:colOff>
      <xdr:row>119</xdr:row>
      <xdr:rowOff>356742</xdr:rowOff>
    </xdr:to>
    <xdr:graphicFrame macro="">
      <xdr:nvGraphicFramePr>
        <xdr:cNvPr id="5" name="Chart 4">
          <a:extLst>
            <a:ext uri="{FF2B5EF4-FFF2-40B4-BE49-F238E27FC236}">
              <a16:creationId xmlns:a16="http://schemas.microsoft.com/office/drawing/2014/main" id="{F6D739A2-AB33-6D44-AFDF-394D91074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149018</xdr:colOff>
      <xdr:row>125</xdr:row>
      <xdr:rowOff>105574</xdr:rowOff>
    </xdr:from>
    <xdr:to>
      <xdr:col>6</xdr:col>
      <xdr:colOff>4509214</xdr:colOff>
      <xdr:row>155</xdr:row>
      <xdr:rowOff>123126</xdr:rowOff>
    </xdr:to>
    <xdr:graphicFrame macro="">
      <xdr:nvGraphicFramePr>
        <xdr:cNvPr id="6" name="Chart 5">
          <a:extLst>
            <a:ext uri="{FF2B5EF4-FFF2-40B4-BE49-F238E27FC236}">
              <a16:creationId xmlns:a16="http://schemas.microsoft.com/office/drawing/2014/main" id="{4FE200EE-DC0E-604C-BE1A-7B0ECD7FF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156304</xdr:colOff>
      <xdr:row>92</xdr:row>
      <xdr:rowOff>60824</xdr:rowOff>
    </xdr:from>
    <xdr:to>
      <xdr:col>6</xdr:col>
      <xdr:colOff>4480673</xdr:colOff>
      <xdr:row>121</xdr:row>
      <xdr:rowOff>0</xdr:rowOff>
    </xdr:to>
    <xdr:graphicFrame macro="">
      <xdr:nvGraphicFramePr>
        <xdr:cNvPr id="7" name="Chart 6">
          <a:extLst>
            <a:ext uri="{FF2B5EF4-FFF2-40B4-BE49-F238E27FC236}">
              <a16:creationId xmlns:a16="http://schemas.microsoft.com/office/drawing/2014/main" id="{84751BBC-C5A1-A34C-8142-58E44BA1E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42333</xdr:colOff>
      <xdr:row>56</xdr:row>
      <xdr:rowOff>419974</xdr:rowOff>
    </xdr:from>
    <xdr:to>
      <xdr:col>6</xdr:col>
      <xdr:colOff>4142142</xdr:colOff>
      <xdr:row>85</xdr:row>
      <xdr:rowOff>130329</xdr:rowOff>
    </xdr:to>
    <xdr:graphicFrame macro="">
      <xdr:nvGraphicFramePr>
        <xdr:cNvPr id="8" name="Chart 3">
          <a:extLst>
            <a:ext uri="{FF2B5EF4-FFF2-40B4-BE49-F238E27FC236}">
              <a16:creationId xmlns:a16="http://schemas.microsoft.com/office/drawing/2014/main" id="{1751394A-398F-0043-9C1E-612670FBE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9899</xdr:colOff>
      <xdr:row>1</xdr:row>
      <xdr:rowOff>33115</xdr:rowOff>
    </xdr:from>
    <xdr:to>
      <xdr:col>7</xdr:col>
      <xdr:colOff>470899</xdr:colOff>
      <xdr:row>15</xdr:row>
      <xdr:rowOff>57079</xdr:rowOff>
    </xdr:to>
    <xdr:graphicFrame macro="">
      <xdr:nvGraphicFramePr>
        <xdr:cNvPr id="9" name="Chart 8">
          <a:extLst>
            <a:ext uri="{FF2B5EF4-FFF2-40B4-BE49-F238E27FC236}">
              <a16:creationId xmlns:a16="http://schemas.microsoft.com/office/drawing/2014/main" id="{3DB0CF62-D2EA-6F41-95E6-8D6457A22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451751</xdr:colOff>
      <xdr:row>1</xdr:row>
      <xdr:rowOff>28065</xdr:rowOff>
    </xdr:from>
    <xdr:to>
      <xdr:col>13</xdr:col>
      <xdr:colOff>570786</xdr:colOff>
      <xdr:row>15</xdr:row>
      <xdr:rowOff>57079</xdr:rowOff>
    </xdr:to>
    <xdr:graphicFrame macro="">
      <xdr:nvGraphicFramePr>
        <xdr:cNvPr id="10" name="Chart 9">
          <a:extLst>
            <a:ext uri="{FF2B5EF4-FFF2-40B4-BE49-F238E27FC236}">
              <a16:creationId xmlns:a16="http://schemas.microsoft.com/office/drawing/2014/main" id="{369756DA-4DA7-564B-AD71-28D268154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179915</xdr:colOff>
      <xdr:row>0</xdr:row>
      <xdr:rowOff>0</xdr:rowOff>
    </xdr:from>
    <xdr:to>
      <xdr:col>10</xdr:col>
      <xdr:colOff>486832</xdr:colOff>
      <xdr:row>0</xdr:row>
      <xdr:rowOff>0</xdr:rowOff>
    </xdr:to>
    <xdr:graphicFrame macro="">
      <xdr:nvGraphicFramePr>
        <xdr:cNvPr id="2" name="Chart 1">
          <a:extLst>
            <a:ext uri="{FF2B5EF4-FFF2-40B4-BE49-F238E27FC236}">
              <a16:creationId xmlns:a16="http://schemas.microsoft.com/office/drawing/2014/main" id="{52BF4326-FBF4-E64D-8EA4-896975BF7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16</xdr:row>
      <xdr:rowOff>158749</xdr:rowOff>
    </xdr:from>
    <xdr:to>
      <xdr:col>10</xdr:col>
      <xdr:colOff>546101</xdr:colOff>
      <xdr:row>40</xdr:row>
      <xdr:rowOff>70556</xdr:rowOff>
    </xdr:to>
    <xdr:graphicFrame macro="">
      <xdr:nvGraphicFramePr>
        <xdr:cNvPr id="3" name="Chart 3">
          <a:extLst>
            <a:ext uri="{FF2B5EF4-FFF2-40B4-BE49-F238E27FC236}">
              <a16:creationId xmlns:a16="http://schemas.microsoft.com/office/drawing/2014/main" id="{E7DF30CD-149E-6447-9B41-5B8F5C1BC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65</xdr:row>
      <xdr:rowOff>1</xdr:rowOff>
    </xdr:from>
    <xdr:to>
      <xdr:col>10</xdr:col>
      <xdr:colOff>497416</xdr:colOff>
      <xdr:row>85</xdr:row>
      <xdr:rowOff>95251</xdr:rowOff>
    </xdr:to>
    <xdr:graphicFrame macro="">
      <xdr:nvGraphicFramePr>
        <xdr:cNvPr id="4" name="Chart 3">
          <a:extLst>
            <a:ext uri="{FF2B5EF4-FFF2-40B4-BE49-F238E27FC236}">
              <a16:creationId xmlns:a16="http://schemas.microsoft.com/office/drawing/2014/main" id="{D0F319D6-3A61-6045-80EE-2C06B4346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179915</xdr:colOff>
      <xdr:row>41</xdr:row>
      <xdr:rowOff>0</xdr:rowOff>
    </xdr:from>
    <xdr:to>
      <xdr:col>10</xdr:col>
      <xdr:colOff>486832</xdr:colOff>
      <xdr:row>61</xdr:row>
      <xdr:rowOff>95251</xdr:rowOff>
    </xdr:to>
    <xdr:graphicFrame macro="">
      <xdr:nvGraphicFramePr>
        <xdr:cNvPr id="5" name="Chart 4">
          <a:extLst>
            <a:ext uri="{FF2B5EF4-FFF2-40B4-BE49-F238E27FC236}">
              <a16:creationId xmlns:a16="http://schemas.microsoft.com/office/drawing/2014/main" id="{B49BB8F9-7E70-804A-8840-8EF169B8A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18554</xdr:colOff>
      <xdr:row>14</xdr:row>
      <xdr:rowOff>29823</xdr:rowOff>
    </xdr:from>
    <xdr:to>
      <xdr:col>10</xdr:col>
      <xdr:colOff>488757</xdr:colOff>
      <xdr:row>33</xdr:row>
      <xdr:rowOff>46182</xdr:rowOff>
    </xdr:to>
    <xdr:graphicFrame macro="">
      <xdr:nvGraphicFramePr>
        <xdr:cNvPr id="2" name="Chart 3">
          <a:extLst>
            <a:ext uri="{FF2B5EF4-FFF2-40B4-BE49-F238E27FC236}">
              <a16:creationId xmlns:a16="http://schemas.microsoft.com/office/drawing/2014/main" id="{C827D30A-6B5B-9F42-BFE6-5BD535D01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137586</xdr:colOff>
      <xdr:row>55</xdr:row>
      <xdr:rowOff>141111</xdr:rowOff>
    </xdr:from>
    <xdr:to>
      <xdr:col>10</xdr:col>
      <xdr:colOff>444501</xdr:colOff>
      <xdr:row>75</xdr:row>
      <xdr:rowOff>83384</xdr:rowOff>
    </xdr:to>
    <xdr:graphicFrame macro="">
      <xdr:nvGraphicFramePr>
        <xdr:cNvPr id="3" name="Chart 2">
          <a:extLst>
            <a:ext uri="{FF2B5EF4-FFF2-40B4-BE49-F238E27FC236}">
              <a16:creationId xmlns:a16="http://schemas.microsoft.com/office/drawing/2014/main" id="{7CDE14FD-67FF-074F-9105-EEEDFCBCC2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102304</xdr:colOff>
      <xdr:row>35</xdr:row>
      <xdr:rowOff>35277</xdr:rowOff>
    </xdr:from>
    <xdr:to>
      <xdr:col>10</xdr:col>
      <xdr:colOff>388054</xdr:colOff>
      <xdr:row>54</xdr:row>
      <xdr:rowOff>14110</xdr:rowOff>
    </xdr:to>
    <xdr:graphicFrame macro="">
      <xdr:nvGraphicFramePr>
        <xdr:cNvPr id="4" name="Chart 3">
          <a:extLst>
            <a:ext uri="{FF2B5EF4-FFF2-40B4-BE49-F238E27FC236}">
              <a16:creationId xmlns:a16="http://schemas.microsoft.com/office/drawing/2014/main" id="{615F367E-4D17-2749-B6EA-430AB9B82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546100</xdr:colOff>
      <xdr:row>74</xdr:row>
      <xdr:rowOff>99671</xdr:rowOff>
    </xdr:from>
    <xdr:to>
      <xdr:col>19</xdr:col>
      <xdr:colOff>101600</xdr:colOff>
      <xdr:row>97</xdr:row>
      <xdr:rowOff>152400</xdr:rowOff>
    </xdr:to>
    <xdr:graphicFrame macro="">
      <xdr:nvGraphicFramePr>
        <xdr:cNvPr id="2" name="Chart 1">
          <a:extLst>
            <a:ext uri="{FF2B5EF4-FFF2-40B4-BE49-F238E27FC236}">
              <a16:creationId xmlns:a16="http://schemas.microsoft.com/office/drawing/2014/main" id="{F2BB0C90-28DE-6C4B-9525-49B77F0115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908051</xdr:colOff>
      <xdr:row>53</xdr:row>
      <xdr:rowOff>593727</xdr:rowOff>
    </xdr:from>
    <xdr:to>
      <xdr:col>13</xdr:col>
      <xdr:colOff>825500</xdr:colOff>
      <xdr:row>71</xdr:row>
      <xdr:rowOff>127000</xdr:rowOff>
    </xdr:to>
    <xdr:graphicFrame macro="">
      <xdr:nvGraphicFramePr>
        <xdr:cNvPr id="3" name="Chart 2">
          <a:extLst>
            <a:ext uri="{FF2B5EF4-FFF2-40B4-BE49-F238E27FC236}">
              <a16:creationId xmlns:a16="http://schemas.microsoft.com/office/drawing/2014/main" id="{49E77352-CD29-1B43-90E4-DF8D44322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975935</xdr:colOff>
      <xdr:row>82</xdr:row>
      <xdr:rowOff>95251</xdr:rowOff>
    </xdr:from>
    <xdr:to>
      <xdr:col>11</xdr:col>
      <xdr:colOff>419100</xdr:colOff>
      <xdr:row>103</xdr:row>
      <xdr:rowOff>38101</xdr:rowOff>
    </xdr:to>
    <xdr:graphicFrame macro="">
      <xdr:nvGraphicFramePr>
        <xdr:cNvPr id="4" name="Chart 3">
          <a:extLst>
            <a:ext uri="{FF2B5EF4-FFF2-40B4-BE49-F238E27FC236}">
              <a16:creationId xmlns:a16="http://schemas.microsoft.com/office/drawing/2014/main" id="{A6251D87-AF67-584A-8EAE-948B9424A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194733</xdr:colOff>
      <xdr:row>1</xdr:row>
      <xdr:rowOff>122766</xdr:rowOff>
    </xdr:from>
    <xdr:to>
      <xdr:col>18</xdr:col>
      <xdr:colOff>783167</xdr:colOff>
      <xdr:row>31</xdr:row>
      <xdr:rowOff>148167</xdr:rowOff>
    </xdr:to>
    <xdr:graphicFrame macro="">
      <xdr:nvGraphicFramePr>
        <xdr:cNvPr id="5" name="Chart 4">
          <a:extLst>
            <a:ext uri="{FF2B5EF4-FFF2-40B4-BE49-F238E27FC236}">
              <a16:creationId xmlns:a16="http://schemas.microsoft.com/office/drawing/2014/main" id="{E0F09A8E-D43D-D54F-9602-3B9111BD8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254000</xdr:colOff>
      <xdr:row>1</xdr:row>
      <xdr:rowOff>139700</xdr:rowOff>
    </xdr:from>
    <xdr:to>
      <xdr:col>11</xdr:col>
      <xdr:colOff>304800</xdr:colOff>
      <xdr:row>32</xdr:row>
      <xdr:rowOff>77983</xdr:rowOff>
    </xdr:to>
    <xdr:graphicFrame macro="">
      <xdr:nvGraphicFramePr>
        <xdr:cNvPr id="6" name="Chart 5">
          <a:extLst>
            <a:ext uri="{FF2B5EF4-FFF2-40B4-BE49-F238E27FC236}">
              <a16:creationId xmlns:a16="http://schemas.microsoft.com/office/drawing/2014/main" id="{F86A0D64-B79C-3745-B34E-943647F13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964406</xdr:colOff>
      <xdr:row>125</xdr:row>
      <xdr:rowOff>127529</xdr:rowOff>
    </xdr:from>
    <xdr:to>
      <xdr:col>13</xdr:col>
      <xdr:colOff>161470</xdr:colOff>
      <xdr:row>145</xdr:row>
      <xdr:rowOff>114299</xdr:rowOff>
    </xdr:to>
    <xdr:graphicFrame macro="">
      <xdr:nvGraphicFramePr>
        <xdr:cNvPr id="7" name="Chart 6">
          <a:extLst>
            <a:ext uri="{FF2B5EF4-FFF2-40B4-BE49-F238E27FC236}">
              <a16:creationId xmlns:a16="http://schemas.microsoft.com/office/drawing/2014/main" id="{0B8004FE-C267-BF46-9C15-B4EE06581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852486</xdr:colOff>
      <xdr:row>125</xdr:row>
      <xdr:rowOff>27251</xdr:rowOff>
    </xdr:from>
    <xdr:to>
      <xdr:col>5</xdr:col>
      <xdr:colOff>1055006</xdr:colOff>
      <xdr:row>145</xdr:row>
      <xdr:rowOff>78014</xdr:rowOff>
    </xdr:to>
    <xdr:graphicFrame macro="">
      <xdr:nvGraphicFramePr>
        <xdr:cNvPr id="8" name="Chart 7">
          <a:extLst>
            <a:ext uri="{FF2B5EF4-FFF2-40B4-BE49-F238E27FC236}">
              <a16:creationId xmlns:a16="http://schemas.microsoft.com/office/drawing/2014/main" id="{796145C4-250C-7045-AF2B-FFDBFDC1E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402431</xdr:colOff>
      <xdr:row>148</xdr:row>
      <xdr:rowOff>366184</xdr:rowOff>
    </xdr:from>
    <xdr:to>
      <xdr:col>16</xdr:col>
      <xdr:colOff>472281</xdr:colOff>
      <xdr:row>164</xdr:row>
      <xdr:rowOff>37306</xdr:rowOff>
    </xdr:to>
    <xdr:graphicFrame macro="">
      <xdr:nvGraphicFramePr>
        <xdr:cNvPr id="9" name="Chart 8">
          <a:extLst>
            <a:ext uri="{FF2B5EF4-FFF2-40B4-BE49-F238E27FC236}">
              <a16:creationId xmlns:a16="http://schemas.microsoft.com/office/drawing/2014/main" id="{99B4A5BE-BE7F-864A-9CC8-1B40EBD9F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760413</xdr:colOff>
      <xdr:row>148</xdr:row>
      <xdr:rowOff>370944</xdr:rowOff>
    </xdr:from>
    <xdr:to>
      <xdr:col>11</xdr:col>
      <xdr:colOff>107156</xdr:colOff>
      <xdr:row>164</xdr:row>
      <xdr:rowOff>61223</xdr:rowOff>
    </xdr:to>
    <xdr:graphicFrame macro="">
      <xdr:nvGraphicFramePr>
        <xdr:cNvPr id="10" name="Chart 9">
          <a:extLst>
            <a:ext uri="{FF2B5EF4-FFF2-40B4-BE49-F238E27FC236}">
              <a16:creationId xmlns:a16="http://schemas.microsoft.com/office/drawing/2014/main" id="{1DCACB23-3E78-C946-8558-50B5A869E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986628</xdr:colOff>
      <xdr:row>180</xdr:row>
      <xdr:rowOff>150811</xdr:rowOff>
    </xdr:from>
    <xdr:to>
      <xdr:col>16</xdr:col>
      <xdr:colOff>22224</xdr:colOff>
      <xdr:row>201</xdr:row>
      <xdr:rowOff>127000</xdr:rowOff>
    </xdr:to>
    <xdr:graphicFrame macro="">
      <xdr:nvGraphicFramePr>
        <xdr:cNvPr id="11" name="Chart 5">
          <a:extLst>
            <a:ext uri="{FF2B5EF4-FFF2-40B4-BE49-F238E27FC236}">
              <a16:creationId xmlns:a16="http://schemas.microsoft.com/office/drawing/2014/main" id="{9A7AB7E9-72B2-9947-B36E-0C9F519AB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778666</xdr:colOff>
      <xdr:row>180</xdr:row>
      <xdr:rowOff>138904</xdr:rowOff>
    </xdr:from>
    <xdr:to>
      <xdr:col>6</xdr:col>
      <xdr:colOff>1027111</xdr:colOff>
      <xdr:row>201</xdr:row>
      <xdr:rowOff>104773</xdr:rowOff>
    </xdr:to>
    <xdr:graphicFrame macro="">
      <xdr:nvGraphicFramePr>
        <xdr:cNvPr id="12" name="Chart 5">
          <a:extLst>
            <a:ext uri="{FF2B5EF4-FFF2-40B4-BE49-F238E27FC236}">
              <a16:creationId xmlns:a16="http://schemas.microsoft.com/office/drawing/2014/main" id="{16C28EA0-9EA0-A74D-A87A-4790C2C2D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5</xdr:col>
      <xdr:colOff>1063916</xdr:colOff>
      <xdr:row>148</xdr:row>
      <xdr:rowOff>398072</xdr:rowOff>
    </xdr:from>
    <xdr:ext cx="3992503" cy="280205"/>
    <xdr:sp macro="" textlink="">
      <xdr:nvSpPr>
        <xdr:cNvPr id="13" name="TextBox 12">
          <a:extLst>
            <a:ext uri="{FF2B5EF4-FFF2-40B4-BE49-F238E27FC236}">
              <a16:creationId xmlns:a16="http://schemas.microsoft.com/office/drawing/2014/main" id="{292A858C-7F36-B24A-8585-EDA5ADB044D5}"/>
            </a:ext>
          </a:extLst>
        </xdr:cNvPr>
        <xdr:cNvSpPr txBox="1"/>
      </xdr:nvSpPr>
      <xdr:spPr>
        <a:xfrm>
          <a:off x="9928516" y="30458972"/>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wsDr>
</file>

<file path=xl/drawings/drawing15.xml><?xml version="1.0" encoding="utf-8"?>
<xdr:wsDr xmlns:xdr="http://schemas.openxmlformats.org/drawingml/2006/spreadsheetDrawing" xmlns:a="http://schemas.openxmlformats.org/drawingml/2006/main">
  <xdr:absoluteAnchor>
    <xdr:pos x="4152900" y="101600"/>
    <xdr:ext cx="8671034" cy="6273362"/>
    <xdr:graphicFrame macro="">
      <xdr:nvGraphicFramePr>
        <xdr:cNvPr id="2" name="Chart 1">
          <a:extLst>
            <a:ext uri="{FF2B5EF4-FFF2-40B4-BE49-F238E27FC236}">
              <a16:creationId xmlns:a16="http://schemas.microsoft.com/office/drawing/2014/main" id="{80E9900E-6C53-0447-B924-90C56B49FF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16300" y="6629400"/>
    <xdr:ext cx="8671034" cy="6273362"/>
    <xdr:graphicFrame macro="">
      <xdr:nvGraphicFramePr>
        <xdr:cNvPr id="3" name="Chart 2">
          <a:extLst>
            <a:ext uri="{FF2B5EF4-FFF2-40B4-BE49-F238E27FC236}">
              <a16:creationId xmlns:a16="http://schemas.microsoft.com/office/drawing/2014/main" id="{FED8FA15-ED81-6345-BD98-DB1E2822F3E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5095200" y="368300"/>
    <xdr:ext cx="7848600" cy="5930900"/>
    <xdr:graphicFrame macro="">
      <xdr:nvGraphicFramePr>
        <xdr:cNvPr id="4" name="Chart 3">
          <a:extLst>
            <a:ext uri="{FF2B5EF4-FFF2-40B4-BE49-F238E27FC236}">
              <a16:creationId xmlns:a16="http://schemas.microsoft.com/office/drawing/2014/main" id="{4BBFA138-69BE-D041-A3D6-4DB4178C6BC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1628100" y="6388100"/>
    <xdr:ext cx="9715500" cy="6578162"/>
    <xdr:graphicFrame macro="">
      <xdr:nvGraphicFramePr>
        <xdr:cNvPr id="5" name="Chart 4">
          <a:extLst>
            <a:ext uri="{FF2B5EF4-FFF2-40B4-BE49-F238E27FC236}">
              <a16:creationId xmlns:a16="http://schemas.microsoft.com/office/drawing/2014/main" id="{89808BA2-25B5-664D-9301-FB35F83CCD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0.06743</cdr:x>
      <cdr:y>0.00663</cdr:y>
    </cdr:from>
    <cdr:to>
      <cdr:x>0.93006</cdr:x>
      <cdr:y>0.14105</cdr:y>
    </cdr:to>
    <cdr:sp macro="" textlink="">
      <cdr:nvSpPr>
        <cdr:cNvPr id="2" name="TextBox 1">
          <a:extLst xmlns:a="http://schemas.openxmlformats.org/drawingml/2006/main">
            <a:ext uri="{FF2B5EF4-FFF2-40B4-BE49-F238E27FC236}">
              <a16:creationId xmlns:a16="http://schemas.microsoft.com/office/drawing/2014/main" id="{F08D3077-3F84-A94A-B4BE-E91A0F7DD16F}"/>
            </a:ext>
          </a:extLst>
        </cdr:cNvPr>
        <cdr:cNvSpPr txBox="1"/>
      </cdr:nvSpPr>
      <cdr:spPr>
        <a:xfrm xmlns:a="http://schemas.openxmlformats.org/drawingml/2006/main">
          <a:off x="584568" y="41596"/>
          <a:ext cx="7478252" cy="843693"/>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400" b="1"/>
            <a:t>Monthly Number of Digital Object Identifiers created </a:t>
          </a:r>
        </a:p>
        <a:p xmlns:a="http://schemas.openxmlformats.org/drawingml/2006/main">
          <a:pPr algn="ctr"/>
          <a:r>
            <a:rPr lang="en-US" sz="2400" b="1"/>
            <a:t>by the ESDIS (1</a:t>
          </a:r>
          <a:r>
            <a:rPr lang="en-US" sz="2400" b="1" baseline="0"/>
            <a:t> July 2012 to 30 September 2025)</a:t>
          </a:r>
          <a:endParaRPr lang="en-US" sz="2400" b="1"/>
        </a:p>
      </cdr:txBody>
    </cdr:sp>
  </cdr:relSizeAnchor>
</c:userShapes>
</file>

<file path=xl/drawings/drawing17.xml><?xml version="1.0" encoding="utf-8"?>
<c:userShapes xmlns:c="http://schemas.openxmlformats.org/drawingml/2006/chart">
  <cdr:relSizeAnchor xmlns:cdr="http://schemas.openxmlformats.org/drawingml/2006/chartDrawing">
    <cdr:from>
      <cdr:x>0.07418</cdr:x>
      <cdr:y>0</cdr:y>
    </cdr:from>
    <cdr:to>
      <cdr:x>0.93681</cdr:x>
      <cdr:y>0.13395</cdr:y>
    </cdr:to>
    <cdr:sp macro="" textlink="">
      <cdr:nvSpPr>
        <cdr:cNvPr id="4" name="TextBox 3"/>
        <cdr:cNvSpPr txBox="1"/>
      </cdr:nvSpPr>
      <cdr:spPr>
        <a:xfrm xmlns:a="http://schemas.openxmlformats.org/drawingml/2006/main">
          <a:off x="642938" y="0"/>
          <a:ext cx="7477125" cy="843693"/>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pPr algn="ctr"/>
          <a:r>
            <a:rPr lang="en-US" sz="2400" b="1"/>
            <a:t>Status of Digital Object Identifiers created with the ESDIS by Data Providers as of September 30, 2025</a:t>
          </a:r>
        </a:p>
      </cdr:txBody>
    </cdr:sp>
  </cdr:relSizeAnchor>
  <cdr:relSizeAnchor xmlns:cdr="http://schemas.openxmlformats.org/drawingml/2006/chartDrawing">
    <cdr:from>
      <cdr:x>0.37934</cdr:x>
      <cdr:y>0.2571</cdr:y>
    </cdr:from>
    <cdr:to>
      <cdr:x>0.75894</cdr:x>
      <cdr:y>0.31174</cdr:y>
    </cdr:to>
    <cdr:sp macro="" textlink="">
      <cdr:nvSpPr>
        <cdr:cNvPr id="3" name="TextBox 1">
          <a:extLst xmlns:a="http://schemas.openxmlformats.org/drawingml/2006/main">
            <a:ext uri="{FF2B5EF4-FFF2-40B4-BE49-F238E27FC236}">
              <a16:creationId xmlns:a16="http://schemas.microsoft.com/office/drawing/2014/main" id="{D2F6177E-D9C1-6A4B-A2F5-EC35E72F89FD}"/>
            </a:ext>
          </a:extLst>
        </cdr:cNvPr>
        <cdr:cNvSpPr txBox="1"/>
      </cdr:nvSpPr>
      <cdr:spPr>
        <a:xfrm xmlns:a="http://schemas.openxmlformats.org/drawingml/2006/main">
          <a:off x="3289281" y="1612853"/>
          <a:ext cx="3291525" cy="34277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to be Registered:</a:t>
          </a:r>
          <a:r>
            <a:rPr lang="en-US" sz="1600" b="1" baseline="0"/>
            <a:t> ~19,000</a:t>
          </a:r>
          <a:endParaRPr lang="en-US" sz="1600" b="1"/>
        </a:p>
      </cdr:txBody>
    </cdr:sp>
  </cdr:relSizeAnchor>
</c:userShapes>
</file>

<file path=xl/drawings/drawing18.xml><?xml version="1.0" encoding="utf-8"?>
<c:userShapes xmlns:c="http://schemas.openxmlformats.org/drawingml/2006/chart">
  <cdr:relSizeAnchor xmlns:cdr="http://schemas.openxmlformats.org/drawingml/2006/chartDrawing">
    <cdr:from>
      <cdr:x>0.03385</cdr:x>
      <cdr:y>0</cdr:y>
    </cdr:from>
    <cdr:to>
      <cdr:x>0.95955</cdr:x>
      <cdr:y>0.10358</cdr:y>
    </cdr:to>
    <cdr:sp macro="" textlink="">
      <cdr:nvSpPr>
        <cdr:cNvPr id="2" name="TextBox 1">
          <a:extLst xmlns:a="http://schemas.openxmlformats.org/drawingml/2006/main">
            <a:ext uri="{FF2B5EF4-FFF2-40B4-BE49-F238E27FC236}">
              <a16:creationId xmlns:a16="http://schemas.microsoft.com/office/drawing/2014/main" id="{0F65AB8B-4202-2940-B0BE-1F9A80CAA26E}"/>
            </a:ext>
          </a:extLst>
        </cdr:cNvPr>
        <cdr:cNvSpPr txBox="1"/>
      </cdr:nvSpPr>
      <cdr:spPr>
        <a:xfrm xmlns:a="http://schemas.openxmlformats.org/drawingml/2006/main">
          <a:off x="265641" y="0"/>
          <a:ext cx="7265459" cy="614301"/>
        </a:xfrm>
        <a:prstGeom xmlns:a="http://schemas.openxmlformats.org/drawingml/2006/main" prst="rect">
          <a:avLst/>
        </a:prstGeom>
      </cdr:spPr>
      <cdr:txBody>
        <a:bodyPr xmlns:a="http://schemas.openxmlformats.org/drawingml/2006/main" vertOverflow="clip" horzOverflow="clip" wrap="square" rtlCol="0">
          <a:spAutoFit/>
        </a:bodyPr>
        <a:lstStyle xmlns:a="http://schemas.openxmlformats.org/drawingml/2006/main"/>
        <a:p xmlns:a="http://schemas.openxmlformats.org/drawingml/2006/main">
          <a:pPr algn="ctr"/>
          <a:r>
            <a:rPr lang="en-US" sz="1600" b="1"/>
            <a:t>EOSDIS  Yearly Number of Digitial Object Identifiers Submitted and Registered with Datacite</a:t>
          </a:r>
        </a:p>
      </cdr:txBody>
    </cdr:sp>
  </cdr:relSizeAnchor>
  <cdr:relSizeAnchor xmlns:cdr="http://schemas.openxmlformats.org/drawingml/2006/chartDrawing">
    <cdr:from>
      <cdr:x>0.09344</cdr:x>
      <cdr:y>0.16167</cdr:y>
    </cdr:from>
    <cdr:to>
      <cdr:x>0.50647</cdr:x>
      <cdr:y>0.34689</cdr:y>
    </cdr:to>
    <cdr:sp macro="" textlink="">
      <cdr:nvSpPr>
        <cdr:cNvPr id="3" name="TextBox 1">
          <a:extLst xmlns:a="http://schemas.openxmlformats.org/drawingml/2006/main">
            <a:ext uri="{FF2B5EF4-FFF2-40B4-BE49-F238E27FC236}">
              <a16:creationId xmlns:a16="http://schemas.microsoft.com/office/drawing/2014/main" id="{B05A5FB2-8C05-E546-B12A-0B326E082568}"/>
            </a:ext>
          </a:extLst>
        </cdr:cNvPr>
        <cdr:cNvSpPr txBox="1"/>
      </cdr:nvSpPr>
      <cdr:spPr>
        <a:xfrm xmlns:a="http://schemas.openxmlformats.org/drawingml/2006/main">
          <a:off x="733372" y="958848"/>
          <a:ext cx="3241727" cy="1098551"/>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as of Sep 30, 2025:</a:t>
          </a:r>
        </a:p>
        <a:p xmlns:a="http://schemas.openxmlformats.org/drawingml/2006/main">
          <a:r>
            <a:rPr lang="en-US" sz="1600" b="1"/>
            <a:t>           DOIs</a:t>
          </a:r>
          <a:r>
            <a:rPr lang="en-US" sz="1600" b="1" baseline="0"/>
            <a:t> Reserved:       1,249</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14,158</a:t>
          </a:r>
        </a:p>
        <a:p xmlns:a="http://schemas.openxmlformats.org/drawingml/2006/main">
          <a:r>
            <a:rPr lang="en-US" sz="1600" b="1"/>
            <a:t>           DOIs</a:t>
          </a:r>
          <a:r>
            <a:rPr lang="en-US" sz="1600" b="1" baseline="0"/>
            <a:t> Submitted:   15,407 </a:t>
          </a:r>
          <a:endParaRPr lang="en-US" sz="1600" b="1"/>
        </a:p>
      </cdr:txBody>
    </cdr:sp>
  </cdr:relSizeAnchor>
</c:userShapes>
</file>

<file path=xl/drawings/drawing19.xml><?xml version="1.0" encoding="utf-8"?>
<c:userShapes xmlns:c="http://schemas.openxmlformats.org/drawingml/2006/chart">
  <cdr:relSizeAnchor xmlns:cdr="http://schemas.openxmlformats.org/drawingml/2006/chartDrawing">
    <cdr:from>
      <cdr:x>0.07635</cdr:x>
      <cdr:y>0.02031</cdr:y>
    </cdr:from>
    <cdr:to>
      <cdr:x>0.87707</cdr:x>
      <cdr:y>0.07242</cdr:y>
    </cdr:to>
    <cdr:sp macro="" textlink="">
      <cdr:nvSpPr>
        <cdr:cNvPr id="2" name="TextBox 1">
          <a:extLst xmlns:a="http://schemas.openxmlformats.org/drawingml/2006/main">
            <a:ext uri="{FF2B5EF4-FFF2-40B4-BE49-F238E27FC236}">
              <a16:creationId xmlns:a16="http://schemas.microsoft.com/office/drawing/2014/main" id="{0ACB7086-B0FC-B14C-B3CA-049C2238B13D}"/>
            </a:ext>
          </a:extLst>
        </cdr:cNvPr>
        <cdr:cNvSpPr txBox="1"/>
      </cdr:nvSpPr>
      <cdr:spPr>
        <a:xfrm xmlns:a="http://schemas.openxmlformats.org/drawingml/2006/main">
          <a:off x="741778" y="133602"/>
          <a:ext cx="7779437" cy="34278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EOSDIS  FY 2025 Monthly  Number of Digitial Object Identifiers Submitted and Registered</a:t>
          </a:r>
        </a:p>
      </cdr:txBody>
    </cdr:sp>
  </cdr:relSizeAnchor>
  <cdr:relSizeAnchor xmlns:cdr="http://schemas.openxmlformats.org/drawingml/2006/chartDrawing">
    <cdr:from>
      <cdr:x>0.65136</cdr:x>
      <cdr:y>0.14884</cdr:y>
    </cdr:from>
    <cdr:to>
      <cdr:x>0.8895</cdr:x>
      <cdr:y>0.31521</cdr:y>
    </cdr:to>
    <cdr:sp macro="" textlink="">
      <cdr:nvSpPr>
        <cdr:cNvPr id="3" name="TextBox 1">
          <a:extLst xmlns:a="http://schemas.openxmlformats.org/drawingml/2006/main">
            <a:ext uri="{FF2B5EF4-FFF2-40B4-BE49-F238E27FC236}">
              <a16:creationId xmlns:a16="http://schemas.microsoft.com/office/drawing/2014/main" id="{57EED956-1863-8545-A3F1-096FD643FF98}"/>
            </a:ext>
          </a:extLst>
        </cdr:cNvPr>
        <cdr:cNvSpPr txBox="1"/>
      </cdr:nvSpPr>
      <cdr:spPr>
        <a:xfrm xmlns:a="http://schemas.openxmlformats.org/drawingml/2006/main">
          <a:off x="6328266" y="979101"/>
          <a:ext cx="2313647" cy="1094402"/>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FY 2025</a:t>
          </a:r>
        </a:p>
        <a:p xmlns:a="http://schemas.openxmlformats.org/drawingml/2006/main">
          <a:r>
            <a:rPr lang="en-US" sz="1600" b="1"/>
            <a:t>  DOIs</a:t>
          </a:r>
          <a:r>
            <a:rPr lang="en-US" sz="1600" b="1" baseline="0"/>
            <a:t> Reserved:        537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1,340</a:t>
          </a:r>
        </a:p>
        <a:p xmlns:a="http://schemas.openxmlformats.org/drawingml/2006/main">
          <a:r>
            <a:rPr lang="en-US" sz="1600" b="1"/>
            <a:t>  DOIs</a:t>
          </a:r>
          <a:r>
            <a:rPr lang="en-US" sz="1600" b="1" baseline="0"/>
            <a:t> Submitted:  1,614 </a:t>
          </a:r>
          <a:endParaRPr lang="en-US" sz="1600" b="1"/>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179430</xdr:colOff>
      <xdr:row>2</xdr:row>
      <xdr:rowOff>2310</xdr:rowOff>
    </xdr:from>
    <xdr:to>
      <xdr:col>8</xdr:col>
      <xdr:colOff>17318</xdr:colOff>
      <xdr:row>17</xdr:row>
      <xdr:rowOff>53879</xdr:rowOff>
    </xdr:to>
    <xdr:graphicFrame macro="">
      <xdr:nvGraphicFramePr>
        <xdr:cNvPr id="2" name="Chart 1">
          <a:extLst>
            <a:ext uri="{FF2B5EF4-FFF2-40B4-BE49-F238E27FC236}">
              <a16:creationId xmlns:a16="http://schemas.microsoft.com/office/drawing/2014/main" id="{A12E5865-C5F0-E144-9164-383980FC6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230281</xdr:colOff>
      <xdr:row>18</xdr:row>
      <xdr:rowOff>239056</xdr:rowOff>
    </xdr:from>
    <xdr:to>
      <xdr:col>8</xdr:col>
      <xdr:colOff>50800</xdr:colOff>
      <xdr:row>37</xdr:row>
      <xdr:rowOff>76200</xdr:rowOff>
    </xdr:to>
    <xdr:graphicFrame macro="">
      <xdr:nvGraphicFramePr>
        <xdr:cNvPr id="3" name="Chart 2">
          <a:extLst>
            <a:ext uri="{FF2B5EF4-FFF2-40B4-BE49-F238E27FC236}">
              <a16:creationId xmlns:a16="http://schemas.microsoft.com/office/drawing/2014/main" id="{4B80AA09-6F1F-C048-9D04-EEC64863A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615950</xdr:colOff>
      <xdr:row>40</xdr:row>
      <xdr:rowOff>57150</xdr:rowOff>
    </xdr:from>
    <xdr:to>
      <xdr:col>25</xdr:col>
      <xdr:colOff>381000</xdr:colOff>
      <xdr:row>55</xdr:row>
      <xdr:rowOff>152400</xdr:rowOff>
    </xdr:to>
    <xdr:graphicFrame macro="">
      <xdr:nvGraphicFramePr>
        <xdr:cNvPr id="2" name="Chart 1">
          <a:extLst>
            <a:ext uri="{FF2B5EF4-FFF2-40B4-BE49-F238E27FC236}">
              <a16:creationId xmlns:a16="http://schemas.microsoft.com/office/drawing/2014/main" id="{462E6E05-ECEC-A242-81C9-A1784D1F9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546100</xdr:colOff>
      <xdr:row>24</xdr:row>
      <xdr:rowOff>196850</xdr:rowOff>
    </xdr:from>
    <xdr:to>
      <xdr:col>25</xdr:col>
      <xdr:colOff>368300</xdr:colOff>
      <xdr:row>39</xdr:row>
      <xdr:rowOff>165100</xdr:rowOff>
    </xdr:to>
    <xdr:graphicFrame macro="">
      <xdr:nvGraphicFramePr>
        <xdr:cNvPr id="3" name="Chart 2">
          <a:extLst>
            <a:ext uri="{FF2B5EF4-FFF2-40B4-BE49-F238E27FC236}">
              <a16:creationId xmlns:a16="http://schemas.microsoft.com/office/drawing/2014/main" id="{6984886B-9400-F746-AB4B-0AA263F91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495300</xdr:colOff>
      <xdr:row>7</xdr:row>
      <xdr:rowOff>120650</xdr:rowOff>
    </xdr:from>
    <xdr:to>
      <xdr:col>25</xdr:col>
      <xdr:colOff>381000</xdr:colOff>
      <xdr:row>24</xdr:row>
      <xdr:rowOff>88900</xdr:rowOff>
    </xdr:to>
    <xdr:graphicFrame macro="">
      <xdr:nvGraphicFramePr>
        <xdr:cNvPr id="4" name="Chart 3">
          <a:extLst>
            <a:ext uri="{FF2B5EF4-FFF2-40B4-BE49-F238E27FC236}">
              <a16:creationId xmlns:a16="http://schemas.microsoft.com/office/drawing/2014/main" id="{ADB74A0B-B8BC-404E-8543-1379ED4D0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178708</xdr:colOff>
      <xdr:row>1</xdr:row>
      <xdr:rowOff>8163</xdr:rowOff>
    </xdr:from>
    <xdr:to>
      <xdr:col>10</xdr:col>
      <xdr:colOff>901700</xdr:colOff>
      <xdr:row>19</xdr:row>
      <xdr:rowOff>101600</xdr:rowOff>
    </xdr:to>
    <xdr:graphicFrame macro="">
      <xdr:nvGraphicFramePr>
        <xdr:cNvPr id="2" name="Chart 1">
          <a:extLst>
            <a:ext uri="{FF2B5EF4-FFF2-40B4-BE49-F238E27FC236}">
              <a16:creationId xmlns:a16="http://schemas.microsoft.com/office/drawing/2014/main" id="{28D062DA-6CF2-4A4A-A57F-C882F2761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5030450" y="1552574"/>
    <xdr:ext cx="10496550" cy="5280025"/>
    <xdr:graphicFrame macro="">
      <xdr:nvGraphicFramePr>
        <xdr:cNvPr id="3" name="Chart 2">
          <a:extLst>
            <a:ext uri="{FF2B5EF4-FFF2-40B4-BE49-F238E27FC236}">
              <a16:creationId xmlns:a16="http://schemas.microsoft.com/office/drawing/2014/main" id="{3E25B1D2-082D-E140-A831-15013029746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0.26305</cdr:x>
      <cdr:y>0.77008</cdr:y>
    </cdr:from>
    <cdr:to>
      <cdr:x>0.42289</cdr:x>
      <cdr:y>0.83587</cdr:y>
    </cdr:to>
    <cdr:sp macro="" textlink="">
      <cdr:nvSpPr>
        <cdr:cNvPr id="2" name="TextBox 1"/>
        <cdr:cNvSpPr txBox="1"/>
      </cdr:nvSpPr>
      <cdr:spPr>
        <a:xfrm xmlns:a="http://schemas.openxmlformats.org/drawingml/2006/main">
          <a:off x="2570700" y="4066030"/>
          <a:ext cx="1562060" cy="347372"/>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Landsat-7 Data</a:t>
          </a:r>
          <a:r>
            <a:rPr lang="en-US" sz="800" b="1" baseline="0"/>
            <a:t> Migrated from LPDAAC to USGS</a:t>
          </a:r>
          <a:endParaRPr lang="en-US" sz="800" b="1"/>
        </a:p>
      </cdr:txBody>
    </cdr:sp>
  </cdr:relSizeAnchor>
  <cdr:relSizeAnchor xmlns:cdr="http://schemas.openxmlformats.org/drawingml/2006/chartDrawing">
    <cdr:from>
      <cdr:x>0.44768</cdr:x>
      <cdr:y>0.76445</cdr:y>
    </cdr:from>
    <cdr:to>
      <cdr:x>0.59024</cdr:x>
      <cdr:y>0.83025</cdr:y>
    </cdr:to>
    <cdr:sp macro="" textlink="">
      <cdr:nvSpPr>
        <cdr:cNvPr id="3" name="TextBox 1"/>
        <cdr:cNvSpPr txBox="1"/>
      </cdr:nvSpPr>
      <cdr:spPr>
        <a:xfrm xmlns:a="http://schemas.openxmlformats.org/drawingml/2006/main">
          <a:off x="4375060" y="4036328"/>
          <a:ext cx="1393189" cy="34742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t>Deletion of MODIS Collection 4 Products</a:t>
          </a:r>
        </a:p>
      </cdr:txBody>
    </cdr:sp>
  </cdr:relSizeAnchor>
  <cdr:relSizeAnchor xmlns:cdr="http://schemas.openxmlformats.org/drawingml/2006/chartDrawing">
    <cdr:from>
      <cdr:x>0.63527</cdr:x>
      <cdr:y>0.10156</cdr:y>
    </cdr:from>
    <cdr:to>
      <cdr:x>0.77518</cdr:x>
      <cdr:y>0.1459</cdr:y>
    </cdr:to>
    <cdr:sp macro="" textlink="">
      <cdr:nvSpPr>
        <cdr:cNvPr id="4" name="TextBox 3"/>
        <cdr:cNvSpPr txBox="1"/>
      </cdr:nvSpPr>
      <cdr:spPr>
        <a:xfrm xmlns:a="http://schemas.openxmlformats.org/drawingml/2006/main">
          <a:off x="5508325" y="637995"/>
          <a:ext cx="1213090" cy="278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0.70641</cdr:x>
      <cdr:y>0.78034</cdr:y>
    </cdr:from>
    <cdr:to>
      <cdr:x>0.84558</cdr:x>
      <cdr:y>0.90853</cdr:y>
    </cdr:to>
    <cdr:sp macro="" textlink="">
      <cdr:nvSpPr>
        <cdr:cNvPr id="5" name="TextBox 1"/>
        <cdr:cNvSpPr txBox="1"/>
      </cdr:nvSpPr>
      <cdr:spPr>
        <a:xfrm xmlns:a="http://schemas.openxmlformats.org/drawingml/2006/main">
          <a:off x="6903489" y="4120199"/>
          <a:ext cx="1360059" cy="67684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effectLst/>
              <a:latin typeface="+mn-lt"/>
              <a:ea typeface="+mn-ea"/>
              <a:cs typeface="+mn-cs"/>
            </a:rPr>
            <a:t>Deletion</a:t>
          </a:r>
          <a:r>
            <a:rPr lang="en-US" sz="900" b="1" baseline="0">
              <a:effectLst/>
              <a:latin typeface="+mn-lt"/>
              <a:ea typeface="+mn-ea"/>
              <a:cs typeface="+mn-cs"/>
            </a:rPr>
            <a:t> </a:t>
          </a:r>
          <a:r>
            <a:rPr lang="en-US" sz="900" b="1">
              <a:effectLst/>
              <a:latin typeface="+mn-lt"/>
              <a:ea typeface="+mn-ea"/>
              <a:cs typeface="+mn-cs"/>
            </a:rPr>
            <a:t>over 2 PB in ASF  due to consolidation and transition</a:t>
          </a:r>
          <a:endParaRPr lang="en-US" sz="900" b="1">
            <a:effectLst/>
          </a:endParaRPr>
        </a:p>
      </cdr:txBody>
    </cdr:sp>
  </cdr:relSizeAnchor>
  <cdr:relSizeAnchor xmlns:cdr="http://schemas.openxmlformats.org/drawingml/2006/chartDrawing">
    <cdr:from>
      <cdr:x>0.60923</cdr:x>
      <cdr:y>0.3757</cdr:y>
    </cdr:from>
    <cdr:to>
      <cdr:x>0.74977</cdr:x>
      <cdr:y>0.47453</cdr:y>
    </cdr:to>
    <cdr:sp macro="" textlink="">
      <cdr:nvSpPr>
        <cdr:cNvPr id="6" name="TextBox 1"/>
        <cdr:cNvSpPr txBox="1"/>
      </cdr:nvSpPr>
      <cdr:spPr>
        <a:xfrm xmlns:a="http://schemas.openxmlformats.org/drawingml/2006/main">
          <a:off x="5330921" y="1955075"/>
          <a:ext cx="1229767" cy="514295"/>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Additoin of GPM and ALOS PALSAR products </a:t>
          </a:r>
        </a:p>
      </cdr:txBody>
    </cdr:sp>
  </cdr:relSizeAnchor>
  <cdr:relSizeAnchor xmlns:cdr="http://schemas.openxmlformats.org/drawingml/2006/chartDrawing">
    <cdr:from>
      <cdr:x>0.18267</cdr:x>
      <cdr:y>0.68474</cdr:y>
    </cdr:from>
    <cdr:to>
      <cdr:x>0.2961</cdr:x>
      <cdr:y>0.78358</cdr:y>
    </cdr:to>
    <cdr:sp macro="" textlink="">
      <cdr:nvSpPr>
        <cdr:cNvPr id="7" name="TextBox 1"/>
        <cdr:cNvSpPr txBox="1"/>
      </cdr:nvSpPr>
      <cdr:spPr>
        <a:xfrm xmlns:a="http://schemas.openxmlformats.org/drawingml/2006/main">
          <a:off x="1598392" y="3563256"/>
          <a:ext cx="992546"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ICESAT</a:t>
          </a:r>
          <a:r>
            <a:rPr lang="en-US" sz="900" b="1" baseline="0"/>
            <a:t> products</a:t>
          </a:r>
          <a:endParaRPr lang="en-US" sz="900" b="1"/>
        </a:p>
      </cdr:txBody>
    </cdr:sp>
  </cdr:relSizeAnchor>
  <cdr:relSizeAnchor xmlns:cdr="http://schemas.openxmlformats.org/drawingml/2006/chartDrawing">
    <cdr:from>
      <cdr:x>0.66233</cdr:x>
      <cdr:y>0.25252</cdr:y>
    </cdr:from>
    <cdr:to>
      <cdr:x>0.76436</cdr:x>
      <cdr:y>0.31942</cdr:y>
    </cdr:to>
    <cdr:sp macro="" textlink="">
      <cdr:nvSpPr>
        <cdr:cNvPr id="8" name="TextBox 1"/>
        <cdr:cNvSpPr txBox="1"/>
      </cdr:nvSpPr>
      <cdr:spPr>
        <a:xfrm xmlns:a="http://schemas.openxmlformats.org/drawingml/2006/main">
          <a:off x="5795623" y="1314082"/>
          <a:ext cx="892793"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MODIS reprocessing</a:t>
          </a:r>
        </a:p>
      </cdr:txBody>
    </cdr:sp>
  </cdr:relSizeAnchor>
  <cdr:relSizeAnchor xmlns:cdr="http://schemas.openxmlformats.org/drawingml/2006/chartDrawing">
    <cdr:from>
      <cdr:x>0.56445</cdr:x>
      <cdr:y>0.49102</cdr:y>
    </cdr:from>
    <cdr:to>
      <cdr:x>0.70539</cdr:x>
      <cdr:y>0.58986</cdr:y>
    </cdr:to>
    <cdr:sp macro="" textlink="">
      <cdr:nvSpPr>
        <cdr:cNvPr id="9" name="TextBox 1"/>
        <cdr:cNvSpPr txBox="1"/>
      </cdr:nvSpPr>
      <cdr:spPr>
        <a:xfrm xmlns:a="http://schemas.openxmlformats.org/drawingml/2006/main">
          <a:off x="4939103" y="2555185"/>
          <a:ext cx="1233267"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fontAlgn="base"/>
          <a:r>
            <a:rPr lang="en-US" sz="900" b="1">
              <a:effectLst/>
              <a:latin typeface="+mn-lt"/>
              <a:ea typeface="+mn-ea"/>
              <a:cs typeface="+mn-cs"/>
            </a:rPr>
            <a:t>Addition of Aquarius and IceBridge</a:t>
          </a:r>
          <a:r>
            <a:rPr lang="en-US" sz="900" b="0" baseline="0">
              <a:effectLst/>
              <a:latin typeface="+mn-lt"/>
              <a:ea typeface="+mn-ea"/>
              <a:cs typeface="+mn-cs"/>
            </a:rPr>
            <a:t> </a:t>
          </a:r>
          <a:r>
            <a:rPr lang="en-US" sz="900" b="1">
              <a:effectLst/>
              <a:latin typeface="+mn-lt"/>
              <a:ea typeface="+mn-ea"/>
              <a:cs typeface="+mn-cs"/>
            </a:rPr>
            <a:t>products</a:t>
          </a:r>
          <a:endParaRPr lang="en-US" sz="900">
            <a:effectLst/>
          </a:endParaRPr>
        </a:p>
      </cdr:txBody>
    </cdr:sp>
  </cdr:relSizeAnchor>
  <cdr:relSizeAnchor xmlns:cdr="http://schemas.openxmlformats.org/drawingml/2006/chartDrawing">
    <cdr:from>
      <cdr:x>0.70138</cdr:x>
      <cdr:y>0.1361</cdr:y>
    </cdr:from>
    <cdr:to>
      <cdr:x>0.84229</cdr:x>
      <cdr:y>0.203</cdr:y>
    </cdr:to>
    <cdr:sp macro="" textlink="">
      <cdr:nvSpPr>
        <cdr:cNvPr id="10" name="TextBox 1"/>
        <cdr:cNvSpPr txBox="1"/>
      </cdr:nvSpPr>
      <cdr:spPr>
        <a:xfrm xmlns:a="http://schemas.openxmlformats.org/drawingml/2006/main">
          <a:off x="6137250" y="708243"/>
          <a:ext cx="1233005"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OB.DAAC</a:t>
          </a:r>
          <a:r>
            <a:rPr lang="en-US" sz="900" b="1" baseline="0"/>
            <a:t> (3.4 PB)</a:t>
          </a:r>
          <a:endParaRPr lang="en-US" sz="900" b="1"/>
        </a:p>
      </cdr:txBody>
    </cdr:sp>
  </cdr:relSizeAnchor>
  <cdr:relSizeAnchor xmlns:cdr="http://schemas.openxmlformats.org/drawingml/2006/chartDrawing">
    <cdr:from>
      <cdr:x>0.37042</cdr:x>
      <cdr:y>0.64538</cdr:y>
    </cdr:from>
    <cdr:to>
      <cdr:x>0.48385</cdr:x>
      <cdr:y>0.74421</cdr:y>
    </cdr:to>
    <cdr:sp macro="" textlink="">
      <cdr:nvSpPr>
        <cdr:cNvPr id="11" name="TextBox 1"/>
        <cdr:cNvSpPr txBox="1"/>
      </cdr:nvSpPr>
      <cdr:spPr>
        <a:xfrm xmlns:a="http://schemas.openxmlformats.org/drawingml/2006/main">
          <a:off x="3241286" y="3358427"/>
          <a:ext cx="992547" cy="514294"/>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Data from MODAPS</a:t>
          </a:r>
        </a:p>
      </cdr:txBody>
    </cdr:sp>
  </cdr:relSizeAnchor>
  <cdr:relSizeAnchor xmlns:cdr="http://schemas.openxmlformats.org/drawingml/2006/chartDrawing">
    <cdr:from>
      <cdr:x>0.79826</cdr:x>
      <cdr:y>0.46919</cdr:y>
    </cdr:from>
    <cdr:to>
      <cdr:x>0.9105</cdr:x>
      <cdr:y>0.57149</cdr:y>
    </cdr:to>
    <cdr:sp macro="" textlink="">
      <cdr:nvSpPr>
        <cdr:cNvPr id="12" name="TextBox 1"/>
        <cdr:cNvSpPr txBox="1"/>
      </cdr:nvSpPr>
      <cdr:spPr>
        <a:xfrm xmlns:a="http://schemas.openxmlformats.org/drawingml/2006/main">
          <a:off x="6984987" y="2441595"/>
          <a:ext cx="982134" cy="5323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dirty="0">
              <a:latin typeface="+mn-lt"/>
            </a:rPr>
            <a:t>Deletion of MODIS Collection 5</a:t>
          </a:r>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650081</xdr:colOff>
      <xdr:row>1</xdr:row>
      <xdr:rowOff>147977</xdr:rowOff>
    </xdr:from>
    <xdr:to>
      <xdr:col>12</xdr:col>
      <xdr:colOff>47625</xdr:colOff>
      <xdr:row>22</xdr:row>
      <xdr:rowOff>79941</xdr:rowOff>
    </xdr:to>
    <xdr:graphicFrame macro="">
      <xdr:nvGraphicFramePr>
        <xdr:cNvPr id="2" name="Chart 42">
          <a:extLst>
            <a:ext uri="{FF2B5EF4-FFF2-40B4-BE49-F238E27FC236}">
              <a16:creationId xmlns:a16="http://schemas.microsoft.com/office/drawing/2014/main" id="{57F75349-3418-C045-8EA1-523D163DC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273844</xdr:colOff>
      <xdr:row>25</xdr:row>
      <xdr:rowOff>7144</xdr:rowOff>
    </xdr:from>
    <xdr:to>
      <xdr:col>16</xdr:col>
      <xdr:colOff>736600</xdr:colOff>
      <xdr:row>37</xdr:row>
      <xdr:rowOff>177800</xdr:rowOff>
    </xdr:to>
    <xdr:graphicFrame macro="">
      <xdr:nvGraphicFramePr>
        <xdr:cNvPr id="3" name="Chart 2">
          <a:extLst>
            <a:ext uri="{FF2B5EF4-FFF2-40B4-BE49-F238E27FC236}">
              <a16:creationId xmlns:a16="http://schemas.microsoft.com/office/drawing/2014/main" id="{6B18D5C1-4246-CA41-979C-EAB21BA82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618331</xdr:colOff>
      <xdr:row>3</xdr:row>
      <xdr:rowOff>116681</xdr:rowOff>
    </xdr:from>
    <xdr:to>
      <xdr:col>10</xdr:col>
      <xdr:colOff>385762</xdr:colOff>
      <xdr:row>24</xdr:row>
      <xdr:rowOff>35719</xdr:rowOff>
    </xdr:to>
    <xdr:graphicFrame macro="">
      <xdr:nvGraphicFramePr>
        <xdr:cNvPr id="2" name="Chart 2">
          <a:extLst>
            <a:ext uri="{FF2B5EF4-FFF2-40B4-BE49-F238E27FC236}">
              <a16:creationId xmlns:a16="http://schemas.microsoft.com/office/drawing/2014/main" id="{32B4878E-13EC-2644-BE5B-75DCB4AAD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274108</xdr:colOff>
      <xdr:row>26</xdr:row>
      <xdr:rowOff>99483</xdr:rowOff>
    </xdr:from>
    <xdr:to>
      <xdr:col>15</xdr:col>
      <xdr:colOff>736600</xdr:colOff>
      <xdr:row>45</xdr:row>
      <xdr:rowOff>38100</xdr:rowOff>
    </xdr:to>
    <xdr:graphicFrame macro="">
      <xdr:nvGraphicFramePr>
        <xdr:cNvPr id="3" name="Chart 2">
          <a:extLst>
            <a:ext uri="{FF2B5EF4-FFF2-40B4-BE49-F238E27FC236}">
              <a16:creationId xmlns:a16="http://schemas.microsoft.com/office/drawing/2014/main" id="{2E154D02-8569-954A-889D-566AD95A1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absoluteAnchor>
    <xdr:pos x="10627518" y="5164135"/>
    <xdr:ext cx="9895682" cy="3103565"/>
    <xdr:graphicFrame macro="">
      <xdr:nvGraphicFramePr>
        <xdr:cNvPr id="2" name="Chart 1">
          <a:extLst>
            <a:ext uri="{FF2B5EF4-FFF2-40B4-BE49-F238E27FC236}">
              <a16:creationId xmlns:a16="http://schemas.microsoft.com/office/drawing/2014/main" id="{51B9E672-3AED-1241-9309-BB5BA086FA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190499</xdr:colOff>
      <xdr:row>7</xdr:row>
      <xdr:rowOff>19051</xdr:rowOff>
    </xdr:from>
    <xdr:to>
      <xdr:col>15</xdr:col>
      <xdr:colOff>619125</xdr:colOff>
      <xdr:row>22</xdr:row>
      <xdr:rowOff>34925</xdr:rowOff>
    </xdr:to>
    <xdr:graphicFrame macro="">
      <xdr:nvGraphicFramePr>
        <xdr:cNvPr id="3" name="Chart 2">
          <a:extLst>
            <a:ext uri="{FF2B5EF4-FFF2-40B4-BE49-F238E27FC236}">
              <a16:creationId xmlns:a16="http://schemas.microsoft.com/office/drawing/2014/main" id="{DB0DAF5F-C07D-1D43-9739-23B057409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394537</xdr:colOff>
      <xdr:row>32</xdr:row>
      <xdr:rowOff>4599</xdr:rowOff>
    </xdr:from>
    <xdr:to>
      <xdr:col>8</xdr:col>
      <xdr:colOff>286772</xdr:colOff>
      <xdr:row>54</xdr:row>
      <xdr:rowOff>81935</xdr:rowOff>
    </xdr:to>
    <xdr:graphicFrame macro="">
      <xdr:nvGraphicFramePr>
        <xdr:cNvPr id="2" name="Chart 15">
          <a:extLst>
            <a:ext uri="{FF2B5EF4-FFF2-40B4-BE49-F238E27FC236}">
              <a16:creationId xmlns:a16="http://schemas.microsoft.com/office/drawing/2014/main" id="{5FD2D1A6-E8E8-E64A-B14B-61AEC2C8B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363664</xdr:colOff>
      <xdr:row>31</xdr:row>
      <xdr:rowOff>162914</xdr:rowOff>
    </xdr:from>
    <xdr:to>
      <xdr:col>16</xdr:col>
      <xdr:colOff>13654</xdr:colOff>
      <xdr:row>55</xdr:row>
      <xdr:rowOff>0</xdr:rowOff>
    </xdr:to>
    <xdr:graphicFrame macro="">
      <xdr:nvGraphicFramePr>
        <xdr:cNvPr id="3" name="Chart 15">
          <a:extLst>
            <a:ext uri="{FF2B5EF4-FFF2-40B4-BE49-F238E27FC236}">
              <a16:creationId xmlns:a16="http://schemas.microsoft.com/office/drawing/2014/main" id="{D9C7719B-DBAE-EF41-91D4-EED5E203E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467994</xdr:colOff>
      <xdr:row>26</xdr:row>
      <xdr:rowOff>10160</xdr:rowOff>
    </xdr:from>
    <xdr:to>
      <xdr:col>11</xdr:col>
      <xdr:colOff>108585</xdr:colOff>
      <xdr:row>44</xdr:row>
      <xdr:rowOff>9525</xdr:rowOff>
    </xdr:to>
    <xdr:graphicFrame macro="">
      <xdr:nvGraphicFramePr>
        <xdr:cNvPr id="2" name="Chart 13">
          <a:extLst>
            <a:ext uri="{FF2B5EF4-FFF2-40B4-BE49-F238E27FC236}">
              <a16:creationId xmlns:a16="http://schemas.microsoft.com/office/drawing/2014/main" id="{8CA92AE9-E8EB-8C40-974F-A8FCEDBFA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24</xdr:row>
      <xdr:rowOff>152400</xdr:rowOff>
    </xdr:from>
    <xdr:to>
      <xdr:col>5</xdr:col>
      <xdr:colOff>114300</xdr:colOff>
      <xdr:row>42</xdr:row>
      <xdr:rowOff>152400</xdr:rowOff>
    </xdr:to>
    <xdr:graphicFrame macro="">
      <xdr:nvGraphicFramePr>
        <xdr:cNvPr id="3" name="Chart 14">
          <a:extLst>
            <a:ext uri="{FF2B5EF4-FFF2-40B4-BE49-F238E27FC236}">
              <a16:creationId xmlns:a16="http://schemas.microsoft.com/office/drawing/2014/main" id="{1FB77905-396B-3F40-90B4-C47608BF2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763124</xdr:colOff>
      <xdr:row>0</xdr:row>
      <xdr:rowOff>203200</xdr:rowOff>
    </xdr:from>
    <xdr:to>
      <xdr:col>7</xdr:col>
      <xdr:colOff>1193800</xdr:colOff>
      <xdr:row>13</xdr:row>
      <xdr:rowOff>127000</xdr:rowOff>
    </xdr:to>
    <xdr:graphicFrame macro="">
      <xdr:nvGraphicFramePr>
        <xdr:cNvPr id="2" name="Chart 4">
          <a:extLst>
            <a:ext uri="{FF2B5EF4-FFF2-40B4-BE49-F238E27FC236}">
              <a16:creationId xmlns:a16="http://schemas.microsoft.com/office/drawing/2014/main" id="{0DC61D95-172E-C14A-992C-C105496A0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762003</xdr:colOff>
      <xdr:row>13</xdr:row>
      <xdr:rowOff>180602</xdr:rowOff>
    </xdr:from>
    <xdr:to>
      <xdr:col>7</xdr:col>
      <xdr:colOff>1206500</xdr:colOff>
      <xdr:row>30</xdr:row>
      <xdr:rowOff>139700</xdr:rowOff>
    </xdr:to>
    <xdr:graphicFrame macro="">
      <xdr:nvGraphicFramePr>
        <xdr:cNvPr id="3" name="Chart 2">
          <a:extLst>
            <a:ext uri="{FF2B5EF4-FFF2-40B4-BE49-F238E27FC236}">
              <a16:creationId xmlns:a16="http://schemas.microsoft.com/office/drawing/2014/main" id="{917BE316-3CDB-3A4D-A90C-4B789E131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0.02457</cdr:y>
    </cdr:from>
    <cdr:to>
      <cdr:x>1</cdr:x>
      <cdr:y>0.26657</cdr:y>
    </cdr:to>
    <cdr:sp macro="" textlink="">
      <cdr:nvSpPr>
        <cdr:cNvPr id="2" name="TextBox 1"/>
        <cdr:cNvSpPr txBox="1"/>
      </cdr:nvSpPr>
      <cdr:spPr>
        <a:xfrm xmlns:a="http://schemas.openxmlformats.org/drawingml/2006/main">
          <a:off x="0" y="73957"/>
          <a:ext cx="2878788" cy="728383"/>
        </a:xfrm>
        <a:prstGeom xmlns:a="http://schemas.openxmlformats.org/drawingml/2006/main" prst="rect">
          <a:avLst/>
        </a:prstGeom>
      </cdr:spPr>
      <cdr:txBody>
        <a:bodyPr xmlns:a="http://schemas.openxmlformats.org/drawingml/2006/main" vertOverflow="clip" wrap="none" rtlCol="0" anchor="t">
          <a:noAutofit/>
        </a:bodyPr>
        <a:lstStyle xmlns:a="http://schemas.openxmlformats.org/drawingml/2006/main"/>
        <a:p xmlns:a="http://schemas.openxmlformats.org/drawingml/2006/main">
          <a:pPr algn="ctr" rtl="0"/>
          <a:r>
            <a:rPr lang="en-US" sz="1800" b="1" i="0" baseline="0">
              <a:effectLst/>
              <a:latin typeface="+mn-lt"/>
              <a:ea typeface="+mn-ea"/>
              <a:cs typeface="+mn-cs"/>
            </a:rPr>
            <a:t>Total Archive Size by Volume </a:t>
          </a:r>
          <a:endParaRPr lang="en-US" sz="1800">
            <a:effectLst/>
          </a:endParaRPr>
        </a:p>
        <a:p xmlns:a="http://schemas.openxmlformats.org/drawingml/2006/main">
          <a:pPr algn="ctr" rtl="0"/>
          <a:r>
            <a:rPr lang="en-US" sz="1800" b="1" i="0" baseline="0">
              <a:effectLst/>
              <a:latin typeface="+mn-lt"/>
              <a:ea typeface="+mn-ea"/>
              <a:cs typeface="+mn-cs"/>
            </a:rPr>
            <a:t>(183,017.6 TBs)</a:t>
          </a:r>
          <a:endParaRPr lang="en-US" sz="1800">
            <a:effectLst/>
          </a:endParaRPr>
        </a:p>
        <a:p xmlns:a="http://schemas.openxmlformats.org/drawingml/2006/main">
          <a:pPr algn="ctr"/>
          <a:endParaRPr lang="en-US" sz="1800"/>
        </a:p>
      </cdr:txBody>
    </cdr:sp>
  </cdr:relSizeAnchor>
</c:userShapes>
</file>

<file path=xl/drawings/drawing5.xml><?xml version="1.0" encoding="utf-8"?>
<c:userShapes xmlns:c="http://schemas.openxmlformats.org/drawingml/2006/chart">
  <cdr:relSizeAnchor xmlns:cdr="http://schemas.openxmlformats.org/drawingml/2006/chartDrawing">
    <cdr:from>
      <cdr:x>0.08952</cdr:x>
      <cdr:y>0</cdr:y>
    </cdr:from>
    <cdr:to>
      <cdr:x>0.96037</cdr:x>
      <cdr:y>0.22894</cdr:y>
    </cdr:to>
    <cdr:sp macro="" textlink="">
      <cdr:nvSpPr>
        <cdr:cNvPr id="2" name="TextBox 1"/>
        <cdr:cNvSpPr txBox="1"/>
      </cdr:nvSpPr>
      <cdr:spPr>
        <a:xfrm xmlns:a="http://schemas.openxmlformats.org/drawingml/2006/main">
          <a:off x="372887" y="0"/>
          <a:ext cx="3627610" cy="729151"/>
        </a:xfrm>
        <a:prstGeom xmlns:a="http://schemas.openxmlformats.org/drawingml/2006/main" prst="rect">
          <a:avLst/>
        </a:prstGeom>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Total Archive Size by File Count </a:t>
          </a:r>
          <a:endParaRPr lang="en-US" sz="1800">
            <a:effectLst/>
          </a:endParaRPr>
        </a:p>
        <a:p xmlns:a="http://schemas.openxmlformats.org/drawingml/2006/main">
          <a:pPr algn="ctr" rtl="0"/>
          <a:r>
            <a:rPr lang="en-US" sz="1800" b="1" i="0" baseline="0">
              <a:effectLst/>
              <a:latin typeface="+mn-lt"/>
              <a:ea typeface="+mn-ea"/>
              <a:cs typeface="+mn-cs"/>
            </a:rPr>
            <a:t>(4,637.9 Millions)</a:t>
          </a:r>
          <a:endParaRPr lang="en-US" sz="1800">
            <a:effectLst/>
          </a:endParaRPr>
        </a:p>
        <a:p xmlns:a="http://schemas.openxmlformats.org/drawingml/2006/main">
          <a:pPr algn="ctr"/>
          <a:endParaRPr lang="en-US" sz="1800"/>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495301</xdr:colOff>
      <xdr:row>1</xdr:row>
      <xdr:rowOff>88900</xdr:rowOff>
    </xdr:from>
    <xdr:to>
      <xdr:col>11</xdr:col>
      <xdr:colOff>101600</xdr:colOff>
      <xdr:row>15</xdr:row>
      <xdr:rowOff>50799</xdr:rowOff>
    </xdr:to>
    <xdr:graphicFrame macro="">
      <xdr:nvGraphicFramePr>
        <xdr:cNvPr id="2" name="Chart 1">
          <a:extLst>
            <a:ext uri="{FF2B5EF4-FFF2-40B4-BE49-F238E27FC236}">
              <a16:creationId xmlns:a16="http://schemas.microsoft.com/office/drawing/2014/main" id="{489CE8D7-F553-4243-BC3D-732024D3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17588</xdr:colOff>
      <xdr:row>143</xdr:row>
      <xdr:rowOff>13307</xdr:rowOff>
    </xdr:from>
    <xdr:to>
      <xdr:col>14</xdr:col>
      <xdr:colOff>1324</xdr:colOff>
      <xdr:row>158</xdr:row>
      <xdr:rowOff>119061</xdr:rowOff>
    </xdr:to>
    <xdr:graphicFrame macro="">
      <xdr:nvGraphicFramePr>
        <xdr:cNvPr id="3" name="Chart 7">
          <a:extLst>
            <a:ext uri="{FF2B5EF4-FFF2-40B4-BE49-F238E27FC236}">
              <a16:creationId xmlns:a16="http://schemas.microsoft.com/office/drawing/2014/main" id="{C28BC06D-8D38-3E4B-A591-05251CDB0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419100</xdr:colOff>
      <xdr:row>1</xdr:row>
      <xdr:rowOff>76200</xdr:rowOff>
    </xdr:from>
    <xdr:to>
      <xdr:col>7</xdr:col>
      <xdr:colOff>508000</xdr:colOff>
      <xdr:row>15</xdr:row>
      <xdr:rowOff>50800</xdr:rowOff>
    </xdr:to>
    <xdr:graphicFrame macro="">
      <xdr:nvGraphicFramePr>
        <xdr:cNvPr id="4" name="Chart 6">
          <a:extLst>
            <a:ext uri="{FF2B5EF4-FFF2-40B4-BE49-F238E27FC236}">
              <a16:creationId xmlns:a16="http://schemas.microsoft.com/office/drawing/2014/main" id="{F816569D-5493-0245-BA5E-3FF51C27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3842</xdr:colOff>
      <xdr:row>101</xdr:row>
      <xdr:rowOff>97355</xdr:rowOff>
    </xdr:from>
    <xdr:to>
      <xdr:col>13</xdr:col>
      <xdr:colOff>1047748</xdr:colOff>
      <xdr:row>114</xdr:row>
      <xdr:rowOff>150814</xdr:rowOff>
    </xdr:to>
    <xdr:graphicFrame macro="">
      <xdr:nvGraphicFramePr>
        <xdr:cNvPr id="5" name="Chart 5">
          <a:extLst>
            <a:ext uri="{FF2B5EF4-FFF2-40B4-BE49-F238E27FC236}">
              <a16:creationId xmlns:a16="http://schemas.microsoft.com/office/drawing/2014/main" id="{FE200745-8892-D147-A15E-89BAE6DDD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1145381</xdr:colOff>
      <xdr:row>226</xdr:row>
      <xdr:rowOff>13228</xdr:rowOff>
    </xdr:from>
    <xdr:to>
      <xdr:col>13</xdr:col>
      <xdr:colOff>1059657</xdr:colOff>
      <xdr:row>236</xdr:row>
      <xdr:rowOff>168010</xdr:rowOff>
    </xdr:to>
    <xdr:graphicFrame macro="">
      <xdr:nvGraphicFramePr>
        <xdr:cNvPr id="6" name="Chart 7">
          <a:extLst>
            <a:ext uri="{FF2B5EF4-FFF2-40B4-BE49-F238E27FC236}">
              <a16:creationId xmlns:a16="http://schemas.microsoft.com/office/drawing/2014/main" id="{E0DE6F37-FCEF-8248-9A3C-8F7BCD3D6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25709</xdr:colOff>
      <xdr:row>189</xdr:row>
      <xdr:rowOff>27252</xdr:rowOff>
    </xdr:from>
    <xdr:to>
      <xdr:col>14</xdr:col>
      <xdr:colOff>1003615</xdr:colOff>
      <xdr:row>200</xdr:row>
      <xdr:rowOff>85793</xdr:rowOff>
    </xdr:to>
    <xdr:graphicFrame macro="">
      <xdr:nvGraphicFramePr>
        <xdr:cNvPr id="7" name="Chart 5">
          <a:extLst>
            <a:ext uri="{FF2B5EF4-FFF2-40B4-BE49-F238E27FC236}">
              <a16:creationId xmlns:a16="http://schemas.microsoft.com/office/drawing/2014/main" id="{D837EF50-4F6A-2349-8A89-97B571F5B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31750</xdr:colOff>
      <xdr:row>17</xdr:row>
      <xdr:rowOff>104776</xdr:rowOff>
    </xdr:from>
    <xdr:to>
      <xdr:col>2</xdr:col>
      <xdr:colOff>1193800</xdr:colOff>
      <xdr:row>34</xdr:row>
      <xdr:rowOff>133351</xdr:rowOff>
    </xdr:to>
    <xdr:graphicFrame macro="">
      <xdr:nvGraphicFramePr>
        <xdr:cNvPr id="2" name="Chart 1">
          <a:extLst>
            <a:ext uri="{FF2B5EF4-FFF2-40B4-BE49-F238E27FC236}">
              <a16:creationId xmlns:a16="http://schemas.microsoft.com/office/drawing/2014/main" id="{48297055-9B61-B043-9E52-905F1BC1D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1346200</xdr:colOff>
      <xdr:row>17</xdr:row>
      <xdr:rowOff>114301</xdr:rowOff>
    </xdr:from>
    <xdr:to>
      <xdr:col>8</xdr:col>
      <xdr:colOff>146050</xdr:colOff>
      <xdr:row>35</xdr:row>
      <xdr:rowOff>19051</xdr:rowOff>
    </xdr:to>
    <xdr:graphicFrame macro="">
      <xdr:nvGraphicFramePr>
        <xdr:cNvPr id="3" name="Chart 2">
          <a:extLst>
            <a:ext uri="{FF2B5EF4-FFF2-40B4-BE49-F238E27FC236}">
              <a16:creationId xmlns:a16="http://schemas.microsoft.com/office/drawing/2014/main" id="{4B3695D0-66A0-7342-8D67-C8DFE6380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336550</xdr:colOff>
      <xdr:row>17</xdr:row>
      <xdr:rowOff>142875</xdr:rowOff>
    </xdr:from>
    <xdr:to>
      <xdr:col>16</xdr:col>
      <xdr:colOff>203200</xdr:colOff>
      <xdr:row>35</xdr:row>
      <xdr:rowOff>6350</xdr:rowOff>
    </xdr:to>
    <xdr:graphicFrame macro="">
      <xdr:nvGraphicFramePr>
        <xdr:cNvPr id="4" name="Chart 3">
          <a:extLst>
            <a:ext uri="{FF2B5EF4-FFF2-40B4-BE49-F238E27FC236}">
              <a16:creationId xmlns:a16="http://schemas.microsoft.com/office/drawing/2014/main" id="{F7EFE12E-CCFE-6843-A21C-A77F4805D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266700</xdr:colOff>
      <xdr:row>0</xdr:row>
      <xdr:rowOff>358588</xdr:rowOff>
    </xdr:from>
    <xdr:to>
      <xdr:col>14</xdr:col>
      <xdr:colOff>762000</xdr:colOff>
      <xdr:row>6</xdr:row>
      <xdr:rowOff>63500</xdr:rowOff>
    </xdr:to>
    <xdr:graphicFrame macro="">
      <xdr:nvGraphicFramePr>
        <xdr:cNvPr id="2" name="Chart 1">
          <a:extLst>
            <a:ext uri="{FF2B5EF4-FFF2-40B4-BE49-F238E27FC236}">
              <a16:creationId xmlns:a16="http://schemas.microsoft.com/office/drawing/2014/main" id="{E65D800F-D462-9E4E-81F1-027A7C9B1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309562</xdr:colOff>
      <xdr:row>38</xdr:row>
      <xdr:rowOff>56031</xdr:rowOff>
    </xdr:from>
    <xdr:to>
      <xdr:col>13</xdr:col>
      <xdr:colOff>901699</xdr:colOff>
      <xdr:row>47</xdr:row>
      <xdr:rowOff>76200</xdr:rowOff>
    </xdr:to>
    <xdr:graphicFrame macro="">
      <xdr:nvGraphicFramePr>
        <xdr:cNvPr id="3" name="Chart 2">
          <a:extLst>
            <a:ext uri="{FF2B5EF4-FFF2-40B4-BE49-F238E27FC236}">
              <a16:creationId xmlns:a16="http://schemas.microsoft.com/office/drawing/2014/main" id="{C88C51A3-A82A-D34C-937A-3A1122AC1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190500</xdr:colOff>
      <xdr:row>4</xdr:row>
      <xdr:rowOff>152401</xdr:rowOff>
    </xdr:from>
    <xdr:to>
      <xdr:col>11</xdr:col>
      <xdr:colOff>59267</xdr:colOff>
      <xdr:row>40</xdr:row>
      <xdr:rowOff>63501</xdr:rowOff>
    </xdr:to>
    <xdr:graphicFrame macro="">
      <xdr:nvGraphicFramePr>
        <xdr:cNvPr id="5" name="Chart 4">
          <a:extLst>
            <a:ext uri="{FF2B5EF4-FFF2-40B4-BE49-F238E27FC236}">
              <a16:creationId xmlns:a16="http://schemas.microsoft.com/office/drawing/2014/main" id="{F4828532-CB10-7C45-990E-093AA7B4D3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423333</xdr:colOff>
      <xdr:row>42</xdr:row>
      <xdr:rowOff>645583</xdr:rowOff>
    </xdr:from>
    <xdr:to>
      <xdr:col>11</xdr:col>
      <xdr:colOff>342900</xdr:colOff>
      <xdr:row>74</xdr:row>
      <xdr:rowOff>5792</xdr:rowOff>
    </xdr:to>
    <xdr:pic>
      <xdr:nvPicPr>
        <xdr:cNvPr id="6" name="Picture 5">
          <a:extLst>
            <a:ext uri="{FF2B5EF4-FFF2-40B4-BE49-F238E27FC236}">
              <a16:creationId xmlns:a16="http://schemas.microsoft.com/office/drawing/2014/main" id="{5BF79E9A-0F5A-8129-A566-BCFBCC347F6C}"/>
            </a:ext>
          </a:extLst>
        </xdr:cNvPr>
        <xdr:cNvPicPr>
          <a:picLocks noChangeAspect="1"/>
        </xdr:cNvPicPr>
      </xdr:nvPicPr>
      <xdr:blipFill>
        <a:blip xmlns:r="http://schemas.openxmlformats.org/officeDocument/2006/relationships" r:embed="rId2"/>
        <a:stretch>
          <a:fillRect/>
        </a:stretch>
      </xdr:blipFill>
      <xdr:spPr>
        <a:xfrm>
          <a:off x="3048000" y="8614833"/>
          <a:ext cx="7772400" cy="563612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6E00-1642-C640-A722-46F96594A8B0}">
  <sheetPr codeName="Sheet1"/>
  <dimension ref="A1:C7"/>
  <sheetViews>
    <sheetView zoomScaleNormal="100" workbookViewId="0">
      <selection activeCell="A3" sqref="A3"/>
    </sheetView>
  </sheetViews>
  <sheetFormatPr baseColWidth="10" defaultColWidth="11.5" defaultRowHeight="13" x14ac:dyDescent="0.15"/>
  <cols>
    <col min="1" max="1" width="122.6640625" customWidth="1"/>
    <col min="2" max="2" width="8.1640625" customWidth="1"/>
    <col min="3" max="3" width="0.1640625" hidden="1" customWidth="1"/>
  </cols>
  <sheetData>
    <row r="1" spans="1:1" ht="265" customHeight="1" x14ac:dyDescent="0.15">
      <c r="A1" s="165" t="s">
        <v>281</v>
      </c>
    </row>
    <row r="2" spans="1:1" ht="34" customHeight="1" x14ac:dyDescent="0.15">
      <c r="A2" s="206"/>
    </row>
    <row r="3" spans="1:1" ht="159" customHeight="1" x14ac:dyDescent="0.15">
      <c r="A3" s="207" t="s">
        <v>282</v>
      </c>
    </row>
    <row r="7" spans="1:1" x14ac:dyDescent="0.15">
      <c r="A7" s="208"/>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13A12-9F9A-0F44-A6FE-DBD0304796BE}">
  <sheetPr codeName="Sheet11"/>
  <dimension ref="A1:AK265"/>
  <sheetViews>
    <sheetView topLeftCell="A108" zoomScale="120" zoomScaleNormal="120" workbookViewId="0">
      <selection activeCell="T56" sqref="T56"/>
    </sheetView>
  </sheetViews>
  <sheetFormatPr baseColWidth="10" defaultColWidth="8.83203125" defaultRowHeight="13" x14ac:dyDescent="0.15"/>
  <cols>
    <col min="1" max="1" width="23.33203125" style="3" customWidth="1"/>
    <col min="2" max="2" width="13.6640625" style="3" bestFit="1" customWidth="1"/>
    <col min="3" max="3" width="13.83203125" style="3" bestFit="1" customWidth="1"/>
    <col min="4" max="4" width="14.6640625" style="3" bestFit="1" customWidth="1"/>
    <col min="5" max="5" width="15.1640625" style="3" customWidth="1"/>
    <col min="6" max="6" width="13.1640625" style="3" customWidth="1"/>
    <col min="7" max="7" width="13" style="3" customWidth="1"/>
    <col min="8" max="8" width="14.6640625" style="3" customWidth="1"/>
    <col min="9" max="9" width="13.33203125" style="3" bestFit="1" customWidth="1"/>
    <col min="10" max="10" width="12.83203125" style="3" bestFit="1" customWidth="1"/>
    <col min="11" max="11" width="13.83203125" style="3" customWidth="1"/>
    <col min="12" max="12" width="12.33203125" style="3" customWidth="1"/>
    <col min="13" max="13" width="13.1640625" style="3" customWidth="1"/>
    <col min="14" max="14" width="14.1640625" style="3" customWidth="1"/>
    <col min="15" max="15" width="14.6640625" style="3" customWidth="1"/>
    <col min="16" max="16" width="15.5" style="3" customWidth="1"/>
    <col min="17" max="17" width="14.6640625" style="3" customWidth="1"/>
    <col min="18" max="18" width="15" style="3" customWidth="1"/>
    <col min="19" max="19" width="15.6640625" style="3" customWidth="1"/>
    <col min="20" max="20" width="16.1640625" style="3" customWidth="1"/>
    <col min="21" max="21" width="13.5" style="3" customWidth="1"/>
    <col min="22" max="22" width="14" style="3" bestFit="1" customWidth="1"/>
    <col min="23" max="23" width="19.6640625" style="3" customWidth="1"/>
    <col min="24" max="24" width="18.1640625" style="3" customWidth="1"/>
    <col min="25" max="25" width="20.83203125" style="3" customWidth="1"/>
    <col min="26" max="26" width="19.1640625" style="3" customWidth="1"/>
    <col min="27" max="27" width="20.33203125" style="4" customWidth="1"/>
    <col min="28" max="28" width="22.5" style="3" customWidth="1"/>
    <col min="29" max="29" width="9" style="3" bestFit="1" customWidth="1"/>
    <col min="30" max="30" width="10.33203125" style="3" customWidth="1"/>
    <col min="31" max="16384" width="8.83203125" style="3"/>
  </cols>
  <sheetData>
    <row r="1" spans="1:35" ht="41.25" customHeight="1" x14ac:dyDescent="0.15">
      <c r="A1" s="971" t="s">
        <v>0</v>
      </c>
      <c r="B1" s="970"/>
      <c r="C1" s="970"/>
      <c r="D1" s="970"/>
      <c r="E1" s="970"/>
      <c r="F1" s="970"/>
      <c r="G1" s="970"/>
    </row>
    <row r="2" spans="1:35" ht="41" customHeight="1" x14ac:dyDescent="0.15">
      <c r="A2" s="972"/>
      <c r="B2" s="972"/>
      <c r="C2" s="972"/>
      <c r="D2" s="972"/>
      <c r="E2" s="972"/>
      <c r="F2" s="972"/>
      <c r="G2" s="972"/>
      <c r="H2" s="6"/>
      <c r="I2" s="6"/>
      <c r="J2" s="6"/>
      <c r="K2" s="6"/>
      <c r="L2" s="6"/>
      <c r="M2" s="6"/>
      <c r="N2" s="6"/>
      <c r="O2" s="6"/>
    </row>
    <row r="3" spans="1:35" x14ac:dyDescent="0.15">
      <c r="B3" s="7"/>
      <c r="C3" s="7"/>
      <c r="D3" s="7"/>
      <c r="E3" s="7"/>
      <c r="F3" s="7"/>
      <c r="G3" s="7"/>
      <c r="H3" s="7"/>
      <c r="I3" s="7"/>
      <c r="J3" s="7"/>
      <c r="K3" s="7"/>
      <c r="L3" s="7"/>
      <c r="M3" s="7"/>
      <c r="N3" s="7"/>
      <c r="O3" s="7"/>
      <c r="P3" s="7"/>
      <c r="Q3" s="7"/>
      <c r="R3" s="7"/>
      <c r="S3" s="7"/>
      <c r="T3" s="7"/>
      <c r="U3" s="7"/>
      <c r="V3" s="7"/>
      <c r="W3" s="7"/>
      <c r="X3" s="7"/>
      <c r="Y3" s="7"/>
      <c r="Z3" s="7"/>
      <c r="AA3" s="8"/>
      <c r="AB3" s="7"/>
      <c r="AC3" s="7"/>
      <c r="AD3" s="7"/>
      <c r="AE3" s="7"/>
      <c r="AF3" s="7"/>
      <c r="AG3" s="7"/>
      <c r="AH3" s="7"/>
      <c r="AI3" s="7"/>
    </row>
    <row r="4" spans="1:35" x14ac:dyDescent="0.15">
      <c r="B4" s="7"/>
      <c r="C4" s="7"/>
      <c r="D4" s="7"/>
      <c r="E4" s="7"/>
      <c r="F4" s="7"/>
      <c r="G4" s="7"/>
      <c r="H4" s="7"/>
      <c r="I4" s="7"/>
      <c r="J4" s="7"/>
      <c r="K4" s="7"/>
      <c r="L4" s="7"/>
      <c r="M4" s="7"/>
      <c r="N4" s="7"/>
      <c r="O4" s="7"/>
      <c r="P4" s="7"/>
      <c r="Q4" s="7"/>
      <c r="R4" s="7"/>
      <c r="S4" s="7"/>
      <c r="T4" s="7"/>
      <c r="U4" s="7"/>
      <c r="V4" s="7"/>
      <c r="W4" s="7"/>
      <c r="X4" s="7"/>
      <c r="Y4" s="7"/>
      <c r="Z4" s="7"/>
      <c r="AA4" s="8"/>
      <c r="AB4" s="7"/>
      <c r="AC4" s="7"/>
      <c r="AD4" s="7"/>
      <c r="AE4" s="7"/>
      <c r="AF4" s="7"/>
      <c r="AG4" s="7"/>
      <c r="AH4" s="7"/>
      <c r="AI4" s="7"/>
    </row>
    <row r="5" spans="1:35" x14ac:dyDescent="0.15">
      <c r="B5" s="7"/>
      <c r="C5" s="7"/>
      <c r="D5" s="7"/>
      <c r="E5" s="7"/>
      <c r="F5" s="7"/>
      <c r="G5" s="7"/>
      <c r="H5" s="7"/>
      <c r="I5" s="7"/>
      <c r="J5" s="7"/>
      <c r="K5" s="7"/>
      <c r="L5" s="7"/>
      <c r="M5" s="7"/>
      <c r="N5" s="7"/>
      <c r="O5" s="7"/>
      <c r="P5" s="7"/>
      <c r="Q5" s="7"/>
      <c r="R5" s="7"/>
      <c r="S5" s="7"/>
      <c r="T5" s="7"/>
      <c r="U5" s="7"/>
      <c r="V5" s="7"/>
      <c r="W5" s="7"/>
      <c r="X5" s="7"/>
      <c r="Y5" s="7"/>
      <c r="Z5" s="7"/>
      <c r="AA5" s="8"/>
      <c r="AB5" s="7"/>
      <c r="AC5" s="7"/>
      <c r="AD5" s="7"/>
      <c r="AE5" s="7"/>
      <c r="AF5" s="7"/>
      <c r="AG5" s="7"/>
      <c r="AH5" s="7"/>
      <c r="AI5" s="7"/>
    </row>
    <row r="6" spans="1:35" x14ac:dyDescent="0.15">
      <c r="B6" s="7"/>
      <c r="C6" s="7"/>
      <c r="D6" s="7"/>
      <c r="E6" s="7"/>
      <c r="F6" s="7"/>
      <c r="G6" s="7"/>
      <c r="H6" s="7"/>
      <c r="I6" s="7"/>
      <c r="J6" s="7"/>
      <c r="K6" s="7"/>
      <c r="L6" s="7"/>
      <c r="M6" s="7"/>
      <c r="N6" s="7"/>
      <c r="O6" s="7"/>
      <c r="P6" s="7"/>
      <c r="Q6" s="7"/>
      <c r="R6" s="7"/>
      <c r="S6" s="7"/>
      <c r="T6" s="7"/>
      <c r="U6" s="7"/>
      <c r="V6" s="7"/>
      <c r="W6" s="7"/>
      <c r="X6" s="7"/>
      <c r="Y6" s="7"/>
      <c r="Z6" s="7"/>
      <c r="AA6" s="8"/>
      <c r="AB6" s="7"/>
      <c r="AC6" s="7"/>
      <c r="AD6" s="7"/>
      <c r="AE6" s="7"/>
      <c r="AF6" s="7"/>
      <c r="AG6" s="7"/>
      <c r="AH6" s="7"/>
      <c r="AI6" s="7"/>
    </row>
    <row r="7" spans="1:35" x14ac:dyDescent="0.15">
      <c r="B7" s="7"/>
      <c r="C7" s="7"/>
      <c r="D7" s="7"/>
      <c r="E7" s="7"/>
      <c r="F7" s="7"/>
      <c r="G7" s="7"/>
      <c r="H7" s="7"/>
      <c r="I7" s="7"/>
      <c r="J7" s="7"/>
      <c r="K7" s="7"/>
      <c r="L7" s="7"/>
      <c r="M7" s="7"/>
      <c r="N7" s="7"/>
      <c r="O7" s="7"/>
      <c r="P7" s="7"/>
      <c r="Q7" s="7"/>
      <c r="R7" s="7"/>
      <c r="S7" s="7"/>
      <c r="T7" s="7"/>
      <c r="U7" s="7"/>
      <c r="V7" s="7"/>
      <c r="W7" s="7"/>
      <c r="X7" s="7"/>
      <c r="Y7" s="7"/>
      <c r="Z7" s="7"/>
      <c r="AA7" s="8"/>
      <c r="AB7" s="7"/>
      <c r="AC7" s="7"/>
      <c r="AD7" s="7"/>
      <c r="AE7" s="7"/>
      <c r="AF7" s="7"/>
      <c r="AG7" s="7"/>
      <c r="AH7" s="7"/>
      <c r="AI7" s="7"/>
    </row>
    <row r="8" spans="1:35" x14ac:dyDescent="0.15">
      <c r="A8" s="9"/>
      <c r="B8" s="7"/>
      <c r="C8" s="7"/>
      <c r="D8" s="7"/>
      <c r="E8" s="7"/>
      <c r="F8" s="7"/>
      <c r="G8" s="7"/>
      <c r="H8" s="7"/>
      <c r="I8" s="7"/>
      <c r="J8" s="7"/>
      <c r="K8" s="7"/>
      <c r="L8" s="7"/>
      <c r="M8" s="7"/>
      <c r="N8" s="7"/>
      <c r="O8" s="7"/>
      <c r="P8" s="7"/>
      <c r="Q8" s="7"/>
      <c r="R8" s="7"/>
      <c r="S8" s="7"/>
      <c r="T8" s="7"/>
      <c r="U8" s="7"/>
      <c r="V8" s="7"/>
      <c r="W8" s="7"/>
      <c r="X8" s="7"/>
      <c r="Y8" s="7"/>
      <c r="Z8" s="7"/>
      <c r="AA8" s="8"/>
      <c r="AB8" s="7"/>
      <c r="AC8" s="7"/>
      <c r="AD8" s="7"/>
      <c r="AE8" s="7"/>
      <c r="AF8" s="7"/>
      <c r="AG8" s="7"/>
      <c r="AH8" s="7"/>
      <c r="AI8" s="7"/>
    </row>
    <row r="9" spans="1:35" x14ac:dyDescent="0.15">
      <c r="A9" s="9"/>
      <c r="B9" s="7"/>
      <c r="C9" s="7"/>
      <c r="D9" s="7"/>
      <c r="E9" s="7"/>
      <c r="F9" s="7"/>
      <c r="G9" s="7"/>
      <c r="H9" s="7"/>
      <c r="I9" s="7"/>
      <c r="J9" s="7"/>
      <c r="K9" s="7"/>
      <c r="L9" s="7"/>
      <c r="M9" s="7"/>
      <c r="N9" s="7"/>
      <c r="O9" s="7"/>
      <c r="P9" s="7"/>
      <c r="Q9" s="7"/>
      <c r="R9" s="7"/>
      <c r="S9" s="7"/>
      <c r="T9" s="7"/>
      <c r="U9" s="7"/>
      <c r="V9" s="7"/>
      <c r="W9" s="7"/>
      <c r="X9" s="7"/>
      <c r="Y9" s="7"/>
      <c r="Z9" s="7"/>
      <c r="AA9" s="8"/>
      <c r="AB9" s="7"/>
      <c r="AC9" s="7"/>
      <c r="AD9" s="7"/>
      <c r="AE9" s="7"/>
      <c r="AF9" s="7"/>
      <c r="AG9" s="7"/>
      <c r="AH9" s="7"/>
      <c r="AI9" s="7"/>
    </row>
    <row r="10" spans="1:35" ht="20" customHeight="1" x14ac:dyDescent="0.15">
      <c r="A10" s="9"/>
      <c r="B10" s="7"/>
      <c r="C10" s="7"/>
      <c r="D10" s="7"/>
      <c r="E10" s="7"/>
      <c r="F10" s="7"/>
      <c r="G10" s="7"/>
      <c r="H10" s="7"/>
      <c r="I10" s="7"/>
      <c r="J10" s="7"/>
      <c r="K10" s="7"/>
      <c r="L10" s="7"/>
      <c r="M10" s="7"/>
      <c r="N10" s="7"/>
      <c r="O10" s="7"/>
      <c r="P10" s="7"/>
      <c r="Q10" s="7"/>
      <c r="R10" s="7"/>
      <c r="S10" s="7"/>
      <c r="T10" s="7"/>
      <c r="U10" s="7"/>
      <c r="V10" s="7"/>
      <c r="W10" s="7"/>
      <c r="X10" s="7"/>
      <c r="Y10" s="7"/>
      <c r="Z10" s="7"/>
      <c r="AA10" s="8"/>
      <c r="AB10" s="7"/>
      <c r="AC10" s="7"/>
      <c r="AD10" s="7"/>
      <c r="AE10" s="7"/>
      <c r="AF10" s="7"/>
      <c r="AG10" s="7"/>
      <c r="AH10" s="7"/>
      <c r="AI10" s="7"/>
    </row>
    <row r="11" spans="1:35" x14ac:dyDescent="0.15">
      <c r="A11" s="9"/>
      <c r="B11" s="7"/>
      <c r="C11" s="7"/>
      <c r="D11" s="7"/>
      <c r="E11" s="7"/>
      <c r="F11" s="7"/>
      <c r="G11" s="7"/>
      <c r="H11" s="7"/>
      <c r="I11" s="7"/>
      <c r="J11" s="7"/>
      <c r="K11" s="7"/>
      <c r="L11" s="7"/>
      <c r="M11" s="7"/>
      <c r="N11" s="7"/>
      <c r="O11" s="7"/>
      <c r="P11" s="7"/>
      <c r="Q11" s="7"/>
      <c r="R11" s="7"/>
      <c r="S11" s="7"/>
      <c r="T11" s="7"/>
      <c r="U11" s="7"/>
      <c r="V11" s="7"/>
      <c r="W11" s="7"/>
      <c r="X11" s="7"/>
      <c r="Y11" s="7"/>
      <c r="Z11" s="7"/>
      <c r="AA11" s="8"/>
      <c r="AB11" s="7"/>
      <c r="AC11" s="7"/>
      <c r="AD11" s="7"/>
      <c r="AE11" s="7"/>
      <c r="AF11" s="7"/>
      <c r="AG11" s="7"/>
      <c r="AH11" s="7"/>
      <c r="AI11" s="7"/>
    </row>
    <row r="12" spans="1:35" x14ac:dyDescent="0.15">
      <c r="A12" s="9"/>
      <c r="B12" s="7"/>
      <c r="C12" s="7"/>
      <c r="D12" s="7"/>
      <c r="E12" s="7"/>
      <c r="F12" s="7"/>
      <c r="G12" s="7"/>
      <c r="H12" s="7"/>
      <c r="I12" s="7"/>
      <c r="J12" s="7"/>
      <c r="K12" s="7"/>
      <c r="L12" s="7"/>
      <c r="M12" s="7"/>
      <c r="O12" s="7"/>
      <c r="P12" s="7"/>
      <c r="Q12" s="7"/>
      <c r="R12" s="7"/>
      <c r="S12" s="7"/>
      <c r="T12" s="7"/>
      <c r="U12" s="7"/>
      <c r="V12" s="7"/>
      <c r="W12" s="7"/>
      <c r="X12" s="7"/>
      <c r="Y12" s="7"/>
      <c r="Z12" s="7"/>
      <c r="AA12" s="8"/>
      <c r="AB12" s="7"/>
      <c r="AC12" s="7"/>
      <c r="AD12" s="7"/>
      <c r="AE12" s="7"/>
      <c r="AF12" s="7"/>
      <c r="AG12" s="7"/>
      <c r="AH12" s="7"/>
      <c r="AI12" s="7"/>
    </row>
    <row r="13" spans="1:35" ht="30.75" customHeight="1" x14ac:dyDescent="0.15">
      <c r="A13" s="973" t="s">
        <v>1</v>
      </c>
      <c r="B13" s="975"/>
      <c r="C13" s="975"/>
      <c r="D13" s="975"/>
      <c r="E13" s="7"/>
      <c r="F13" s="7"/>
      <c r="G13" s="7"/>
      <c r="H13" s="7"/>
      <c r="I13" s="7"/>
      <c r="J13" s="7"/>
      <c r="K13" s="7"/>
      <c r="L13" s="7"/>
      <c r="M13" s="7"/>
      <c r="N13" s="7"/>
      <c r="O13" s="7"/>
      <c r="P13" s="7"/>
      <c r="Q13" s="7"/>
      <c r="R13" s="7"/>
      <c r="S13" s="7"/>
      <c r="T13" s="7"/>
      <c r="U13" s="7"/>
      <c r="V13" s="7"/>
      <c r="W13" s="7"/>
      <c r="X13" s="7"/>
      <c r="Y13" s="7"/>
      <c r="Z13" s="7"/>
      <c r="AA13" s="8"/>
      <c r="AB13" s="7"/>
      <c r="AC13" s="7"/>
      <c r="AD13" s="7"/>
      <c r="AE13" s="7"/>
      <c r="AF13" s="7"/>
      <c r="AG13" s="7"/>
      <c r="AH13" s="7"/>
      <c r="AI13" s="7"/>
    </row>
    <row r="14" spans="1:35" ht="11.25" customHeight="1" x14ac:dyDescent="0.15">
      <c r="A14" s="10"/>
      <c r="B14" s="10"/>
      <c r="C14" s="10"/>
      <c r="D14" s="7"/>
      <c r="E14" s="7"/>
      <c r="F14" s="7"/>
      <c r="G14" s="7"/>
      <c r="H14" s="7"/>
      <c r="I14" s="7"/>
      <c r="J14" s="7"/>
      <c r="K14" s="7"/>
      <c r="L14" s="7"/>
      <c r="M14" s="7"/>
      <c r="N14" s="7"/>
      <c r="O14" s="7"/>
      <c r="P14" s="7"/>
      <c r="Q14" s="7"/>
      <c r="R14" s="7"/>
      <c r="S14" s="7"/>
      <c r="T14" s="7"/>
      <c r="U14" s="7"/>
      <c r="V14" s="7"/>
      <c r="W14" s="7"/>
      <c r="X14" s="7"/>
      <c r="Y14" s="7"/>
      <c r="Z14" s="7"/>
      <c r="AA14" s="8"/>
      <c r="AB14" s="7"/>
      <c r="AC14" s="7"/>
      <c r="AD14" s="7"/>
      <c r="AE14" s="7"/>
      <c r="AF14" s="7"/>
      <c r="AG14" s="7"/>
      <c r="AH14" s="7"/>
      <c r="AI14" s="7"/>
    </row>
    <row r="15" spans="1:35" ht="17.25" customHeight="1" x14ac:dyDescent="0.15">
      <c r="A15" s="12"/>
      <c r="B15" s="10"/>
      <c r="C15" s="10"/>
      <c r="D15" s="7"/>
      <c r="E15" s="7"/>
      <c r="F15" s="7"/>
      <c r="G15" s="7"/>
      <c r="H15" s="7"/>
      <c r="I15" s="7"/>
      <c r="J15" s="7"/>
      <c r="K15" s="7"/>
      <c r="L15" s="7"/>
      <c r="M15" s="7"/>
      <c r="N15" s="7"/>
      <c r="O15" s="7"/>
      <c r="P15" s="7"/>
      <c r="Q15" s="7"/>
      <c r="R15" s="7"/>
      <c r="S15" s="7"/>
      <c r="T15" s="7"/>
      <c r="U15" s="7"/>
      <c r="V15" s="7"/>
      <c r="W15" s="7"/>
      <c r="X15" s="7"/>
      <c r="Y15" s="7"/>
      <c r="Z15" s="7"/>
      <c r="AA15" s="8"/>
      <c r="AB15" s="7"/>
      <c r="AC15" s="7"/>
      <c r="AD15" s="7"/>
      <c r="AE15" s="7"/>
      <c r="AF15" s="7"/>
      <c r="AG15" s="7"/>
      <c r="AH15" s="7"/>
      <c r="AI15" s="7"/>
    </row>
    <row r="16" spans="1:35" ht="12" customHeight="1" x14ac:dyDescent="0.15">
      <c r="A16" s="10"/>
      <c r="B16" s="10"/>
      <c r="C16" s="10"/>
      <c r="D16" s="7"/>
      <c r="E16" s="7"/>
      <c r="F16" s="7"/>
      <c r="G16" s="7"/>
      <c r="H16" s="7"/>
      <c r="I16" s="7"/>
      <c r="J16" s="7"/>
      <c r="K16" s="7"/>
      <c r="L16" s="7"/>
      <c r="M16" s="7"/>
      <c r="N16" s="7"/>
      <c r="O16" s="7"/>
      <c r="P16" s="7"/>
      <c r="Q16" s="7"/>
      <c r="R16" s="7"/>
      <c r="S16" s="7"/>
      <c r="T16" s="7"/>
      <c r="U16" s="7"/>
      <c r="V16" s="7"/>
      <c r="W16" s="7"/>
      <c r="X16" s="7"/>
      <c r="Y16" s="7"/>
      <c r="Z16" s="7"/>
      <c r="AA16" s="8"/>
      <c r="AB16" s="7"/>
      <c r="AC16" s="7"/>
      <c r="AD16" s="7"/>
      <c r="AE16" s="7"/>
      <c r="AF16" s="7"/>
      <c r="AG16" s="7"/>
      <c r="AH16" s="7"/>
      <c r="AI16" s="7"/>
    </row>
    <row r="17" spans="1:35" ht="12" customHeight="1" x14ac:dyDescent="0.15">
      <c r="A17" s="13"/>
      <c r="B17" s="7"/>
      <c r="C17" s="7"/>
      <c r="D17" s="7"/>
      <c r="E17" s="7"/>
      <c r="F17" s="7"/>
      <c r="G17" s="7"/>
      <c r="H17" s="7"/>
      <c r="I17" s="7"/>
      <c r="J17" s="7"/>
      <c r="K17" s="7"/>
      <c r="L17" s="7"/>
      <c r="M17" s="7"/>
      <c r="N17" s="7"/>
      <c r="O17" s="7"/>
      <c r="P17" s="7"/>
      <c r="Q17" s="7"/>
      <c r="R17" s="7"/>
      <c r="S17" s="7"/>
      <c r="T17" s="7"/>
      <c r="U17" s="7"/>
      <c r="V17" s="7"/>
      <c r="W17" s="7"/>
      <c r="X17" s="7"/>
      <c r="Y17" s="7"/>
      <c r="Z17" s="7"/>
      <c r="AA17" s="8"/>
      <c r="AB17" s="7"/>
      <c r="AC17" s="7"/>
      <c r="AD17" s="7"/>
      <c r="AE17" s="7"/>
      <c r="AF17" s="7"/>
      <c r="AG17" s="7"/>
      <c r="AH17" s="7"/>
      <c r="AI17" s="7"/>
    </row>
    <row r="18" spans="1:35" x14ac:dyDescent="0.15">
      <c r="A18" s="7" t="s">
        <v>2</v>
      </c>
      <c r="B18" s="7"/>
      <c r="C18" s="7"/>
      <c r="D18" s="7"/>
      <c r="E18" s="7"/>
      <c r="F18" s="7"/>
      <c r="G18" s="7"/>
      <c r="H18" s="7"/>
      <c r="I18" s="7"/>
      <c r="J18" s="7"/>
      <c r="K18" s="7"/>
      <c r="L18" s="7"/>
      <c r="M18" s="7"/>
      <c r="N18" s="7"/>
      <c r="O18" s="7"/>
      <c r="P18" s="7"/>
      <c r="Q18" s="7"/>
      <c r="R18" s="7"/>
      <c r="S18" s="7"/>
      <c r="T18" s="7"/>
      <c r="U18" s="7"/>
      <c r="V18" s="7"/>
      <c r="W18" s="7"/>
      <c r="X18" s="7"/>
      <c r="Y18" s="7"/>
      <c r="Z18" s="7"/>
      <c r="AA18" s="8"/>
      <c r="AB18" s="7"/>
      <c r="AC18" s="7"/>
      <c r="AD18" s="7"/>
      <c r="AE18" s="7"/>
      <c r="AF18" s="7"/>
      <c r="AG18" s="7"/>
      <c r="AH18" s="7"/>
      <c r="AI18" s="7"/>
    </row>
    <row r="19" spans="1:35" ht="38" customHeight="1" x14ac:dyDescent="0.15">
      <c r="A19" s="14" t="s">
        <v>3</v>
      </c>
      <c r="B19" s="15" t="s">
        <v>4</v>
      </c>
      <c r="C19" s="15" t="s">
        <v>5</v>
      </c>
      <c r="D19" s="15" t="s">
        <v>6</v>
      </c>
      <c r="E19" s="15" t="s">
        <v>7</v>
      </c>
      <c r="F19" s="15" t="s">
        <v>8</v>
      </c>
      <c r="G19" s="15" t="s">
        <v>9</v>
      </c>
      <c r="H19" s="16" t="s">
        <v>10</v>
      </c>
      <c r="I19" s="16" t="s">
        <v>11</v>
      </c>
      <c r="J19" s="15" t="s">
        <v>12</v>
      </c>
      <c r="K19" s="17" t="s">
        <v>13</v>
      </c>
      <c r="L19" s="15" t="s">
        <v>14</v>
      </c>
      <c r="M19" s="15" t="s">
        <v>15</v>
      </c>
      <c r="N19" s="15" t="s">
        <v>16</v>
      </c>
      <c r="O19" s="17" t="s">
        <v>17</v>
      </c>
      <c r="P19" s="7"/>
      <c r="Q19" s="7"/>
      <c r="R19" s="7"/>
      <c r="S19" s="7"/>
      <c r="T19" s="18"/>
      <c r="U19" s="18"/>
      <c r="V19" s="18"/>
      <c r="W19" s="18"/>
      <c r="X19" s="18"/>
      <c r="Y19" s="18"/>
      <c r="Z19" s="19"/>
      <c r="AA19" s="18"/>
      <c r="AB19" s="7"/>
      <c r="AC19" s="7"/>
      <c r="AD19" s="7"/>
      <c r="AE19" s="7"/>
      <c r="AF19" s="7"/>
      <c r="AG19" s="7"/>
      <c r="AH19" s="7"/>
    </row>
    <row r="20" spans="1:35" ht="32" customHeight="1" x14ac:dyDescent="0.15">
      <c r="A20" s="20" t="s">
        <v>18</v>
      </c>
      <c r="B20" s="21">
        <f t="shared" ref="B20:N20" si="0">B38</f>
        <v>64.438758000000007</v>
      </c>
      <c r="C20" s="21">
        <f t="shared" si="0"/>
        <v>220.06076999999999</v>
      </c>
      <c r="D20" s="21">
        <f t="shared" si="0"/>
        <v>1192.952957</v>
      </c>
      <c r="E20" s="21">
        <f t="shared" si="0"/>
        <v>0.15548499999999998</v>
      </c>
      <c r="F20" s="21">
        <f t="shared" si="0"/>
        <v>777.52756899999986</v>
      </c>
      <c r="G20" s="21">
        <f t="shared" si="0"/>
        <v>16.489101999999999</v>
      </c>
      <c r="H20" s="21">
        <f t="shared" si="0"/>
        <v>898.25093600000002</v>
      </c>
      <c r="I20" s="21">
        <f t="shared" si="0"/>
        <v>3523.2388449999999</v>
      </c>
      <c r="J20" s="21">
        <f t="shared" si="0"/>
        <v>308.29813300000001</v>
      </c>
      <c r="K20" s="21">
        <f t="shared" si="0"/>
        <v>83.849920000000012</v>
      </c>
      <c r="L20" s="21">
        <f t="shared" si="0"/>
        <v>192.54209200000003</v>
      </c>
      <c r="M20" s="21">
        <f t="shared" si="0"/>
        <v>163.94438699999998</v>
      </c>
      <c r="N20" s="21">
        <f t="shared" si="0"/>
        <v>1.294082</v>
      </c>
      <c r="O20" s="21">
        <f>SUM(B20:N20)</f>
        <v>7443.0430359999991</v>
      </c>
      <c r="P20"/>
      <c r="Q20" s="22"/>
      <c r="R20" s="22"/>
      <c r="S20" s="22"/>
      <c r="T20" s="22"/>
      <c r="U20" s="22"/>
      <c r="V20" s="22"/>
      <c r="W20" s="22"/>
      <c r="X20" s="22"/>
      <c r="Y20" s="22"/>
      <c r="Z20" s="8"/>
      <c r="AA20" s="22"/>
      <c r="AB20" s="7"/>
      <c r="AC20" s="7"/>
      <c r="AD20" s="7"/>
      <c r="AE20" s="7"/>
      <c r="AF20" s="7"/>
      <c r="AG20" s="7"/>
      <c r="AH20" s="7"/>
    </row>
    <row r="21" spans="1:35" ht="14" x14ac:dyDescent="0.15">
      <c r="A21" s="20" t="s">
        <v>19</v>
      </c>
      <c r="B21" s="21">
        <f>B68</f>
        <v>21456.394719662607</v>
      </c>
      <c r="C21" s="21">
        <f t="shared" ref="C21:N21" si="1">C68</f>
        <v>86806.466648276764</v>
      </c>
      <c r="D21" s="21">
        <f t="shared" si="1"/>
        <v>1508.5462092773241</v>
      </c>
      <c r="E21" s="21">
        <f t="shared" si="1"/>
        <v>2.0720568393326069</v>
      </c>
      <c r="F21" s="21">
        <f t="shared" si="1"/>
        <v>17779.891098175529</v>
      </c>
      <c r="G21" s="21">
        <f t="shared" si="1"/>
        <v>48.377376769058102</v>
      </c>
      <c r="H21" s="21">
        <f t="shared" si="1"/>
        <v>18806.544330172528</v>
      </c>
      <c r="I21" s="21">
        <f t="shared" si="1"/>
        <v>40832.780262161556</v>
      </c>
      <c r="J21" s="21">
        <f t="shared" si="1"/>
        <v>19040.517111921763</v>
      </c>
      <c r="K21" s="21">
        <f t="shared" si="1"/>
        <v>3590.8465475862404</v>
      </c>
      <c r="L21" s="21">
        <f t="shared" si="1"/>
        <v>2722.0789968397062</v>
      </c>
      <c r="M21" s="21">
        <f t="shared" si="1"/>
        <v>4325.0380257007191</v>
      </c>
      <c r="N21" s="21">
        <f t="shared" si="1"/>
        <v>27.406947322416215</v>
      </c>
      <c r="O21" s="21">
        <f>SUM(B21:N21)</f>
        <v>216946.96033070557</v>
      </c>
      <c r="P21" s="23">
        <f>O21/1024</f>
        <v>211.86226594795465</v>
      </c>
      <c r="Q21"/>
      <c r="R21" s="7"/>
      <c r="S21" s="7"/>
      <c r="T21" s="7"/>
      <c r="U21" s="7"/>
      <c r="V21" s="7"/>
      <c r="W21" s="7"/>
      <c r="X21" s="7"/>
      <c r="Y21" s="7"/>
      <c r="Z21" s="7"/>
      <c r="AA21" s="8"/>
      <c r="AB21" s="7"/>
      <c r="AC21" s="7"/>
      <c r="AD21" s="7"/>
      <c r="AE21" s="7"/>
      <c r="AF21" s="7"/>
      <c r="AG21" s="7"/>
      <c r="AH21" s="7"/>
      <c r="AI21" s="7"/>
    </row>
    <row r="22" spans="1:35" x14ac:dyDescent="0.15">
      <c r="A22" s="24"/>
      <c r="B22" s="22"/>
      <c r="C22" s="22"/>
      <c r="D22" s="22"/>
      <c r="E22" s="22"/>
      <c r="F22"/>
      <c r="G22"/>
      <c r="H22"/>
      <c r="I22"/>
      <c r="J22" s="22"/>
      <c r="K22" s="22"/>
      <c r="L22" s="22"/>
      <c r="M22" s="22"/>
      <c r="N22"/>
      <c r="O22" s="7"/>
      <c r="P22" s="7"/>
      <c r="Q22"/>
      <c r="R22" s="7"/>
      <c r="S22" s="7"/>
      <c r="T22" s="7"/>
      <c r="U22" s="7"/>
      <c r="V22" s="7"/>
      <c r="W22" s="7"/>
      <c r="X22" s="7"/>
      <c r="Y22" s="7"/>
      <c r="Z22" s="7"/>
      <c r="AA22" s="8"/>
      <c r="AB22" s="7"/>
      <c r="AC22" s="7"/>
      <c r="AD22" s="7"/>
      <c r="AE22" s="7"/>
      <c r="AF22" s="7"/>
      <c r="AG22" s="7"/>
      <c r="AH22" s="7"/>
      <c r="AI22" s="7"/>
    </row>
    <row r="23" spans="1:35" x14ac:dyDescent="0.15">
      <c r="A23" s="24"/>
      <c r="B23" s="22"/>
      <c r="C23" s="22"/>
      <c r="D23" s="22"/>
      <c r="E23" s="22"/>
      <c r="F23"/>
      <c r="G23"/>
      <c r="H23"/>
      <c r="I23"/>
      <c r="J23" s="22"/>
      <c r="K23" s="22"/>
      <c r="L23" s="22"/>
      <c r="M23" s="22"/>
      <c r="N23" s="25"/>
      <c r="O23" s="7"/>
      <c r="P23" s="7"/>
      <c r="Q23"/>
      <c r="R23" s="7"/>
      <c r="S23" s="7"/>
      <c r="T23" s="7"/>
      <c r="U23" s="7"/>
      <c r="V23" s="7"/>
      <c r="W23" s="7"/>
      <c r="X23" s="7"/>
      <c r="Y23" s="7"/>
      <c r="Z23" s="7"/>
      <c r="AA23" s="8"/>
      <c r="AB23" s="7"/>
      <c r="AC23" s="7"/>
      <c r="AD23" s="7"/>
      <c r="AE23" s="7"/>
      <c r="AF23" s="7"/>
      <c r="AG23" s="7"/>
      <c r="AH23" s="7"/>
      <c r="AI23" s="7"/>
    </row>
    <row r="24" spans="1:35" ht="12" customHeight="1" x14ac:dyDescent="0.15">
      <c r="A24" s="26" t="s">
        <v>20</v>
      </c>
      <c r="B24" s="26"/>
      <c r="C24" s="26"/>
      <c r="D24" s="26"/>
      <c r="E24" s="26"/>
      <c r="F24" s="26"/>
      <c r="G24" s="26"/>
      <c r="H24" s="26"/>
      <c r="I24" s="26"/>
      <c r="J24" s="26"/>
      <c r="K24" s="26"/>
      <c r="L24" s="26"/>
      <c r="M24" s="26"/>
      <c r="N24" s="26"/>
      <c r="O24" s="26"/>
      <c r="P24" s="7"/>
      <c r="Q24" s="4"/>
      <c r="R24" s="4"/>
      <c r="S24" s="7"/>
      <c r="T24" s="7"/>
      <c r="U24" s="7"/>
      <c r="V24" s="7"/>
      <c r="W24" s="7"/>
      <c r="X24" s="7"/>
      <c r="Y24" s="7"/>
      <c r="Z24" s="7"/>
      <c r="AA24" s="8"/>
      <c r="AB24" s="7"/>
      <c r="AC24" s="7"/>
      <c r="AD24" s="7"/>
      <c r="AE24" s="7"/>
      <c r="AF24" s="7"/>
      <c r="AG24" s="7"/>
      <c r="AH24" s="7"/>
      <c r="AI24" s="7"/>
    </row>
    <row r="25" spans="1:35" ht="34" x14ac:dyDescent="0.15">
      <c r="A25" s="27" t="s">
        <v>21</v>
      </c>
      <c r="B25" s="28" t="s">
        <v>4</v>
      </c>
      <c r="C25" s="28" t="s">
        <v>5</v>
      </c>
      <c r="D25" s="28" t="s">
        <v>6</v>
      </c>
      <c r="E25" s="28" t="s">
        <v>7</v>
      </c>
      <c r="F25" s="28" t="s">
        <v>8</v>
      </c>
      <c r="G25" s="28" t="s">
        <v>9</v>
      </c>
      <c r="H25" s="29" t="s">
        <v>10</v>
      </c>
      <c r="I25" s="29" t="s">
        <v>11</v>
      </c>
      <c r="J25" s="30" t="s">
        <v>12</v>
      </c>
      <c r="K25" s="30" t="s">
        <v>13</v>
      </c>
      <c r="L25" s="30" t="s">
        <v>14</v>
      </c>
      <c r="M25" s="30" t="s">
        <v>15</v>
      </c>
      <c r="N25" s="30" t="s">
        <v>16</v>
      </c>
      <c r="O25" s="30" t="s">
        <v>17</v>
      </c>
      <c r="P25" s="7"/>
      <c r="Q25" s="4"/>
      <c r="R25" s="4"/>
      <c r="S25" s="7"/>
      <c r="T25" s="7"/>
      <c r="U25" s="7"/>
      <c r="V25" s="7"/>
      <c r="W25" s="7"/>
      <c r="X25" s="7"/>
      <c r="Y25" s="7"/>
      <c r="Z25" s="7"/>
      <c r="AA25" s="8"/>
      <c r="AB25" s="7"/>
      <c r="AC25" s="7"/>
      <c r="AD25" s="7"/>
      <c r="AE25" s="7"/>
      <c r="AF25" s="7"/>
      <c r="AG25" s="7"/>
      <c r="AH25" s="7"/>
      <c r="AI25" s="7"/>
    </row>
    <row r="26" spans="1:35" ht="16" x14ac:dyDescent="0.15">
      <c r="A26" s="31" t="s">
        <v>22</v>
      </c>
      <c r="B26" s="32">
        <f>SUM(B42,L42:M42)/1000000</f>
        <v>3.2171090000000002</v>
      </c>
      <c r="C26" s="32">
        <f t="shared" ref="C26:C37" si="2">SUM(C42:D42)/1000000</f>
        <v>8.2232389999999995</v>
      </c>
      <c r="D26" s="32">
        <f t="shared" ref="D26:D37" si="3">E42/1000000</f>
        <v>97.911221999999995</v>
      </c>
      <c r="E26" s="32">
        <f t="shared" ref="E26:E37" si="4">F42/10^6</f>
        <v>1.0779E-2</v>
      </c>
      <c r="F26" s="32">
        <f t="shared" ref="F26:F37" si="5">SUM(G42:I42)/10^6</f>
        <v>47.719147</v>
      </c>
      <c r="G26" s="32">
        <f t="shared" ref="G26:G37" si="6">J42/1000000</f>
        <v>1.6640470000000001</v>
      </c>
      <c r="H26" s="32">
        <f>(K42+P42)/10^6</f>
        <v>25.564720999999999</v>
      </c>
      <c r="I26" s="32">
        <f>(N42+O42)/10^6</f>
        <v>138.84015500000001</v>
      </c>
      <c r="J26" s="32">
        <f t="shared" ref="J26:J37" si="7">SUM(Q42:T42)/10^6</f>
        <v>14.261692</v>
      </c>
      <c r="K26" s="32">
        <f>SUM(U42,V42)/10^6</f>
        <v>6.2959120000000004</v>
      </c>
      <c r="L26" s="32">
        <f t="shared" ref="L26:L37" si="8">SUM(W42:X42)/10^6</f>
        <v>14.197374999999999</v>
      </c>
      <c r="M26" s="32">
        <f>Y42/10^6</f>
        <v>3.4144389999999998</v>
      </c>
      <c r="N26" s="32">
        <f>Z42/10^6</f>
        <v>9.8808000000000007E-2</v>
      </c>
      <c r="O26" s="33">
        <f>SUM(B26:N26)</f>
        <v>361.41864500000003</v>
      </c>
      <c r="P26" s="7"/>
      <c r="Q26" s="4"/>
      <c r="R26" s="4"/>
      <c r="S26" s="7"/>
      <c r="T26" s="7"/>
      <c r="U26" s="7"/>
      <c r="V26" s="7"/>
      <c r="W26" s="7"/>
      <c r="X26" s="7"/>
      <c r="Y26" s="7"/>
      <c r="Z26" s="7"/>
      <c r="AA26" s="8"/>
      <c r="AB26" s="7"/>
      <c r="AC26" s="7"/>
      <c r="AD26" s="7"/>
      <c r="AE26" s="7"/>
      <c r="AF26" s="7"/>
      <c r="AG26" s="7"/>
      <c r="AH26" s="7"/>
      <c r="AI26" s="7"/>
    </row>
    <row r="27" spans="1:35" ht="16" x14ac:dyDescent="0.15">
      <c r="A27" s="31" t="s">
        <v>23</v>
      </c>
      <c r="B27" s="32">
        <f t="shared" ref="B27:B37" si="9">SUM(B43,L43:M43)/1000000</f>
        <v>4.1921840000000001</v>
      </c>
      <c r="C27" s="32">
        <f t="shared" si="2"/>
        <v>8.0114350000000005</v>
      </c>
      <c r="D27" s="32">
        <f t="shared" si="3"/>
        <v>127.171837</v>
      </c>
      <c r="E27" s="32">
        <f t="shared" si="4"/>
        <v>7.326E-3</v>
      </c>
      <c r="F27" s="32">
        <f t="shared" si="5"/>
        <v>52.657722999999997</v>
      </c>
      <c r="G27" s="32">
        <f t="shared" si="6"/>
        <v>1.594503</v>
      </c>
      <c r="H27" s="32">
        <f t="shared" ref="H27:H37" si="10">(K43+P43)/10^6</f>
        <v>27.746411999999999</v>
      </c>
      <c r="I27" s="32">
        <f t="shared" ref="I27:I37" si="11">(N43+O43)/10^6</f>
        <v>179.829903</v>
      </c>
      <c r="J27" s="32">
        <f t="shared" si="7"/>
        <v>15.875802999999999</v>
      </c>
      <c r="K27" s="32">
        <f t="shared" ref="K27:K37" si="12">SUM(U43,V43)/10^6</f>
        <v>7.2964549999999999</v>
      </c>
      <c r="L27" s="32">
        <f t="shared" si="8"/>
        <v>25.308665000000001</v>
      </c>
      <c r="M27" s="32">
        <f t="shared" ref="M27:N37" si="13">Y43/10^6</f>
        <v>3.460585</v>
      </c>
      <c r="N27" s="32">
        <f t="shared" si="13"/>
        <v>8.0945000000000003E-2</v>
      </c>
      <c r="O27" s="33">
        <f t="shared" ref="O27:O37" si="14">SUM(B27:N27)</f>
        <v>453.23377599999998</v>
      </c>
      <c r="P27" s="7"/>
      <c r="Q27" s="4"/>
      <c r="R27" s="4"/>
      <c r="S27" s="7"/>
      <c r="T27" s="7"/>
      <c r="U27" s="7"/>
      <c r="V27" s="7"/>
      <c r="W27" s="7"/>
      <c r="X27" s="7"/>
      <c r="Y27" s="7"/>
      <c r="Z27" s="7"/>
      <c r="AA27" s="8"/>
      <c r="AB27" s="7"/>
      <c r="AC27" s="7"/>
      <c r="AD27" s="7"/>
      <c r="AE27" s="7"/>
      <c r="AF27" s="7"/>
      <c r="AG27" s="7"/>
      <c r="AH27" s="7"/>
      <c r="AI27" s="7"/>
    </row>
    <row r="28" spans="1:35" ht="16" x14ac:dyDescent="0.15">
      <c r="A28" s="31" t="s">
        <v>24</v>
      </c>
      <c r="B28" s="32">
        <f t="shared" si="9"/>
        <v>4.7960390000000004</v>
      </c>
      <c r="C28" s="32">
        <f t="shared" si="2"/>
        <v>9.0014459999999996</v>
      </c>
      <c r="D28" s="32">
        <f t="shared" si="3"/>
        <v>99.764341999999999</v>
      </c>
      <c r="E28" s="32">
        <f t="shared" si="4"/>
        <v>8.5210000000000008E-3</v>
      </c>
      <c r="F28" s="32">
        <f t="shared" si="5"/>
        <v>43.976751</v>
      </c>
      <c r="G28" s="32">
        <f t="shared" si="6"/>
        <v>1.1926319999999999</v>
      </c>
      <c r="H28" s="32">
        <f t="shared" si="10"/>
        <v>25.951547999999999</v>
      </c>
      <c r="I28" s="32">
        <f t="shared" si="11"/>
        <v>137.27811800000001</v>
      </c>
      <c r="J28" s="32">
        <f t="shared" si="7"/>
        <v>14.054318</v>
      </c>
      <c r="K28" s="32">
        <f t="shared" si="12"/>
        <v>7.4177590000000002</v>
      </c>
      <c r="L28" s="32">
        <f t="shared" si="8"/>
        <v>21.461224000000001</v>
      </c>
      <c r="M28" s="32">
        <f t="shared" si="13"/>
        <v>4.3452849999999996</v>
      </c>
      <c r="N28" s="32">
        <f t="shared" si="13"/>
        <v>7.5673000000000004E-2</v>
      </c>
      <c r="O28" s="33">
        <f t="shared" si="14"/>
        <v>369.32365600000003</v>
      </c>
      <c r="P28" s="7"/>
      <c r="Q28" s="4"/>
      <c r="R28" s="4"/>
      <c r="S28" s="7"/>
      <c r="T28" s="7"/>
      <c r="U28" s="7"/>
      <c r="V28" s="7"/>
      <c r="W28" s="7"/>
      <c r="X28" s="7"/>
      <c r="Y28" s="7"/>
      <c r="Z28" s="7"/>
      <c r="AA28" s="8"/>
      <c r="AB28" s="7"/>
      <c r="AC28" s="7"/>
      <c r="AD28" s="7"/>
      <c r="AE28" s="7"/>
      <c r="AF28" s="7"/>
      <c r="AG28" s="7"/>
      <c r="AH28" s="7"/>
      <c r="AI28" s="7"/>
    </row>
    <row r="29" spans="1:35" ht="16" x14ac:dyDescent="0.15">
      <c r="A29" s="31" t="s">
        <v>25</v>
      </c>
      <c r="B29" s="32">
        <f t="shared" si="9"/>
        <v>4.9996580000000002</v>
      </c>
      <c r="C29" s="32">
        <f t="shared" si="2"/>
        <v>8.5184189999999997</v>
      </c>
      <c r="D29" s="32">
        <f t="shared" si="3"/>
        <v>101.508762</v>
      </c>
      <c r="E29" s="32">
        <f t="shared" si="4"/>
        <v>1.2923E-2</v>
      </c>
      <c r="F29" s="32">
        <f t="shared" si="5"/>
        <v>45.321604000000001</v>
      </c>
      <c r="G29" s="32">
        <f t="shared" si="6"/>
        <v>0.24948899999999999</v>
      </c>
      <c r="H29" s="32">
        <f t="shared" si="10"/>
        <v>56.916314</v>
      </c>
      <c r="I29" s="32">
        <f t="shared" si="11"/>
        <v>119.08197699999999</v>
      </c>
      <c r="J29" s="32">
        <f t="shared" si="7"/>
        <v>11.097796000000001</v>
      </c>
      <c r="K29" s="32">
        <f t="shared" si="12"/>
        <v>6.1274280000000001</v>
      </c>
      <c r="L29" s="32">
        <f t="shared" si="8"/>
        <v>16.025013999999999</v>
      </c>
      <c r="M29" s="32">
        <f t="shared" si="13"/>
        <v>5.473884</v>
      </c>
      <c r="N29" s="32">
        <f t="shared" si="13"/>
        <v>8.7253999999999998E-2</v>
      </c>
      <c r="O29" s="33">
        <f t="shared" si="14"/>
        <v>375.42052200000001</v>
      </c>
      <c r="P29" s="7"/>
      <c r="Q29" s="4"/>
      <c r="R29" s="4"/>
      <c r="S29" s="7"/>
      <c r="T29" s="7"/>
      <c r="U29" s="7"/>
      <c r="V29" s="7"/>
      <c r="W29" s="7"/>
      <c r="X29" s="7"/>
      <c r="Y29" s="7"/>
      <c r="Z29" s="7"/>
      <c r="AA29" s="8"/>
      <c r="AB29" s="7"/>
      <c r="AC29" s="7"/>
      <c r="AD29" s="7"/>
      <c r="AE29" s="7"/>
      <c r="AF29" s="7"/>
      <c r="AG29" s="7"/>
      <c r="AH29" s="7"/>
      <c r="AI29" s="7"/>
    </row>
    <row r="30" spans="1:35" ht="16" x14ac:dyDescent="0.15">
      <c r="A30" s="31" t="s">
        <v>26</v>
      </c>
      <c r="B30" s="32">
        <f t="shared" si="9"/>
        <v>7.1010299999999997</v>
      </c>
      <c r="C30" s="32">
        <f t="shared" si="2"/>
        <v>7.7582120000000003</v>
      </c>
      <c r="D30" s="32">
        <f t="shared" si="3"/>
        <v>89.937601999999998</v>
      </c>
      <c r="E30" s="32">
        <f t="shared" si="4"/>
        <v>2.7095999999999999E-2</v>
      </c>
      <c r="F30" s="32">
        <f t="shared" si="5"/>
        <v>49.392156</v>
      </c>
      <c r="G30" s="32">
        <f t="shared" si="6"/>
        <v>0.64500500000000005</v>
      </c>
      <c r="H30" s="32">
        <f t="shared" si="10"/>
        <v>32.713731000000003</v>
      </c>
      <c r="I30" s="32">
        <f t="shared" si="11"/>
        <v>130.46230299999999</v>
      </c>
      <c r="J30" s="32">
        <f t="shared" si="7"/>
        <v>20.363212999999998</v>
      </c>
      <c r="K30" s="32">
        <f t="shared" si="12"/>
        <v>6.5719620000000001</v>
      </c>
      <c r="L30" s="32">
        <f t="shared" si="8"/>
        <v>13.172188999999999</v>
      </c>
      <c r="M30" s="32">
        <f t="shared" si="13"/>
        <v>6.237679</v>
      </c>
      <c r="N30" s="32">
        <f t="shared" si="13"/>
        <v>0.111253</v>
      </c>
      <c r="O30" s="33">
        <f t="shared" si="14"/>
        <v>364.49343099999993</v>
      </c>
      <c r="P30" s="7"/>
      <c r="Q30" s="4"/>
      <c r="R30" s="4"/>
      <c r="S30" s="7"/>
      <c r="T30" s="7"/>
      <c r="U30" s="7"/>
      <c r="V30" s="7"/>
      <c r="W30" s="7"/>
      <c r="X30" s="7"/>
      <c r="Y30" s="7"/>
      <c r="Z30" s="7"/>
      <c r="AA30" s="8"/>
      <c r="AB30" s="7"/>
      <c r="AC30" s="7"/>
      <c r="AD30" s="7"/>
      <c r="AE30" s="7"/>
      <c r="AF30" s="7"/>
      <c r="AG30" s="7"/>
      <c r="AH30" s="7"/>
      <c r="AI30" s="7"/>
    </row>
    <row r="31" spans="1:35" ht="16" x14ac:dyDescent="0.15">
      <c r="A31" s="31" t="s">
        <v>27</v>
      </c>
      <c r="B31" s="32">
        <f t="shared" si="9"/>
        <v>6.3138199999999998</v>
      </c>
      <c r="C31" s="32">
        <f t="shared" si="2"/>
        <v>9.2585379999999997</v>
      </c>
      <c r="D31" s="32">
        <f t="shared" si="3"/>
        <v>94.404848000000001</v>
      </c>
      <c r="E31" s="32">
        <f t="shared" si="4"/>
        <v>1.1596E-2</v>
      </c>
      <c r="F31" s="32">
        <f t="shared" si="5"/>
        <v>73.808875</v>
      </c>
      <c r="G31" s="32">
        <f t="shared" si="6"/>
        <v>2.7966440000000001</v>
      </c>
      <c r="H31" s="32">
        <f t="shared" si="10"/>
        <v>28.769673000000001</v>
      </c>
      <c r="I31" s="32">
        <f t="shared" si="11"/>
        <v>440.794062</v>
      </c>
      <c r="J31" s="32">
        <f t="shared" si="7"/>
        <v>29.035857</v>
      </c>
      <c r="K31" s="32">
        <f t="shared" si="12"/>
        <v>5.7936269999999999</v>
      </c>
      <c r="L31" s="32">
        <f t="shared" si="8"/>
        <v>12.712120000000001</v>
      </c>
      <c r="M31" s="32">
        <f t="shared" si="13"/>
        <v>8.5244549999999997</v>
      </c>
      <c r="N31" s="32">
        <f t="shared" si="13"/>
        <v>0.31567800000000001</v>
      </c>
      <c r="O31" s="33">
        <f t="shared" si="14"/>
        <v>712.53979300000003</v>
      </c>
      <c r="P31" s="7"/>
      <c r="Q31" s="4"/>
      <c r="R31" s="4"/>
      <c r="S31" s="7"/>
      <c r="T31" s="7"/>
      <c r="U31" s="7"/>
      <c r="V31" s="7"/>
      <c r="W31" s="7"/>
      <c r="X31" s="7"/>
      <c r="Y31" s="7"/>
      <c r="Z31" s="7"/>
      <c r="AA31" s="8"/>
      <c r="AB31" s="7"/>
      <c r="AC31" s="7"/>
      <c r="AD31" s="7"/>
      <c r="AE31" s="7"/>
      <c r="AF31" s="7"/>
      <c r="AG31" s="7"/>
      <c r="AH31" s="7"/>
      <c r="AI31" s="7"/>
    </row>
    <row r="32" spans="1:35" ht="16" x14ac:dyDescent="0.15">
      <c r="A32" s="31" t="s">
        <v>28</v>
      </c>
      <c r="B32" s="32">
        <f t="shared" si="9"/>
        <v>6.053096</v>
      </c>
      <c r="C32" s="32">
        <f t="shared" si="2"/>
        <v>8.8372820000000001</v>
      </c>
      <c r="D32" s="32">
        <f t="shared" si="3"/>
        <v>90.623217999999994</v>
      </c>
      <c r="E32" s="32">
        <f t="shared" si="4"/>
        <v>3.375E-3</v>
      </c>
      <c r="F32" s="32">
        <f t="shared" si="5"/>
        <v>70.096767999999997</v>
      </c>
      <c r="G32" s="32">
        <f t="shared" si="6"/>
        <v>2.9245399999999999</v>
      </c>
      <c r="H32" s="32">
        <f t="shared" si="10"/>
        <v>31.072379999999999</v>
      </c>
      <c r="I32" s="32">
        <f t="shared" si="11"/>
        <v>283.20291400000002</v>
      </c>
      <c r="J32" s="32">
        <f t="shared" si="7"/>
        <v>36.608204000000001</v>
      </c>
      <c r="K32" s="32">
        <f t="shared" si="12"/>
        <v>7.4714400000000003</v>
      </c>
      <c r="L32" s="32">
        <f t="shared" si="8"/>
        <v>26.578357</v>
      </c>
      <c r="M32" s="32">
        <f t="shared" si="13"/>
        <v>10.690886000000001</v>
      </c>
      <c r="N32" s="32">
        <f t="shared" si="13"/>
        <v>9.3342999999999995E-2</v>
      </c>
      <c r="O32" s="33">
        <f t="shared" si="14"/>
        <v>574.25580300000001</v>
      </c>
      <c r="P32" s="7"/>
      <c r="Q32" s="4"/>
      <c r="R32" s="4"/>
      <c r="S32" s="7"/>
      <c r="T32" s="7"/>
      <c r="U32" s="7"/>
      <c r="V32" s="7"/>
      <c r="W32" s="7"/>
      <c r="X32" s="7"/>
      <c r="Y32" s="7"/>
      <c r="Z32" s="7"/>
      <c r="AA32" s="8"/>
      <c r="AB32" s="7"/>
      <c r="AC32" s="7"/>
      <c r="AD32" s="7"/>
      <c r="AE32" s="7"/>
      <c r="AF32" s="7"/>
      <c r="AG32" s="7"/>
      <c r="AH32" s="7"/>
      <c r="AI32" s="7"/>
    </row>
    <row r="33" spans="1:37" ht="16" x14ac:dyDescent="0.15">
      <c r="A33" s="31" t="s">
        <v>29</v>
      </c>
      <c r="B33" s="32">
        <f t="shared" si="9"/>
        <v>7.758445</v>
      </c>
      <c r="C33" s="32">
        <f t="shared" si="2"/>
        <v>15.79129</v>
      </c>
      <c r="D33" s="32">
        <f t="shared" si="3"/>
        <v>96.178685000000002</v>
      </c>
      <c r="E33" s="32">
        <f t="shared" si="4"/>
        <v>1.0163E-2</v>
      </c>
      <c r="F33" s="32">
        <f t="shared" si="5"/>
        <v>152.17306600000001</v>
      </c>
      <c r="G33" s="32">
        <f t="shared" si="6"/>
        <v>0.57965900000000004</v>
      </c>
      <c r="H33" s="32">
        <f t="shared" si="10"/>
        <v>102.282296</v>
      </c>
      <c r="I33" s="32">
        <f t="shared" si="11"/>
        <v>382.81611900000001</v>
      </c>
      <c r="J33" s="32">
        <f t="shared" si="7"/>
        <v>38.291753</v>
      </c>
      <c r="K33" s="32">
        <f t="shared" si="12"/>
        <v>7.6440260000000002</v>
      </c>
      <c r="L33" s="32">
        <f t="shared" si="8"/>
        <v>10.415457</v>
      </c>
      <c r="M33" s="32">
        <f t="shared" si="13"/>
        <v>12.215731999999999</v>
      </c>
      <c r="N33" s="32">
        <f t="shared" si="13"/>
        <v>7.9471E-2</v>
      </c>
      <c r="O33" s="33">
        <f t="shared" si="14"/>
        <v>826.23616200000004</v>
      </c>
      <c r="P33" s="7"/>
      <c r="Q33" s="4"/>
      <c r="R33" s="4"/>
      <c r="S33" s="7"/>
      <c r="T33" s="7"/>
      <c r="U33" s="7"/>
      <c r="V33" s="7"/>
      <c r="W33" s="7"/>
      <c r="X33" s="7"/>
      <c r="Y33" s="7"/>
      <c r="Z33" s="7"/>
      <c r="AA33" s="8"/>
      <c r="AB33" s="7"/>
      <c r="AC33" s="7"/>
      <c r="AD33" s="7"/>
      <c r="AE33" s="7"/>
      <c r="AF33" s="7"/>
      <c r="AG33" s="7"/>
      <c r="AH33" s="7"/>
      <c r="AI33" s="7"/>
    </row>
    <row r="34" spans="1:37" ht="16" x14ac:dyDescent="0.15">
      <c r="A34" s="31" t="s">
        <v>30</v>
      </c>
      <c r="B34" s="32">
        <f t="shared" si="9"/>
        <v>5.8986689999999999</v>
      </c>
      <c r="C34" s="32">
        <f t="shared" si="2"/>
        <v>12.151255000000001</v>
      </c>
      <c r="D34" s="32">
        <f t="shared" si="3"/>
        <v>95.998930000000001</v>
      </c>
      <c r="E34" s="32">
        <f t="shared" si="4"/>
        <v>9.6100000000000005E-3</v>
      </c>
      <c r="F34" s="32">
        <f t="shared" si="5"/>
        <v>62.049667999999997</v>
      </c>
      <c r="G34" s="32">
        <f t="shared" si="6"/>
        <v>0.98856100000000002</v>
      </c>
      <c r="H34" s="32">
        <f t="shared" si="10"/>
        <v>188.634962</v>
      </c>
      <c r="I34" s="32">
        <f t="shared" si="11"/>
        <v>391.83409999999998</v>
      </c>
      <c r="J34" s="32">
        <f t="shared" si="7"/>
        <v>33.254441</v>
      </c>
      <c r="K34" s="32">
        <f t="shared" si="12"/>
        <v>6.6815490000000004</v>
      </c>
      <c r="L34" s="32">
        <f t="shared" si="8"/>
        <v>6.8907170000000004</v>
      </c>
      <c r="M34" s="32">
        <f t="shared" si="13"/>
        <v>71.396876000000006</v>
      </c>
      <c r="N34" s="32">
        <f t="shared" si="13"/>
        <v>7.6036999999999993E-2</v>
      </c>
      <c r="O34" s="33">
        <f t="shared" si="14"/>
        <v>875.8653750000002</v>
      </c>
      <c r="P34" s="7"/>
      <c r="Q34" s="4"/>
      <c r="R34" s="4"/>
      <c r="S34" s="7"/>
      <c r="T34" s="7"/>
      <c r="U34" s="7"/>
      <c r="V34" s="7"/>
      <c r="W34" s="7"/>
      <c r="X34" s="7"/>
      <c r="Y34" s="7"/>
      <c r="Z34" s="7"/>
      <c r="AA34" s="8"/>
      <c r="AB34" s="7"/>
      <c r="AC34" s="7"/>
      <c r="AD34" s="7"/>
      <c r="AE34" s="7"/>
      <c r="AF34" s="7"/>
      <c r="AG34" s="7"/>
      <c r="AH34" s="7"/>
      <c r="AI34" s="7"/>
    </row>
    <row r="35" spans="1:37" ht="16" x14ac:dyDescent="0.15">
      <c r="A35" s="31" t="s">
        <v>31</v>
      </c>
      <c r="B35" s="32">
        <f t="shared" si="9"/>
        <v>5.4579500000000003</v>
      </c>
      <c r="C35" s="32">
        <f t="shared" si="2"/>
        <v>8.9746140000000008</v>
      </c>
      <c r="D35" s="32">
        <f t="shared" si="3"/>
        <v>97.950338000000002</v>
      </c>
      <c r="E35" s="32">
        <f t="shared" si="4"/>
        <v>3.8088999999999998E-2</v>
      </c>
      <c r="F35" s="32">
        <f t="shared" si="5"/>
        <v>63.802779000000001</v>
      </c>
      <c r="G35" s="32">
        <f t="shared" si="6"/>
        <v>1.734837</v>
      </c>
      <c r="H35" s="32">
        <f t="shared" si="10"/>
        <v>199.176007</v>
      </c>
      <c r="I35" s="32">
        <f t="shared" si="11"/>
        <v>629.15350000000001</v>
      </c>
      <c r="J35" s="32">
        <f t="shared" si="7"/>
        <v>53.115884999999999</v>
      </c>
      <c r="K35" s="32">
        <f t="shared" si="12"/>
        <v>7.1985760000000001</v>
      </c>
      <c r="L35" s="32">
        <f t="shared" si="8"/>
        <v>11.529367000000001</v>
      </c>
      <c r="M35" s="32">
        <f t="shared" si="13"/>
        <v>11.522627</v>
      </c>
      <c r="N35" s="32">
        <f t="shared" si="13"/>
        <v>8.5508000000000001E-2</v>
      </c>
      <c r="O35" s="33">
        <f t="shared" si="14"/>
        <v>1089.7400769999999</v>
      </c>
      <c r="P35" s="7"/>
      <c r="Q35" s="4"/>
      <c r="R35" s="4"/>
      <c r="S35" s="7"/>
      <c r="T35" s="7"/>
      <c r="U35" s="7"/>
      <c r="V35" s="7"/>
      <c r="W35" s="7"/>
      <c r="X35" s="7"/>
      <c r="Y35" s="7"/>
      <c r="Z35" s="7"/>
      <c r="AA35" s="8"/>
      <c r="AB35" s="7"/>
      <c r="AC35" s="7"/>
      <c r="AD35" s="7"/>
      <c r="AE35" s="7"/>
      <c r="AF35" s="7"/>
      <c r="AG35" s="7"/>
      <c r="AH35" s="7"/>
      <c r="AI35" s="7"/>
    </row>
    <row r="36" spans="1:37" ht="12" customHeight="1" x14ac:dyDescent="0.15">
      <c r="A36" s="31" t="s">
        <v>32</v>
      </c>
      <c r="B36" s="32">
        <f t="shared" si="9"/>
        <v>3.872487</v>
      </c>
      <c r="C36" s="32">
        <f t="shared" si="2"/>
        <v>15.649315</v>
      </c>
      <c r="D36" s="32">
        <f t="shared" si="3"/>
        <v>100.70367</v>
      </c>
      <c r="E36" s="32">
        <f t="shared" si="4"/>
        <v>9.3270000000000002E-3</v>
      </c>
      <c r="F36" s="32">
        <f t="shared" si="5"/>
        <v>56.675632</v>
      </c>
      <c r="G36" s="32">
        <f t="shared" si="6"/>
        <v>0.55365200000000003</v>
      </c>
      <c r="H36" s="32">
        <f t="shared" si="10"/>
        <v>115.899213</v>
      </c>
      <c r="I36" s="32">
        <f t="shared" si="11"/>
        <v>467.55895800000002</v>
      </c>
      <c r="J36" s="32">
        <f t="shared" si="7"/>
        <v>23.598314999999999</v>
      </c>
      <c r="K36" s="32">
        <f t="shared" si="12"/>
        <v>6.7607920000000004</v>
      </c>
      <c r="L36" s="32">
        <f t="shared" si="8"/>
        <v>19.691089999999999</v>
      </c>
      <c r="M36" s="32">
        <f t="shared" si="13"/>
        <v>9.2928719999999991</v>
      </c>
      <c r="N36" s="32">
        <f t="shared" si="13"/>
        <v>0.123902</v>
      </c>
      <c r="O36" s="33">
        <f t="shared" si="14"/>
        <v>820.38922500000012</v>
      </c>
      <c r="P36" s="7"/>
      <c r="Q36" s="4"/>
      <c r="R36" s="4"/>
      <c r="S36" s="7"/>
      <c r="T36" s="7"/>
      <c r="U36" s="7"/>
      <c r="V36" s="7"/>
      <c r="W36" s="7"/>
      <c r="X36" s="7"/>
      <c r="Y36" s="7"/>
      <c r="Z36" s="7"/>
      <c r="AA36" s="8"/>
      <c r="AB36" s="7"/>
      <c r="AC36" s="7"/>
      <c r="AD36" s="7"/>
      <c r="AE36" s="7"/>
      <c r="AF36" s="7"/>
      <c r="AG36" s="7"/>
      <c r="AH36" s="7"/>
      <c r="AI36" s="7"/>
    </row>
    <row r="37" spans="1:37" ht="13" customHeight="1" x14ac:dyDescent="0.15">
      <c r="A37" s="31" t="s">
        <v>33</v>
      </c>
      <c r="B37" s="32">
        <f t="shared" si="9"/>
        <v>4.7782710000000002</v>
      </c>
      <c r="C37" s="32">
        <f t="shared" si="2"/>
        <v>107.88572499999999</v>
      </c>
      <c r="D37" s="32">
        <f t="shared" si="3"/>
        <v>100.799503</v>
      </c>
      <c r="E37" s="32">
        <f t="shared" si="4"/>
        <v>6.6800000000000002E-3</v>
      </c>
      <c r="F37" s="32">
        <f t="shared" si="5"/>
        <v>59.853400000000001</v>
      </c>
      <c r="G37" s="32">
        <f t="shared" si="6"/>
        <v>1.5655330000000001</v>
      </c>
      <c r="H37" s="32">
        <f t="shared" si="10"/>
        <v>63.523679000000001</v>
      </c>
      <c r="I37" s="32">
        <f t="shared" si="11"/>
        <v>222.38673600000001</v>
      </c>
      <c r="J37" s="32">
        <f t="shared" si="7"/>
        <v>18.740856000000001</v>
      </c>
      <c r="K37" s="32">
        <f t="shared" si="12"/>
        <v>8.5903939999999999</v>
      </c>
      <c r="L37" s="32">
        <f t="shared" si="8"/>
        <v>14.560517000000001</v>
      </c>
      <c r="M37" s="32">
        <f t="shared" si="13"/>
        <v>17.369067000000001</v>
      </c>
      <c r="N37" s="32">
        <f t="shared" si="13"/>
        <v>6.6210000000000005E-2</v>
      </c>
      <c r="O37" s="33">
        <f t="shared" si="14"/>
        <v>620.1265709999999</v>
      </c>
      <c r="P37" s="7"/>
      <c r="Q37" s="4"/>
      <c r="R37" s="4"/>
      <c r="S37" s="7"/>
      <c r="T37" s="7"/>
      <c r="U37" s="7"/>
      <c r="V37" s="7"/>
      <c r="W37" s="7"/>
      <c r="X37" s="7"/>
      <c r="Y37" s="7"/>
      <c r="Z37" s="7"/>
      <c r="AA37" s="8"/>
      <c r="AB37" s="7"/>
      <c r="AC37" s="7"/>
      <c r="AD37" s="7"/>
      <c r="AE37" s="7"/>
      <c r="AF37" s="7"/>
      <c r="AG37" s="7"/>
      <c r="AH37" s="7"/>
      <c r="AI37" s="7"/>
    </row>
    <row r="38" spans="1:37" ht="16" x14ac:dyDescent="0.15">
      <c r="A38" s="34" t="s">
        <v>34</v>
      </c>
      <c r="B38" s="33">
        <f t="shared" ref="B38:O38" si="15">SUM(B26:B37)</f>
        <v>64.438758000000007</v>
      </c>
      <c r="C38" s="33">
        <f t="shared" si="15"/>
        <v>220.06076999999999</v>
      </c>
      <c r="D38" s="33">
        <f t="shared" si="15"/>
        <v>1192.952957</v>
      </c>
      <c r="E38" s="33">
        <f t="shared" si="15"/>
        <v>0.15548499999999998</v>
      </c>
      <c r="F38" s="33">
        <f t="shared" si="15"/>
        <v>777.52756899999986</v>
      </c>
      <c r="G38" s="33">
        <f t="shared" si="15"/>
        <v>16.489101999999999</v>
      </c>
      <c r="H38" s="33">
        <f t="shared" si="15"/>
        <v>898.25093600000002</v>
      </c>
      <c r="I38" s="33">
        <f t="shared" si="15"/>
        <v>3523.2388449999999</v>
      </c>
      <c r="J38" s="33">
        <f t="shared" si="15"/>
        <v>308.29813300000001</v>
      </c>
      <c r="K38" s="33">
        <f t="shared" si="15"/>
        <v>83.849920000000012</v>
      </c>
      <c r="L38" s="33">
        <f t="shared" si="15"/>
        <v>192.54209200000003</v>
      </c>
      <c r="M38" s="33">
        <f t="shared" si="15"/>
        <v>163.94438699999998</v>
      </c>
      <c r="N38" s="33">
        <f t="shared" si="15"/>
        <v>1.294082</v>
      </c>
      <c r="O38" s="33">
        <f t="shared" si="15"/>
        <v>7443.0430359999991</v>
      </c>
      <c r="P38" s="8"/>
      <c r="Q38" s="7"/>
      <c r="R38" s="7"/>
      <c r="S38" s="7"/>
      <c r="T38" s="7"/>
      <c r="U38" s="7"/>
      <c r="V38" s="7"/>
      <c r="W38" s="7"/>
      <c r="X38" s="7"/>
      <c r="Y38" s="7"/>
      <c r="Z38" s="7"/>
      <c r="AA38" s="8"/>
      <c r="AB38" s="7"/>
      <c r="AC38" s="7"/>
      <c r="AD38" s="7"/>
      <c r="AE38" s="7"/>
      <c r="AF38" s="7"/>
      <c r="AG38" s="7"/>
      <c r="AH38" s="7"/>
      <c r="AI38" s="7"/>
    </row>
    <row r="39" spans="1:37" x14ac:dyDescent="0.15">
      <c r="A39" s="35"/>
      <c r="B39" s="25"/>
      <c r="C39" s="25"/>
      <c r="D39" s="25"/>
      <c r="E39" s="25"/>
      <c r="F39" s="25"/>
      <c r="G39" s="25"/>
      <c r="H39" s="25"/>
      <c r="I39" s="25"/>
      <c r="J39" s="25"/>
      <c r="K39" s="25"/>
      <c r="L39" s="25"/>
      <c r="M39" s="25"/>
      <c r="N39" s="25"/>
      <c r="O39" s="25"/>
      <c r="P39" s="4"/>
      <c r="Q39" s="7"/>
      <c r="R39" s="7"/>
      <c r="S39" s="7"/>
      <c r="T39" s="7"/>
      <c r="U39" s="7"/>
      <c r="V39" s="7"/>
      <c r="W39" s="7"/>
      <c r="X39" s="7"/>
      <c r="Y39" s="7"/>
      <c r="Z39" s="7"/>
      <c r="AA39" s="7"/>
      <c r="AB39" s="7"/>
      <c r="AC39" s="7"/>
      <c r="AD39" s="7"/>
      <c r="AE39" s="7"/>
      <c r="AF39" s="7"/>
      <c r="AG39" s="7"/>
      <c r="AH39" s="7"/>
      <c r="AI39" s="7"/>
      <c r="AJ39" s="7"/>
    </row>
    <row r="40" spans="1:37" x14ac:dyDescent="0.15">
      <c r="A40" s="36" t="s">
        <v>35</v>
      </c>
      <c r="B40" s="37"/>
      <c r="C40" s="37"/>
      <c r="D40" s="8"/>
      <c r="E40" s="8"/>
      <c r="F40" s="8"/>
      <c r="G40" s="8"/>
      <c r="H40" s="8"/>
      <c r="I40" s="8"/>
      <c r="J40" s="8"/>
      <c r="K40" s="8"/>
      <c r="L40" s="8"/>
      <c r="M40" s="8"/>
      <c r="N40" s="8"/>
      <c r="O40" s="8"/>
      <c r="P40" s="7"/>
      <c r="Q40" s="7"/>
      <c r="R40" s="7"/>
      <c r="S40" s="7"/>
      <c r="T40" s="7"/>
      <c r="U40" s="7"/>
      <c r="V40" s="7"/>
      <c r="W40" s="7"/>
      <c r="X40" s="7"/>
      <c r="Y40" s="7"/>
      <c r="Z40" s="7"/>
      <c r="AA40" s="7"/>
      <c r="AB40" s="7"/>
      <c r="AC40" s="7"/>
      <c r="AD40" s="7"/>
      <c r="AE40" s="7"/>
      <c r="AF40" s="7"/>
      <c r="AG40" s="7"/>
      <c r="AH40" s="7"/>
      <c r="AI40" s="7"/>
      <c r="AJ40" s="7"/>
    </row>
    <row r="41" spans="1:37" ht="28" x14ac:dyDescent="0.15">
      <c r="A41" s="38" t="s">
        <v>36</v>
      </c>
      <c r="B41" s="38" t="s">
        <v>37</v>
      </c>
      <c r="C41" s="39" t="s">
        <v>5</v>
      </c>
      <c r="D41" s="40" t="s">
        <v>38</v>
      </c>
      <c r="E41" s="39" t="s">
        <v>6</v>
      </c>
      <c r="F41" s="39" t="s">
        <v>7</v>
      </c>
      <c r="G41" s="39" t="s">
        <v>8</v>
      </c>
      <c r="H41" s="38" t="s">
        <v>39</v>
      </c>
      <c r="I41" s="39" t="s">
        <v>40</v>
      </c>
      <c r="J41" s="40" t="s">
        <v>41</v>
      </c>
      <c r="K41" s="39" t="s">
        <v>42</v>
      </c>
      <c r="L41" s="39" t="s">
        <v>43</v>
      </c>
      <c r="M41" s="39" t="s">
        <v>44</v>
      </c>
      <c r="N41" s="39" t="s">
        <v>45</v>
      </c>
      <c r="O41" s="41" t="s">
        <v>46</v>
      </c>
      <c r="P41" s="39" t="s">
        <v>47</v>
      </c>
      <c r="Q41" s="39" t="s">
        <v>12</v>
      </c>
      <c r="R41" s="42" t="s">
        <v>48</v>
      </c>
      <c r="S41" s="39" t="s">
        <v>49</v>
      </c>
      <c r="T41" s="39" t="s">
        <v>50</v>
      </c>
      <c r="U41" s="42" t="s">
        <v>51</v>
      </c>
      <c r="V41" s="42" t="s">
        <v>52</v>
      </c>
      <c r="W41" s="39" t="s">
        <v>14</v>
      </c>
      <c r="X41" s="41" t="s">
        <v>53</v>
      </c>
      <c r="Y41" s="41" t="s">
        <v>54</v>
      </c>
      <c r="Z41" s="41" t="s">
        <v>16</v>
      </c>
      <c r="AA41" s="43" t="s">
        <v>17</v>
      </c>
      <c r="AB41" s="7"/>
      <c r="AC41" s="7"/>
      <c r="AD41" s="7"/>
      <c r="AE41" s="7"/>
      <c r="AF41" s="7"/>
      <c r="AG41" s="7"/>
      <c r="AH41" s="7"/>
      <c r="AI41" s="7"/>
      <c r="AJ41" s="7"/>
      <c r="AK41" s="7"/>
    </row>
    <row r="42" spans="1:37" x14ac:dyDescent="0.15">
      <c r="A42" s="44" t="s">
        <v>22</v>
      </c>
      <c r="B42" s="45">
        <v>467793</v>
      </c>
      <c r="C42" s="46">
        <v>1197538</v>
      </c>
      <c r="D42" s="46">
        <v>7025701</v>
      </c>
      <c r="E42" s="46">
        <v>97911222</v>
      </c>
      <c r="F42" s="46">
        <v>10779</v>
      </c>
      <c r="G42" s="46">
        <v>36354072</v>
      </c>
      <c r="H42" s="46">
        <v>11345749</v>
      </c>
      <c r="I42" s="46">
        <v>19326</v>
      </c>
      <c r="J42" s="46">
        <v>1664047</v>
      </c>
      <c r="K42" s="46">
        <v>3470644</v>
      </c>
      <c r="L42" s="46">
        <v>2980</v>
      </c>
      <c r="M42" s="46">
        <v>2746336</v>
      </c>
      <c r="N42" s="46">
        <v>10563128</v>
      </c>
      <c r="O42" s="46">
        <v>128277027</v>
      </c>
      <c r="P42" s="46">
        <v>22094077</v>
      </c>
      <c r="Q42" s="46">
        <v>8900351</v>
      </c>
      <c r="R42" s="46">
        <v>5288974</v>
      </c>
      <c r="S42" s="46">
        <v>12283</v>
      </c>
      <c r="T42" s="46">
        <v>60084</v>
      </c>
      <c r="U42" s="46">
        <v>6215581</v>
      </c>
      <c r="V42" s="46">
        <v>80331</v>
      </c>
      <c r="W42" s="46">
        <v>13774896</v>
      </c>
      <c r="X42" s="46">
        <v>422479</v>
      </c>
      <c r="Y42" s="46">
        <v>3414439</v>
      </c>
      <c r="Z42" s="46">
        <v>98808</v>
      </c>
      <c r="AA42" s="47">
        <v>361418645</v>
      </c>
      <c r="AB42" s="7"/>
      <c r="AC42" s="7"/>
      <c r="AD42" s="7"/>
      <c r="AE42" s="7"/>
      <c r="AF42" s="7"/>
      <c r="AG42" s="7"/>
      <c r="AH42" s="7"/>
      <c r="AI42" s="7"/>
      <c r="AJ42" s="7"/>
      <c r="AK42" s="7"/>
    </row>
    <row r="43" spans="1:37" x14ac:dyDescent="0.15">
      <c r="A43" s="44" t="s">
        <v>23</v>
      </c>
      <c r="B43" s="45">
        <v>1332332</v>
      </c>
      <c r="C43" s="46">
        <v>1448836</v>
      </c>
      <c r="D43" s="46">
        <v>6562599</v>
      </c>
      <c r="E43" s="46">
        <v>127171837</v>
      </c>
      <c r="F43" s="46">
        <v>7326</v>
      </c>
      <c r="G43" s="46">
        <v>37517403</v>
      </c>
      <c r="H43" s="46">
        <v>15100942</v>
      </c>
      <c r="I43" s="46">
        <v>39378</v>
      </c>
      <c r="J43" s="46">
        <v>1594503</v>
      </c>
      <c r="K43" s="46">
        <v>1900336</v>
      </c>
      <c r="L43" s="46">
        <v>2306</v>
      </c>
      <c r="M43" s="46">
        <v>2857546</v>
      </c>
      <c r="N43" s="46">
        <v>16253682</v>
      </c>
      <c r="O43" s="46">
        <v>163576221</v>
      </c>
      <c r="P43" s="46">
        <v>25846076</v>
      </c>
      <c r="Q43" s="46">
        <v>14527564</v>
      </c>
      <c r="R43" s="46">
        <v>1177170</v>
      </c>
      <c r="S43" s="46">
        <v>51367</v>
      </c>
      <c r="T43" s="46">
        <v>119702</v>
      </c>
      <c r="U43" s="46">
        <v>7147365</v>
      </c>
      <c r="V43" s="46">
        <v>149090</v>
      </c>
      <c r="W43" s="46">
        <v>24948785</v>
      </c>
      <c r="X43" s="46">
        <v>359880</v>
      </c>
      <c r="Y43" s="46">
        <v>3460585</v>
      </c>
      <c r="Z43" s="46">
        <v>80945</v>
      </c>
      <c r="AA43" s="47">
        <v>453233776</v>
      </c>
      <c r="AB43" s="7"/>
      <c r="AC43" s="7"/>
      <c r="AD43" s="7"/>
      <c r="AE43" s="7"/>
      <c r="AF43" s="7"/>
      <c r="AG43" s="7"/>
      <c r="AH43" s="7"/>
      <c r="AI43" s="7"/>
      <c r="AJ43" s="7"/>
      <c r="AK43" s="7"/>
    </row>
    <row r="44" spans="1:37" x14ac:dyDescent="0.15">
      <c r="A44" s="44" t="s">
        <v>24</v>
      </c>
      <c r="B44" s="45">
        <v>1981846</v>
      </c>
      <c r="C44" s="46">
        <v>1367767</v>
      </c>
      <c r="D44" s="46">
        <v>7633679</v>
      </c>
      <c r="E44" s="46">
        <v>99764342</v>
      </c>
      <c r="F44" s="46">
        <v>8521</v>
      </c>
      <c r="G44" s="46">
        <v>33429497</v>
      </c>
      <c r="H44" s="46">
        <v>10529711</v>
      </c>
      <c r="I44" s="46">
        <v>17543</v>
      </c>
      <c r="J44" s="46">
        <v>1192632</v>
      </c>
      <c r="K44" s="46">
        <v>3411180</v>
      </c>
      <c r="L44" s="46">
        <v>2223</v>
      </c>
      <c r="M44" s="46">
        <v>2811970</v>
      </c>
      <c r="N44" s="46">
        <v>10816141</v>
      </c>
      <c r="O44" s="46">
        <v>126461977</v>
      </c>
      <c r="P44" s="46">
        <v>22540368</v>
      </c>
      <c r="Q44" s="46">
        <v>12468829</v>
      </c>
      <c r="R44" s="46">
        <v>1110173</v>
      </c>
      <c r="S44" s="46">
        <v>13341</v>
      </c>
      <c r="T44" s="46">
        <v>461975</v>
      </c>
      <c r="U44" s="46">
        <v>7339184</v>
      </c>
      <c r="V44" s="46">
        <v>78575</v>
      </c>
      <c r="W44" s="46">
        <v>21267825</v>
      </c>
      <c r="X44" s="46">
        <v>193399</v>
      </c>
      <c r="Y44" s="46">
        <v>4345285</v>
      </c>
      <c r="Z44" s="46">
        <v>75673</v>
      </c>
      <c r="AA44" s="47">
        <v>369323656</v>
      </c>
      <c r="AB44" s="7"/>
      <c r="AC44" s="7"/>
      <c r="AD44" s="7"/>
      <c r="AE44" s="7"/>
      <c r="AF44" s="7"/>
      <c r="AG44" s="7"/>
      <c r="AH44" s="7"/>
      <c r="AI44" s="7"/>
      <c r="AJ44" s="7"/>
      <c r="AK44" s="7"/>
    </row>
    <row r="45" spans="1:37" x14ac:dyDescent="0.15">
      <c r="A45" s="44" t="s">
        <v>25</v>
      </c>
      <c r="B45" s="45">
        <v>2031249</v>
      </c>
      <c r="C45" s="46">
        <v>1001352</v>
      </c>
      <c r="D45" s="46">
        <v>7517067</v>
      </c>
      <c r="E45" s="46">
        <v>101508762</v>
      </c>
      <c r="F45" s="46">
        <v>12923</v>
      </c>
      <c r="G45" s="46">
        <v>35243356</v>
      </c>
      <c r="H45" s="46">
        <v>10039553</v>
      </c>
      <c r="I45" s="46">
        <v>38695</v>
      </c>
      <c r="J45" s="46">
        <v>249489</v>
      </c>
      <c r="K45" s="46">
        <v>3084124</v>
      </c>
      <c r="L45" s="46">
        <v>2241</v>
      </c>
      <c r="M45" s="46">
        <v>2966168</v>
      </c>
      <c r="N45" s="46">
        <v>11391752</v>
      </c>
      <c r="O45" s="46">
        <v>107690225</v>
      </c>
      <c r="P45" s="46">
        <v>53832190</v>
      </c>
      <c r="Q45" s="46">
        <v>9605943</v>
      </c>
      <c r="R45" s="46">
        <v>979680</v>
      </c>
      <c r="S45" s="46">
        <v>22618</v>
      </c>
      <c r="T45" s="46">
        <v>489555</v>
      </c>
      <c r="U45" s="46">
        <v>6000313</v>
      </c>
      <c r="V45" s="46">
        <v>127115</v>
      </c>
      <c r="W45" s="46">
        <v>15705827</v>
      </c>
      <c r="X45" s="46">
        <v>319187</v>
      </c>
      <c r="Y45" s="46">
        <v>5473884</v>
      </c>
      <c r="Z45" s="46">
        <v>87254</v>
      </c>
      <c r="AA45" s="47">
        <v>375420522</v>
      </c>
      <c r="AB45" s="7"/>
      <c r="AC45" s="7"/>
      <c r="AD45" s="7"/>
      <c r="AE45" s="7"/>
      <c r="AF45" s="7"/>
      <c r="AG45" s="7"/>
      <c r="AH45" s="7"/>
      <c r="AI45" s="7"/>
      <c r="AJ45" s="7"/>
      <c r="AK45" s="7"/>
    </row>
    <row r="46" spans="1:37" x14ac:dyDescent="0.15">
      <c r="A46" s="44" t="s">
        <v>26</v>
      </c>
      <c r="B46" s="45">
        <v>2751223</v>
      </c>
      <c r="C46" s="46">
        <v>1069325</v>
      </c>
      <c r="D46" s="46">
        <v>6688887</v>
      </c>
      <c r="E46" s="46">
        <v>89937602</v>
      </c>
      <c r="F46" s="46">
        <v>27096</v>
      </c>
      <c r="G46" s="46">
        <v>36689269</v>
      </c>
      <c r="H46" s="46">
        <v>12686998</v>
      </c>
      <c r="I46" s="46">
        <v>15889</v>
      </c>
      <c r="J46" s="46">
        <v>645005</v>
      </c>
      <c r="K46" s="46">
        <v>7271672</v>
      </c>
      <c r="L46" s="46">
        <v>2016</v>
      </c>
      <c r="M46" s="46">
        <v>4347791</v>
      </c>
      <c r="N46" s="46">
        <v>11978461</v>
      </c>
      <c r="O46" s="46">
        <v>118483842</v>
      </c>
      <c r="P46" s="46">
        <v>25442059</v>
      </c>
      <c r="Q46" s="46">
        <v>16793865</v>
      </c>
      <c r="R46" s="46">
        <v>2935140</v>
      </c>
      <c r="S46" s="46">
        <v>14657</v>
      </c>
      <c r="T46" s="46">
        <v>619551</v>
      </c>
      <c r="U46" s="46">
        <v>6385811</v>
      </c>
      <c r="V46" s="46">
        <v>186151</v>
      </c>
      <c r="W46" s="46">
        <v>12904489</v>
      </c>
      <c r="X46" s="46">
        <v>267700</v>
      </c>
      <c r="Y46" s="46">
        <v>6237679</v>
      </c>
      <c r="Z46" s="46">
        <v>111253</v>
      </c>
      <c r="AA46" s="47">
        <v>364493431</v>
      </c>
      <c r="AB46" s="7"/>
      <c r="AC46" s="7"/>
      <c r="AD46" s="7"/>
      <c r="AE46" s="7"/>
      <c r="AF46" s="7"/>
      <c r="AG46" s="7"/>
      <c r="AH46" s="7"/>
      <c r="AI46" s="7"/>
      <c r="AJ46" s="7"/>
      <c r="AK46" s="7"/>
    </row>
    <row r="47" spans="1:37" x14ac:dyDescent="0.15">
      <c r="A47" s="44" t="s">
        <v>27</v>
      </c>
      <c r="B47" s="45">
        <v>2189264</v>
      </c>
      <c r="C47" s="46">
        <v>1282814</v>
      </c>
      <c r="D47" s="46">
        <v>7975724</v>
      </c>
      <c r="E47" s="46">
        <v>94404848</v>
      </c>
      <c r="F47" s="46">
        <v>11596</v>
      </c>
      <c r="G47" s="46">
        <v>56109884</v>
      </c>
      <c r="H47" s="46">
        <v>17619703</v>
      </c>
      <c r="I47" s="46">
        <v>79288</v>
      </c>
      <c r="J47" s="46">
        <v>2796644</v>
      </c>
      <c r="K47" s="46">
        <v>7877131</v>
      </c>
      <c r="L47" s="46">
        <v>4870</v>
      </c>
      <c r="M47" s="46">
        <v>4119686</v>
      </c>
      <c r="N47" s="46">
        <v>9027514</v>
      </c>
      <c r="O47" s="46">
        <v>431766548</v>
      </c>
      <c r="P47" s="46">
        <v>20892542</v>
      </c>
      <c r="Q47" s="46">
        <v>18745782</v>
      </c>
      <c r="R47" s="46">
        <v>9547194</v>
      </c>
      <c r="S47" s="46">
        <v>34607</v>
      </c>
      <c r="T47" s="46">
        <v>708274</v>
      </c>
      <c r="U47" s="46">
        <v>5642423</v>
      </c>
      <c r="V47" s="46">
        <v>151204</v>
      </c>
      <c r="W47" s="46">
        <v>12400069</v>
      </c>
      <c r="X47" s="46">
        <v>312051</v>
      </c>
      <c r="Y47" s="46">
        <v>8524455</v>
      </c>
      <c r="Z47" s="46">
        <v>315678</v>
      </c>
      <c r="AA47" s="47">
        <v>712539793</v>
      </c>
      <c r="AB47" s="7"/>
      <c r="AC47" s="7"/>
      <c r="AD47" s="7"/>
      <c r="AE47" s="7"/>
      <c r="AF47" s="7"/>
      <c r="AG47" s="7"/>
      <c r="AH47" s="7"/>
      <c r="AI47" s="7"/>
      <c r="AJ47" s="7"/>
      <c r="AK47" s="7"/>
    </row>
    <row r="48" spans="1:37" x14ac:dyDescent="0.15">
      <c r="A48" s="44" t="s">
        <v>28</v>
      </c>
      <c r="B48" s="45">
        <v>1656887</v>
      </c>
      <c r="C48" s="46">
        <v>1329899</v>
      </c>
      <c r="D48" s="46">
        <v>7507383</v>
      </c>
      <c r="E48" s="46">
        <v>90623218</v>
      </c>
      <c r="F48" s="46">
        <v>3375</v>
      </c>
      <c r="G48" s="46">
        <v>44340740</v>
      </c>
      <c r="H48" s="46">
        <v>25735632</v>
      </c>
      <c r="I48" s="46">
        <v>20396</v>
      </c>
      <c r="J48" s="46">
        <v>2924540</v>
      </c>
      <c r="K48" s="46">
        <v>6709860</v>
      </c>
      <c r="L48" s="46">
        <v>2400</v>
      </c>
      <c r="M48" s="46">
        <v>4393809</v>
      </c>
      <c r="N48" s="46">
        <v>9696219</v>
      </c>
      <c r="O48" s="46">
        <v>273506695</v>
      </c>
      <c r="P48" s="46">
        <v>24362520</v>
      </c>
      <c r="Q48" s="46">
        <v>16949562</v>
      </c>
      <c r="R48" s="46">
        <v>19112002</v>
      </c>
      <c r="S48" s="46">
        <v>14571</v>
      </c>
      <c r="T48" s="46">
        <v>532069</v>
      </c>
      <c r="U48" s="46">
        <v>7288601</v>
      </c>
      <c r="V48" s="46">
        <v>182839</v>
      </c>
      <c r="W48" s="46">
        <v>26226958</v>
      </c>
      <c r="X48" s="46">
        <v>351399</v>
      </c>
      <c r="Y48" s="46">
        <v>10690886</v>
      </c>
      <c r="Z48" s="46">
        <v>93343</v>
      </c>
      <c r="AA48" s="47">
        <v>574255803</v>
      </c>
      <c r="AB48" s="7"/>
      <c r="AC48" s="7"/>
      <c r="AD48" s="7"/>
      <c r="AE48" s="7"/>
      <c r="AF48" s="7"/>
      <c r="AG48" s="7"/>
      <c r="AH48" s="7"/>
      <c r="AI48" s="7"/>
      <c r="AJ48" s="7"/>
      <c r="AK48" s="7"/>
    </row>
    <row r="49" spans="1:37" x14ac:dyDescent="0.15">
      <c r="A49" s="44" t="s">
        <v>29</v>
      </c>
      <c r="B49" s="45">
        <v>2713135</v>
      </c>
      <c r="C49" s="46">
        <v>1539728</v>
      </c>
      <c r="D49" s="46">
        <v>14251562</v>
      </c>
      <c r="E49" s="46">
        <v>96178685</v>
      </c>
      <c r="F49" s="46">
        <v>10163</v>
      </c>
      <c r="G49" s="46">
        <v>38693334</v>
      </c>
      <c r="H49" s="46">
        <v>113418377</v>
      </c>
      <c r="I49" s="46">
        <v>61355</v>
      </c>
      <c r="J49" s="46">
        <v>579659</v>
      </c>
      <c r="K49" s="46">
        <v>6789571</v>
      </c>
      <c r="L49" s="46">
        <v>2232</v>
      </c>
      <c r="M49" s="46">
        <v>5043078</v>
      </c>
      <c r="N49" s="46">
        <v>16191206</v>
      </c>
      <c r="O49" s="46">
        <v>366624913</v>
      </c>
      <c r="P49" s="46">
        <v>95492725</v>
      </c>
      <c r="Q49" s="46">
        <v>19224279</v>
      </c>
      <c r="R49" s="46">
        <v>18320944</v>
      </c>
      <c r="S49" s="46">
        <v>15268</v>
      </c>
      <c r="T49" s="46">
        <v>731262</v>
      </c>
      <c r="U49" s="46">
        <v>6497192</v>
      </c>
      <c r="V49" s="46">
        <v>1146834</v>
      </c>
      <c r="W49" s="46">
        <v>10187345</v>
      </c>
      <c r="X49" s="46">
        <v>228112</v>
      </c>
      <c r="Y49" s="46">
        <v>12215732</v>
      </c>
      <c r="Z49" s="46">
        <v>79471</v>
      </c>
      <c r="AA49" s="47">
        <v>826236162</v>
      </c>
      <c r="AB49" s="7"/>
      <c r="AC49" s="7"/>
      <c r="AD49" s="7"/>
      <c r="AE49" s="7"/>
      <c r="AF49" s="7"/>
      <c r="AG49" s="7"/>
      <c r="AH49" s="7"/>
      <c r="AI49" s="7"/>
      <c r="AJ49" s="7"/>
      <c r="AK49" s="7"/>
    </row>
    <row r="50" spans="1:37" x14ac:dyDescent="0.15">
      <c r="A50" s="44" t="s">
        <v>30</v>
      </c>
      <c r="B50" s="45">
        <v>2479975</v>
      </c>
      <c r="C50" s="46">
        <v>1154195</v>
      </c>
      <c r="D50" s="46">
        <v>10997060</v>
      </c>
      <c r="E50" s="46">
        <v>95998930</v>
      </c>
      <c r="F50" s="46">
        <v>9610</v>
      </c>
      <c r="G50" s="46">
        <v>40464227</v>
      </c>
      <c r="H50" s="46">
        <v>21447005</v>
      </c>
      <c r="I50" s="46">
        <v>138436</v>
      </c>
      <c r="J50" s="46">
        <v>988561</v>
      </c>
      <c r="K50" s="46">
        <v>8112883</v>
      </c>
      <c r="L50" s="46">
        <v>2151</v>
      </c>
      <c r="M50" s="46">
        <v>3416543</v>
      </c>
      <c r="N50" s="46">
        <v>19289560</v>
      </c>
      <c r="O50" s="46">
        <v>372544540</v>
      </c>
      <c r="P50" s="46">
        <v>180522079</v>
      </c>
      <c r="Q50" s="46">
        <v>18258320</v>
      </c>
      <c r="R50" s="46">
        <v>13475463</v>
      </c>
      <c r="S50" s="46">
        <v>70395</v>
      </c>
      <c r="T50" s="46">
        <v>1450263</v>
      </c>
      <c r="U50" s="46">
        <v>5569764</v>
      </c>
      <c r="V50" s="46">
        <v>1111785</v>
      </c>
      <c r="W50" s="46">
        <v>6691546</v>
      </c>
      <c r="X50" s="46">
        <v>199171</v>
      </c>
      <c r="Y50" s="46">
        <v>71396876</v>
      </c>
      <c r="Z50" s="46">
        <v>76037</v>
      </c>
      <c r="AA50" s="47">
        <v>875865375</v>
      </c>
      <c r="AB50" s="7"/>
      <c r="AC50" s="7"/>
      <c r="AD50" s="7"/>
      <c r="AE50" s="7"/>
      <c r="AF50" s="7"/>
      <c r="AG50" s="7"/>
      <c r="AH50" s="7"/>
      <c r="AI50" s="7"/>
      <c r="AJ50" s="7"/>
      <c r="AK50" s="7"/>
    </row>
    <row r="51" spans="1:37" x14ac:dyDescent="0.15">
      <c r="A51" s="44" t="s">
        <v>31</v>
      </c>
      <c r="B51" s="45">
        <v>2152063</v>
      </c>
      <c r="C51" s="46">
        <v>1119086</v>
      </c>
      <c r="D51" s="46">
        <v>7855528</v>
      </c>
      <c r="E51" s="46">
        <v>97950338</v>
      </c>
      <c r="F51" s="46">
        <v>38089</v>
      </c>
      <c r="G51" s="46">
        <v>49625687</v>
      </c>
      <c r="H51" s="46">
        <v>14084387</v>
      </c>
      <c r="I51" s="46">
        <v>92705</v>
      </c>
      <c r="J51" s="46">
        <v>1734837</v>
      </c>
      <c r="K51" s="46">
        <v>7717242</v>
      </c>
      <c r="L51" s="46">
        <v>1782</v>
      </c>
      <c r="M51" s="46">
        <v>3304105</v>
      </c>
      <c r="N51" s="46">
        <v>5230650</v>
      </c>
      <c r="O51" s="46">
        <v>623922850</v>
      </c>
      <c r="P51" s="46">
        <v>191458765</v>
      </c>
      <c r="Q51" s="46">
        <v>13185306</v>
      </c>
      <c r="R51" s="46">
        <v>38587672</v>
      </c>
      <c r="S51" s="46">
        <v>182230</v>
      </c>
      <c r="T51" s="46">
        <v>1160677</v>
      </c>
      <c r="U51" s="46">
        <v>6046400</v>
      </c>
      <c r="V51" s="46">
        <v>1152176</v>
      </c>
      <c r="W51" s="46">
        <v>11038427</v>
      </c>
      <c r="X51" s="46">
        <v>490940</v>
      </c>
      <c r="Y51" s="46">
        <v>11522627</v>
      </c>
      <c r="Z51" s="46">
        <v>85508</v>
      </c>
      <c r="AA51" s="47">
        <v>1089740077</v>
      </c>
      <c r="AB51" s="7"/>
      <c r="AC51" s="7"/>
      <c r="AD51" s="7"/>
      <c r="AE51" s="7"/>
      <c r="AF51" s="7"/>
      <c r="AG51" s="7"/>
      <c r="AH51" s="7"/>
      <c r="AI51" s="7"/>
      <c r="AJ51" s="7"/>
      <c r="AK51" s="7"/>
    </row>
    <row r="52" spans="1:37" x14ac:dyDescent="0.15">
      <c r="A52" s="44" t="s">
        <v>32</v>
      </c>
      <c r="B52" s="45">
        <v>1745181</v>
      </c>
      <c r="C52" s="46">
        <v>1237405</v>
      </c>
      <c r="D52" s="46">
        <v>14411910</v>
      </c>
      <c r="E52" s="46">
        <v>100703670</v>
      </c>
      <c r="F52" s="46">
        <v>9327</v>
      </c>
      <c r="G52" s="46">
        <v>42661696</v>
      </c>
      <c r="H52" s="46">
        <v>13896510</v>
      </c>
      <c r="I52" s="46">
        <v>117426</v>
      </c>
      <c r="J52" s="46">
        <v>553652</v>
      </c>
      <c r="K52" s="46">
        <v>9274739</v>
      </c>
      <c r="L52" s="46">
        <v>120</v>
      </c>
      <c r="M52" s="46">
        <v>2127186</v>
      </c>
      <c r="N52" s="46">
        <v>4934443</v>
      </c>
      <c r="O52" s="46">
        <v>462624515</v>
      </c>
      <c r="P52" s="46">
        <v>106624474</v>
      </c>
      <c r="Q52" s="46">
        <v>6640914</v>
      </c>
      <c r="R52" s="46">
        <v>16691569</v>
      </c>
      <c r="S52" s="46">
        <v>11215</v>
      </c>
      <c r="T52" s="46">
        <v>254617</v>
      </c>
      <c r="U52" s="46">
        <v>6317039</v>
      </c>
      <c r="V52" s="46">
        <v>443753</v>
      </c>
      <c r="W52" s="46">
        <v>19301469</v>
      </c>
      <c r="X52" s="46">
        <v>389621</v>
      </c>
      <c r="Y52" s="46">
        <v>9292872</v>
      </c>
      <c r="Z52" s="46">
        <v>123902</v>
      </c>
      <c r="AA52" s="47">
        <v>820389225</v>
      </c>
      <c r="AB52" s="7"/>
      <c r="AC52" s="7"/>
      <c r="AD52" s="7"/>
      <c r="AE52" s="7"/>
      <c r="AF52" s="7"/>
      <c r="AG52" s="7"/>
      <c r="AH52" s="7"/>
      <c r="AI52" s="7"/>
      <c r="AJ52" s="7"/>
      <c r="AK52" s="7"/>
    </row>
    <row r="53" spans="1:37" x14ac:dyDescent="0.15">
      <c r="A53" s="44" t="s">
        <v>33</v>
      </c>
      <c r="B53" s="45">
        <v>2981937</v>
      </c>
      <c r="C53" s="46">
        <v>1601765</v>
      </c>
      <c r="D53" s="46">
        <v>106283960</v>
      </c>
      <c r="E53" s="46">
        <v>100799503</v>
      </c>
      <c r="F53" s="46">
        <v>6680</v>
      </c>
      <c r="G53" s="46">
        <v>42200861</v>
      </c>
      <c r="H53" s="46">
        <v>17549698</v>
      </c>
      <c r="I53" s="46">
        <v>102841</v>
      </c>
      <c r="J53" s="46">
        <v>1565533</v>
      </c>
      <c r="K53" s="46">
        <v>9297312</v>
      </c>
      <c r="L53" s="46"/>
      <c r="M53" s="46">
        <v>1796334</v>
      </c>
      <c r="N53" s="46">
        <v>4194452</v>
      </c>
      <c r="O53" s="46">
        <v>218192284</v>
      </c>
      <c r="P53" s="46">
        <v>54226367</v>
      </c>
      <c r="Q53" s="46">
        <v>3221425</v>
      </c>
      <c r="R53" s="46">
        <v>15157335</v>
      </c>
      <c r="S53" s="46">
        <v>10067</v>
      </c>
      <c r="T53" s="46">
        <v>352029</v>
      </c>
      <c r="U53" s="46">
        <v>7264889</v>
      </c>
      <c r="V53" s="46">
        <v>1325505</v>
      </c>
      <c r="W53" s="46">
        <v>13064649</v>
      </c>
      <c r="X53" s="46">
        <v>1495868</v>
      </c>
      <c r="Y53" s="46">
        <v>17369067</v>
      </c>
      <c r="Z53" s="46">
        <v>66210</v>
      </c>
      <c r="AA53" s="47">
        <v>620126571</v>
      </c>
      <c r="AB53" s="8"/>
      <c r="AC53" s="7"/>
      <c r="AD53" s="7"/>
      <c r="AE53" s="7"/>
      <c r="AF53" s="7"/>
      <c r="AG53" s="7"/>
      <c r="AH53" s="7"/>
      <c r="AI53" s="7"/>
      <c r="AJ53" s="7"/>
    </row>
    <row r="54" spans="1:37" x14ac:dyDescent="0.15">
      <c r="A54" s="48" t="s">
        <v>34</v>
      </c>
      <c r="B54" s="49">
        <f>SUM(B42:B53)</f>
        <v>24482885</v>
      </c>
      <c r="C54" s="49">
        <f>SUM(C42:C53)</f>
        <v>15349710</v>
      </c>
      <c r="D54" s="49">
        <f t="shared" ref="D54:AA54" si="16">SUM(D42:D53)</f>
        <v>204711060</v>
      </c>
      <c r="E54" s="49">
        <f t="shared" si="16"/>
        <v>1192952957</v>
      </c>
      <c r="F54" s="49">
        <f t="shared" si="16"/>
        <v>155485</v>
      </c>
      <c r="G54" s="49">
        <f t="shared" si="16"/>
        <v>493330026</v>
      </c>
      <c r="H54" s="49">
        <f t="shared" si="16"/>
        <v>283454265</v>
      </c>
      <c r="I54" s="49">
        <f t="shared" si="16"/>
        <v>743278</v>
      </c>
      <c r="J54" s="49">
        <f t="shared" si="16"/>
        <v>16489102</v>
      </c>
      <c r="K54" s="49">
        <f t="shared" si="16"/>
        <v>74916694</v>
      </c>
      <c r="L54" s="49">
        <f t="shared" si="16"/>
        <v>25321</v>
      </c>
      <c r="M54" s="49">
        <f t="shared" si="16"/>
        <v>39930552</v>
      </c>
      <c r="N54" s="49">
        <f t="shared" si="16"/>
        <v>129567208</v>
      </c>
      <c r="O54" s="49">
        <f t="shared" si="16"/>
        <v>3393671637</v>
      </c>
      <c r="P54" s="49">
        <f t="shared" si="16"/>
        <v>823334242</v>
      </c>
      <c r="Q54" s="49">
        <f t="shared" si="16"/>
        <v>158522140</v>
      </c>
      <c r="R54" s="49">
        <f t="shared" si="16"/>
        <v>142383316</v>
      </c>
      <c r="S54" s="49">
        <f t="shared" si="16"/>
        <v>452619</v>
      </c>
      <c r="T54" s="49">
        <f t="shared" si="16"/>
        <v>6940058</v>
      </c>
      <c r="U54" s="49">
        <f t="shared" si="16"/>
        <v>77714562</v>
      </c>
      <c r="V54" s="49">
        <f t="shared" si="16"/>
        <v>6135358</v>
      </c>
      <c r="W54" s="49">
        <f t="shared" si="16"/>
        <v>187512285</v>
      </c>
      <c r="X54" s="49">
        <f t="shared" si="16"/>
        <v>5029807</v>
      </c>
      <c r="Y54" s="49">
        <f t="shared" si="16"/>
        <v>163944387</v>
      </c>
      <c r="Z54" s="49">
        <f t="shared" si="16"/>
        <v>1294082</v>
      </c>
      <c r="AA54" s="49">
        <f t="shared" si="16"/>
        <v>7443043036</v>
      </c>
      <c r="AB54" s="8"/>
      <c r="AC54" s="7"/>
      <c r="AD54" s="7"/>
      <c r="AE54" s="7"/>
      <c r="AF54" s="7"/>
      <c r="AG54" s="7"/>
      <c r="AH54" s="7"/>
      <c r="AI54" s="7"/>
      <c r="AJ54" s="7"/>
    </row>
    <row r="55" spans="1:37" x14ac:dyDescent="0.15">
      <c r="A55" s="7"/>
      <c r="B55" s="50"/>
      <c r="C55" s="50"/>
      <c r="D55" s="50"/>
      <c r="E55" s="50"/>
      <c r="F55" s="50"/>
      <c r="G55" s="50"/>
      <c r="H55" s="50"/>
      <c r="I55" s="50"/>
      <c r="J55" s="50"/>
      <c r="K55" s="50"/>
      <c r="L55" s="50"/>
      <c r="M55" s="50"/>
      <c r="N55" s="50"/>
      <c r="O55" s="50"/>
      <c r="P55" s="50"/>
      <c r="Q55" s="50"/>
      <c r="R55" s="50"/>
      <c r="S55" s="50"/>
      <c r="T55" s="50"/>
      <c r="U55" s="7"/>
      <c r="V55"/>
      <c r="W55" s="7"/>
      <c r="X55" s="7"/>
      <c r="Y55" s="7"/>
      <c r="Z55" s="7"/>
      <c r="AA55" s="8"/>
      <c r="AB55" s="7"/>
      <c r="AC55" s="7"/>
      <c r="AD55" s="7"/>
      <c r="AE55" s="7"/>
      <c r="AF55" s="7"/>
      <c r="AG55" s="7"/>
      <c r="AH55" s="7"/>
      <c r="AI55" s="7"/>
    </row>
    <row r="56" spans="1:37" x14ac:dyDescent="0.15">
      <c r="A56" s="36"/>
      <c r="B56" s="7"/>
      <c r="C56" s="8"/>
      <c r="D56" s="8"/>
      <c r="E56" s="8"/>
      <c r="F56" s="8"/>
      <c r="G56" s="8"/>
      <c r="H56" s="8"/>
      <c r="I56" s="8"/>
      <c r="J56" s="8"/>
      <c r="K56" s="8"/>
      <c r="L56" s="8"/>
      <c r="M56" s="8"/>
      <c r="N56" s="51"/>
      <c r="O56" s="7"/>
      <c r="P56" s="7"/>
      <c r="Q56" s="7"/>
      <c r="R56" s="7"/>
      <c r="S56" s="7"/>
      <c r="T56" s="7"/>
      <c r="U56" s="7"/>
      <c r="V56"/>
      <c r="W56" s="7"/>
      <c r="X56" s="7"/>
      <c r="Y56" s="7"/>
      <c r="Z56" s="7"/>
      <c r="AA56" s="8"/>
      <c r="AB56" s="7"/>
      <c r="AC56" s="7"/>
      <c r="AD56" s="7"/>
      <c r="AE56" s="7"/>
      <c r="AF56" s="7"/>
      <c r="AG56" s="7"/>
      <c r="AH56" s="7"/>
      <c r="AI56" s="7"/>
    </row>
    <row r="57" spans="1:37" x14ac:dyDescent="0.15">
      <c r="A57" s="36"/>
      <c r="B57" s="7"/>
      <c r="C57" s="8"/>
      <c r="D57" s="8"/>
      <c r="E57" s="8"/>
      <c r="F57" s="8"/>
      <c r="G57" s="8"/>
      <c r="H57" s="8"/>
      <c r="I57" s="8"/>
      <c r="J57" s="8"/>
      <c r="K57" s="8"/>
      <c r="L57" s="8"/>
      <c r="M57" s="8"/>
      <c r="N57" s="51"/>
      <c r="O57" s="7"/>
      <c r="P57" s="7"/>
      <c r="Q57" s="7"/>
      <c r="R57" s="7"/>
      <c r="S57" s="7"/>
      <c r="T57" s="7"/>
      <c r="U57" s="7"/>
      <c r="V57" s="7"/>
      <c r="W57" s="7"/>
      <c r="X57" s="7"/>
      <c r="Y57" s="7"/>
      <c r="Z57" s="7"/>
      <c r="AA57" s="8"/>
      <c r="AB57" s="7"/>
      <c r="AC57" s="7"/>
      <c r="AD57" s="7"/>
      <c r="AE57" s="7"/>
      <c r="AF57" s="7"/>
      <c r="AG57" s="7"/>
      <c r="AH57" s="7"/>
      <c r="AI57" s="7"/>
    </row>
    <row r="58" spans="1:37" x14ac:dyDescent="0.15">
      <c r="A58" s="36"/>
      <c r="B58" s="7"/>
      <c r="C58" s="8"/>
      <c r="D58" s="8"/>
      <c r="E58" s="8"/>
      <c r="F58" s="8"/>
      <c r="G58" s="8"/>
      <c r="H58" s="8"/>
      <c r="I58" s="8"/>
      <c r="J58" s="8"/>
      <c r="K58" s="8"/>
      <c r="L58" s="8"/>
      <c r="M58" s="8"/>
      <c r="N58" s="51"/>
      <c r="O58" s="7"/>
      <c r="P58" s="7"/>
      <c r="Q58" s="7"/>
      <c r="R58" s="7"/>
      <c r="S58" s="7"/>
      <c r="T58" s="7"/>
      <c r="U58" s="7"/>
      <c r="V58" s="7"/>
      <c r="W58" s="7"/>
      <c r="X58" s="7"/>
      <c r="Y58" s="7"/>
      <c r="Z58" s="7"/>
      <c r="AA58" s="8"/>
      <c r="AB58" s="7"/>
      <c r="AC58" s="7"/>
      <c r="AD58" s="7"/>
      <c r="AE58" s="7"/>
      <c r="AF58" s="7"/>
      <c r="AG58" s="7"/>
      <c r="AH58" s="7"/>
      <c r="AI58" s="7"/>
    </row>
    <row r="59" spans="1:37" x14ac:dyDescent="0.15">
      <c r="A59" s="36"/>
      <c r="B59" s="7"/>
      <c r="C59" s="8"/>
      <c r="D59" s="8"/>
      <c r="E59" s="8"/>
      <c r="F59" s="8"/>
      <c r="G59" s="8"/>
      <c r="H59" s="8"/>
      <c r="I59" s="8"/>
      <c r="J59" s="8"/>
      <c r="K59" s="8"/>
      <c r="L59" s="8"/>
      <c r="M59" s="8"/>
      <c r="N59" s="51"/>
      <c r="O59" s="7"/>
      <c r="P59" s="7"/>
      <c r="Q59" s="7"/>
      <c r="R59" s="7"/>
      <c r="S59" s="7"/>
      <c r="T59" s="7"/>
      <c r="U59" s="7"/>
      <c r="V59" s="7"/>
      <c r="W59" s="7"/>
      <c r="X59" s="7"/>
      <c r="Y59" s="7"/>
      <c r="Z59" s="7"/>
      <c r="AA59" s="8"/>
      <c r="AB59" s="7"/>
      <c r="AC59" s="7"/>
      <c r="AD59" s="7"/>
      <c r="AE59" s="7"/>
      <c r="AF59" s="7"/>
      <c r="AG59" s="7"/>
      <c r="AH59" s="7"/>
      <c r="AI59" s="7"/>
    </row>
    <row r="60" spans="1:37" x14ac:dyDescent="0.15">
      <c r="A60" s="36"/>
      <c r="B60" s="7"/>
      <c r="C60" s="8"/>
      <c r="D60" s="8"/>
      <c r="E60" s="8"/>
      <c r="F60" s="8"/>
      <c r="G60" s="8"/>
      <c r="H60" s="8"/>
      <c r="I60" s="8"/>
      <c r="J60" s="8"/>
      <c r="K60" s="8"/>
      <c r="L60" s="8"/>
      <c r="M60" s="8"/>
      <c r="N60" s="51"/>
      <c r="O60" s="7"/>
      <c r="P60" s="7"/>
      <c r="Q60" s="7"/>
      <c r="R60" s="7"/>
      <c r="S60" s="7"/>
      <c r="T60" s="7"/>
      <c r="U60" s="7"/>
      <c r="V60" s="7"/>
      <c r="W60" s="7"/>
      <c r="X60" s="7"/>
      <c r="Y60" s="7"/>
      <c r="Z60" s="7"/>
      <c r="AA60" s="8"/>
      <c r="AB60" s="7"/>
      <c r="AC60" s="7"/>
      <c r="AD60" s="7"/>
      <c r="AE60" s="7"/>
      <c r="AF60" s="7"/>
      <c r="AG60" s="7"/>
      <c r="AH60" s="7"/>
      <c r="AI60" s="7"/>
    </row>
    <row r="61" spans="1:37" ht="30.75" customHeight="1" x14ac:dyDescent="0.15">
      <c r="A61" s="11" t="s">
        <v>55</v>
      </c>
      <c r="B61" s="11"/>
      <c r="C61" s="11"/>
      <c r="D61" s="52"/>
      <c r="E61" s="8"/>
      <c r="F61" s="8"/>
      <c r="G61" s="8"/>
      <c r="H61" s="8"/>
      <c r="I61" s="8"/>
      <c r="J61" s="8"/>
      <c r="K61" s="8"/>
      <c r="L61" s="8"/>
      <c r="M61" s="8"/>
      <c r="N61" s="51"/>
      <c r="O61" s="7"/>
      <c r="P61" s="7"/>
      <c r="Q61" s="7"/>
      <c r="R61" s="7"/>
      <c r="S61" s="7"/>
      <c r="T61" s="7"/>
      <c r="U61" s="7"/>
      <c r="V61" s="7"/>
      <c r="W61" s="7"/>
      <c r="X61" s="7"/>
      <c r="Y61" s="7"/>
      <c r="Z61" s="7"/>
      <c r="AA61" s="8"/>
      <c r="AB61" s="7"/>
      <c r="AC61" s="7"/>
      <c r="AD61" s="7"/>
      <c r="AE61" s="7"/>
      <c r="AF61" s="7"/>
      <c r="AG61" s="7"/>
      <c r="AH61" s="7"/>
      <c r="AI61" s="7"/>
    </row>
    <row r="62" spans="1:37" ht="12" customHeight="1" x14ac:dyDescent="0.15">
      <c r="A62" s="13"/>
      <c r="B62" s="7"/>
      <c r="C62" s="8"/>
      <c r="D62" s="8"/>
      <c r="E62" s="8"/>
      <c r="F62" s="8"/>
      <c r="G62" s="8"/>
      <c r="H62" s="8"/>
      <c r="I62" s="8"/>
      <c r="J62" s="8"/>
      <c r="K62" s="8"/>
      <c r="L62" s="8"/>
      <c r="M62" s="8"/>
      <c r="N62" s="51"/>
      <c r="O62" s="7"/>
      <c r="P62" s="7"/>
      <c r="Q62" s="7"/>
      <c r="R62" s="7"/>
      <c r="S62" s="7"/>
      <c r="T62" s="7"/>
      <c r="U62" s="7"/>
      <c r="V62" s="7"/>
      <c r="W62" s="7"/>
      <c r="X62" s="7"/>
      <c r="Y62" s="7"/>
      <c r="Z62" s="7"/>
      <c r="AA62" s="8"/>
      <c r="AB62" s="7"/>
      <c r="AC62" s="7"/>
      <c r="AD62" s="7"/>
      <c r="AE62" s="7"/>
      <c r="AF62" s="7"/>
      <c r="AG62" s="7"/>
      <c r="AH62" s="7"/>
      <c r="AI62" s="7"/>
    </row>
    <row r="63" spans="1:37" x14ac:dyDescent="0.15">
      <c r="A63" s="12"/>
      <c r="B63" s="7"/>
      <c r="C63" s="8"/>
      <c r="D63" s="8"/>
      <c r="E63" s="8"/>
      <c r="F63" s="8"/>
      <c r="G63" s="8"/>
      <c r="H63" s="8"/>
      <c r="I63" s="8"/>
      <c r="J63" s="8"/>
      <c r="K63" s="8"/>
      <c r="L63" s="8"/>
      <c r="M63" s="8"/>
      <c r="N63" s="51"/>
      <c r="O63" s="7"/>
      <c r="P63" s="7"/>
      <c r="Q63" s="7"/>
      <c r="R63" s="7"/>
      <c r="S63" s="7"/>
      <c r="T63" s="7"/>
      <c r="U63" s="7"/>
      <c r="V63" s="7"/>
      <c r="W63" s="7"/>
      <c r="X63" s="7"/>
      <c r="Y63" s="7"/>
      <c r="Z63" s="7"/>
      <c r="AA63" s="8"/>
      <c r="AB63" s="7"/>
      <c r="AC63" s="7"/>
      <c r="AD63" s="7"/>
      <c r="AE63" s="7"/>
      <c r="AF63" s="7"/>
      <c r="AG63" s="7"/>
      <c r="AH63" s="7"/>
      <c r="AI63" s="7"/>
    </row>
    <row r="64" spans="1:37" ht="12" customHeight="1" x14ac:dyDescent="0.15">
      <c r="A64" s="13"/>
      <c r="B64" s="7"/>
      <c r="C64" s="8"/>
      <c r="D64" s="8"/>
      <c r="E64" s="8"/>
      <c r="F64" s="8"/>
      <c r="G64" s="8"/>
      <c r="H64" s="8"/>
      <c r="I64" s="8"/>
      <c r="J64" s="8"/>
      <c r="K64" s="8"/>
      <c r="L64" s="8"/>
      <c r="M64" s="8"/>
      <c r="N64" s="51"/>
      <c r="O64" s="7"/>
      <c r="P64" s="7"/>
      <c r="Q64" s="7"/>
      <c r="R64" s="7"/>
      <c r="S64" s="7"/>
      <c r="T64" s="7"/>
      <c r="U64" s="7"/>
      <c r="V64" s="7"/>
      <c r="W64" s="7"/>
      <c r="X64" s="7"/>
      <c r="Y64" s="7"/>
      <c r="Z64" s="7"/>
      <c r="AA64" s="8"/>
      <c r="AB64" s="7"/>
      <c r="AC64" s="7"/>
      <c r="AD64" s="7"/>
      <c r="AE64" s="7"/>
      <c r="AF64" s="7"/>
      <c r="AG64" s="7"/>
      <c r="AH64" s="7"/>
      <c r="AI64" s="7"/>
    </row>
    <row r="65" spans="1:35" ht="12" customHeight="1" x14ac:dyDescent="0.15">
      <c r="A65" s="13"/>
      <c r="B65" s="7"/>
      <c r="C65" s="8"/>
      <c r="D65" s="8"/>
      <c r="E65" s="8"/>
      <c r="F65" s="8"/>
      <c r="G65" s="8"/>
      <c r="H65" s="8"/>
      <c r="I65" s="8"/>
      <c r="J65" s="8"/>
      <c r="K65" s="8"/>
      <c r="L65" s="8"/>
      <c r="M65" s="8"/>
      <c r="N65" s="51"/>
      <c r="O65" s="7"/>
      <c r="P65" s="7"/>
      <c r="Q65" s="7"/>
      <c r="R65" s="7"/>
      <c r="S65" s="7"/>
      <c r="T65" s="7"/>
      <c r="U65" s="7"/>
      <c r="V65" s="7"/>
      <c r="W65" s="7"/>
      <c r="X65" s="7"/>
      <c r="Y65" s="7"/>
      <c r="Z65" s="7"/>
      <c r="AA65" s="8"/>
      <c r="AB65" s="7"/>
      <c r="AC65" s="7"/>
      <c r="AD65" s="7"/>
      <c r="AE65" s="7"/>
      <c r="AF65" s="7"/>
      <c r="AG65" s="7"/>
      <c r="AH65" s="7"/>
      <c r="AI65" s="7"/>
    </row>
    <row r="66" spans="1:35" x14ac:dyDescent="0.15">
      <c r="A66" s="36" t="s">
        <v>2</v>
      </c>
      <c r="B66" s="7"/>
      <c r="C66" s="8"/>
      <c r="D66" s="8"/>
      <c r="E66" s="8"/>
      <c r="F66" s="8"/>
      <c r="G66" s="8"/>
      <c r="H66" s="8"/>
      <c r="I66" s="8"/>
      <c r="J66" s="8"/>
      <c r="K66" s="8"/>
      <c r="L66" s="8"/>
      <c r="M66" s="8"/>
      <c r="N66" s="51"/>
      <c r="O66" s="7"/>
      <c r="P66" s="7"/>
      <c r="Q66" s="7"/>
      <c r="R66" s="7"/>
      <c r="S66" s="7"/>
      <c r="T66" s="7"/>
      <c r="U66" s="7"/>
      <c r="V66" s="7"/>
      <c r="W66" s="7"/>
      <c r="X66" s="7"/>
      <c r="Y66" s="7"/>
      <c r="Z66" s="7"/>
      <c r="AA66" s="8"/>
      <c r="AB66" s="7"/>
      <c r="AC66" s="7"/>
      <c r="AD66" s="7"/>
      <c r="AE66" s="7"/>
      <c r="AF66" s="7"/>
      <c r="AG66" s="7"/>
      <c r="AH66" s="7"/>
      <c r="AI66" s="7"/>
    </row>
    <row r="67" spans="1:35" ht="14" x14ac:dyDescent="0.15">
      <c r="A67" s="53" t="s">
        <v>56</v>
      </c>
      <c r="B67" s="15" t="s">
        <v>4</v>
      </c>
      <c r="C67" s="15" t="s">
        <v>5</v>
      </c>
      <c r="D67" s="15" t="s">
        <v>6</v>
      </c>
      <c r="E67" s="15" t="s">
        <v>7</v>
      </c>
      <c r="F67" s="15" t="s">
        <v>8</v>
      </c>
      <c r="G67" s="15" t="s">
        <v>9</v>
      </c>
      <c r="H67" s="54" t="s">
        <v>10</v>
      </c>
      <c r="I67" s="54" t="s">
        <v>11</v>
      </c>
      <c r="J67" s="54" t="s">
        <v>12</v>
      </c>
      <c r="K67" s="54" t="s">
        <v>13</v>
      </c>
      <c r="L67" s="54" t="s">
        <v>14</v>
      </c>
      <c r="M67" s="55" t="s">
        <v>15</v>
      </c>
      <c r="N67" s="55" t="s">
        <v>16</v>
      </c>
      <c r="O67" s="55" t="s">
        <v>17</v>
      </c>
      <c r="P67" s="56"/>
      <c r="Q67" s="7"/>
      <c r="R67" s="7"/>
      <c r="S67" s="7"/>
      <c r="T67" s="7"/>
      <c r="U67" s="7"/>
      <c r="V67" s="7"/>
      <c r="W67" s="7"/>
      <c r="X67" s="7"/>
      <c r="Y67" s="7"/>
      <c r="Z67" s="7"/>
      <c r="AA67" s="8"/>
      <c r="AB67" s="7"/>
      <c r="AC67" s="7"/>
      <c r="AD67" s="7"/>
      <c r="AE67" s="7"/>
      <c r="AF67" s="7"/>
      <c r="AG67" s="7"/>
      <c r="AH67" s="7"/>
      <c r="AI67" s="7"/>
    </row>
    <row r="68" spans="1:35" ht="14" x14ac:dyDescent="0.15">
      <c r="A68" s="20" t="s">
        <v>19</v>
      </c>
      <c r="B68" s="21">
        <f>B84</f>
        <v>21456.394719662607</v>
      </c>
      <c r="C68" s="21">
        <f t="shared" ref="C68:N68" si="17">C84</f>
        <v>86806.466648276764</v>
      </c>
      <c r="D68" s="21">
        <f t="shared" si="17"/>
        <v>1508.5462092773241</v>
      </c>
      <c r="E68" s="21">
        <f t="shared" si="17"/>
        <v>2.0720568393326069</v>
      </c>
      <c r="F68" s="21">
        <f t="shared" si="17"/>
        <v>17779.891098175529</v>
      </c>
      <c r="G68" s="21">
        <f t="shared" si="17"/>
        <v>48.377376769058102</v>
      </c>
      <c r="H68" s="21">
        <f t="shared" si="17"/>
        <v>18806.544330172528</v>
      </c>
      <c r="I68" s="21">
        <f t="shared" si="17"/>
        <v>40832.780262161556</v>
      </c>
      <c r="J68" s="21">
        <f t="shared" si="17"/>
        <v>19040.517111921763</v>
      </c>
      <c r="K68" s="21">
        <f>K84</f>
        <v>3590.8465475862404</v>
      </c>
      <c r="L68" s="21">
        <f t="shared" si="17"/>
        <v>2722.0789968397062</v>
      </c>
      <c r="M68" s="21">
        <f t="shared" si="17"/>
        <v>4325.0380257007191</v>
      </c>
      <c r="N68" s="21">
        <f t="shared" si="17"/>
        <v>27.406947322416215</v>
      </c>
      <c r="O68" s="21">
        <f>SUM(B68:N68)</f>
        <v>216946.96033070557</v>
      </c>
      <c r="P68" s="57"/>
      <c r="Q68" s="58"/>
      <c r="R68" s="7"/>
      <c r="S68" s="7"/>
      <c r="T68" s="7"/>
      <c r="U68" s="7"/>
      <c r="V68" s="7"/>
      <c r="W68" s="7"/>
      <c r="X68" s="7"/>
      <c r="Y68" s="7"/>
      <c r="Z68" s="7"/>
      <c r="AA68" s="8"/>
      <c r="AB68" s="7"/>
      <c r="AC68" s="7"/>
      <c r="AD68" s="7"/>
      <c r="AE68" s="7"/>
      <c r="AF68" s="7"/>
      <c r="AG68" s="7"/>
      <c r="AH68" s="7"/>
      <c r="AI68" s="7"/>
    </row>
    <row r="69" spans="1:35" x14ac:dyDescent="0.15">
      <c r="A69" s="36"/>
      <c r="B69" s="59"/>
      <c r="C69" s="59"/>
      <c r="D69" s="59"/>
      <c r="E69" s="59"/>
      <c r="F69" s="59"/>
      <c r="G69" s="59"/>
      <c r="H69" s="59"/>
      <c r="I69" s="59"/>
      <c r="J69" s="59"/>
      <c r="K69" s="59"/>
      <c r="L69" s="59"/>
      <c r="M69" s="59"/>
      <c r="N69" s="59"/>
      <c r="O69" s="7"/>
      <c r="P69" s="7"/>
      <c r="Q69" s="7"/>
      <c r="R69" s="7"/>
      <c r="S69" s="7"/>
      <c r="T69" s="7"/>
      <c r="U69" s="7"/>
      <c r="V69" s="7"/>
      <c r="W69" s="7"/>
      <c r="X69" s="7"/>
      <c r="Y69" s="7"/>
      <c r="Z69" s="7"/>
      <c r="AA69" s="8"/>
      <c r="AB69" s="7"/>
      <c r="AC69" s="7"/>
      <c r="AD69" s="7"/>
      <c r="AE69" s="7"/>
      <c r="AF69" s="7"/>
      <c r="AG69" s="7"/>
      <c r="AH69" s="7"/>
      <c r="AI69" s="7"/>
    </row>
    <row r="70" spans="1:35" ht="16" x14ac:dyDescent="0.15">
      <c r="A70" s="60" t="s">
        <v>20</v>
      </c>
      <c r="B70" s="26"/>
      <c r="C70" s="61"/>
      <c r="D70" s="61"/>
      <c r="E70" s="61"/>
      <c r="F70" s="61"/>
      <c r="G70" s="61"/>
      <c r="H70" s="61"/>
      <c r="I70" s="61"/>
      <c r="J70" s="61"/>
      <c r="K70" s="61"/>
      <c r="L70" s="61"/>
      <c r="M70" s="61"/>
      <c r="N70" s="61"/>
      <c r="O70" s="26"/>
      <c r="P70" s="7"/>
      <c r="Q70" s="7"/>
      <c r="R70" s="7"/>
      <c r="S70" s="7"/>
      <c r="T70" s="7"/>
      <c r="U70" s="7"/>
      <c r="V70" s="7"/>
      <c r="W70" s="7"/>
      <c r="X70" s="7"/>
      <c r="Y70" s="7"/>
      <c r="Z70" s="7"/>
      <c r="AA70" s="8"/>
      <c r="AB70" s="7"/>
      <c r="AC70" s="7"/>
      <c r="AD70" s="7"/>
      <c r="AE70" s="7"/>
      <c r="AF70" s="7"/>
      <c r="AG70" s="7"/>
      <c r="AH70" s="7"/>
      <c r="AI70" s="7"/>
    </row>
    <row r="71" spans="1:35" ht="34" x14ac:dyDescent="0.15">
      <c r="A71" s="62" t="s">
        <v>57</v>
      </c>
      <c r="B71" s="63" t="s">
        <v>4</v>
      </c>
      <c r="C71" s="63" t="s">
        <v>5</v>
      </c>
      <c r="D71" s="63" t="s">
        <v>6</v>
      </c>
      <c r="E71" s="63" t="s">
        <v>7</v>
      </c>
      <c r="F71" s="63" t="s">
        <v>8</v>
      </c>
      <c r="G71" s="63" t="s">
        <v>9</v>
      </c>
      <c r="H71" s="64" t="s">
        <v>10</v>
      </c>
      <c r="I71" s="64" t="s">
        <v>11</v>
      </c>
      <c r="J71" s="64" t="s">
        <v>12</v>
      </c>
      <c r="K71" s="64" t="s">
        <v>13</v>
      </c>
      <c r="L71" s="64" t="s">
        <v>14</v>
      </c>
      <c r="M71" s="65" t="s">
        <v>15</v>
      </c>
      <c r="N71" s="65" t="s">
        <v>16</v>
      </c>
      <c r="O71" s="65" t="s">
        <v>17</v>
      </c>
      <c r="P71" s="7"/>
      <c r="Q71" s="7"/>
      <c r="R71" s="7"/>
      <c r="S71" s="7"/>
      <c r="T71" s="7"/>
      <c r="U71" s="7"/>
      <c r="V71" s="7"/>
      <c r="W71" s="7"/>
      <c r="X71" s="7"/>
      <c r="Y71" s="7"/>
      <c r="Z71" s="7"/>
      <c r="AA71" s="8"/>
      <c r="AB71" s="7"/>
      <c r="AC71" s="7"/>
      <c r="AD71" s="7"/>
      <c r="AE71" s="7"/>
      <c r="AF71" s="7"/>
      <c r="AG71" s="7"/>
      <c r="AH71" s="7"/>
      <c r="AI71" s="7"/>
    </row>
    <row r="72" spans="1:35" ht="16" x14ac:dyDescent="0.15">
      <c r="A72" s="66" t="s">
        <v>22</v>
      </c>
      <c r="B72" s="67">
        <f>SUM(B88,L88:M88)/1024</f>
        <v>803.66842762853298</v>
      </c>
      <c r="C72" s="67">
        <f>(C88+D88)/1024</f>
        <v>6000.0088394018494</v>
      </c>
      <c r="D72" s="67">
        <f t="shared" ref="D72:E83" si="18">E88/1024</f>
        <v>35.887581106689062</v>
      </c>
      <c r="E72" s="67">
        <f t="shared" si="18"/>
        <v>1.6954642276687013E-2</v>
      </c>
      <c r="F72" s="67">
        <f t="shared" ref="F72:F83" si="19">(G88+H88+I88)/1024</f>
        <v>1029.2061572245611</v>
      </c>
      <c r="G72" s="67">
        <f t="shared" ref="G72:G83" si="20">(J88)/1024</f>
        <v>5.4946630288259177</v>
      </c>
      <c r="H72" s="67">
        <f>(K88+P88)/1024</f>
        <v>1362.2495018105312</v>
      </c>
      <c r="I72" s="67">
        <f>(N88+O88)/1024</f>
        <v>2030.858846930669</v>
      </c>
      <c r="J72" s="67">
        <f t="shared" ref="J72:J83" si="21">(Q88+R88+S88+T88)/1024</f>
        <v>713.10140424648444</v>
      </c>
      <c r="K72" s="67">
        <f>SUM(U88,V88)/1024</f>
        <v>187.05702297047216</v>
      </c>
      <c r="L72" s="67">
        <f t="shared" ref="L72:L83" si="22">(W88+X88)/1024</f>
        <v>229.74556556593848</v>
      </c>
      <c r="M72" s="67">
        <f>Y88/1024</f>
        <v>302.50779212738087</v>
      </c>
      <c r="N72" s="67">
        <f>Z88/1024</f>
        <v>4.093213345592627</v>
      </c>
      <c r="O72" s="68">
        <f>SUM(B72:N72)</f>
        <v>12703.895970029802</v>
      </c>
      <c r="P72" s="7"/>
      <c r="Q72" s="7"/>
      <c r="R72" s="7"/>
      <c r="S72" s="7"/>
      <c r="T72" s="7"/>
      <c r="U72" s="7"/>
      <c r="V72" s="7"/>
      <c r="W72" s="7"/>
      <c r="X72" s="7"/>
      <c r="Y72" s="7"/>
      <c r="Z72" s="7"/>
      <c r="AA72" s="8"/>
      <c r="AB72" s="7"/>
      <c r="AC72" s="7"/>
      <c r="AD72" s="7"/>
      <c r="AE72" s="7"/>
      <c r="AF72" s="7"/>
      <c r="AG72" s="7"/>
      <c r="AH72" s="7"/>
      <c r="AI72" s="7"/>
    </row>
    <row r="73" spans="1:35" ht="16" x14ac:dyDescent="0.15">
      <c r="A73" s="66" t="s">
        <v>23</v>
      </c>
      <c r="B73" s="67">
        <f t="shared" ref="B73:B83" si="23">SUM(B89,L89:M89)/1024</f>
        <v>776.62799554015385</v>
      </c>
      <c r="C73" s="67">
        <f t="shared" ref="C73:C83" si="24">(C89+D89)/1024</f>
        <v>5210.9454425153544</v>
      </c>
      <c r="D73" s="67">
        <f t="shared" si="18"/>
        <v>32.463771162334474</v>
      </c>
      <c r="E73" s="67">
        <f t="shared" si="18"/>
        <v>5.5619596432734371E-3</v>
      </c>
      <c r="F73" s="67">
        <f t="shared" si="19"/>
        <v>995.03002440029127</v>
      </c>
      <c r="G73" s="67">
        <f t="shared" si="20"/>
        <v>3.3444476908789453</v>
      </c>
      <c r="H73" s="67">
        <f t="shared" ref="H73:H83" si="25">(K89+P89)/1024</f>
        <v>938.8270839365332</v>
      </c>
      <c r="I73" s="67">
        <f t="shared" ref="I73:I83" si="26">(N89+O89)/1024</f>
        <v>1731.1098955356661</v>
      </c>
      <c r="J73" s="67">
        <f t="shared" si="21"/>
        <v>583.51239677684782</v>
      </c>
      <c r="K73" s="67">
        <f t="shared" ref="K73:K83" si="27">SUM(U89,V89)/1024</f>
        <v>245.44548310141221</v>
      </c>
      <c r="L73" s="67">
        <f t="shared" si="22"/>
        <v>183.22943250109364</v>
      </c>
      <c r="M73" s="67">
        <f t="shared" ref="M73:N83" si="28">Y89/1024</f>
        <v>366.16278359875196</v>
      </c>
      <c r="N73" s="67">
        <f t="shared" si="28"/>
        <v>1.4269449005514552</v>
      </c>
      <c r="O73" s="68">
        <f t="shared" ref="O73:O83" si="29">SUM(B73:N73)</f>
        <v>11068.131263619514</v>
      </c>
      <c r="P73" s="7"/>
      <c r="Q73" s="7"/>
      <c r="R73" s="7"/>
      <c r="S73" s="7"/>
      <c r="T73" s="7"/>
      <c r="U73" s="7"/>
      <c r="V73" s="7"/>
      <c r="W73" s="7"/>
      <c r="X73" s="7"/>
      <c r="Y73" s="7"/>
      <c r="Z73" s="7"/>
      <c r="AA73" s="8"/>
      <c r="AB73" s="7"/>
      <c r="AC73" s="7"/>
      <c r="AD73" s="7"/>
      <c r="AE73" s="7"/>
      <c r="AF73" s="7"/>
      <c r="AG73" s="7"/>
      <c r="AH73" s="7"/>
      <c r="AI73" s="7"/>
    </row>
    <row r="74" spans="1:35" s="69" customFormat="1" ht="16" x14ac:dyDescent="0.15">
      <c r="A74" s="66" t="s">
        <v>24</v>
      </c>
      <c r="B74" s="67">
        <f t="shared" si="23"/>
        <v>645.08355619693407</v>
      </c>
      <c r="C74" s="67">
        <f t="shared" si="24"/>
        <v>5560.5652060801094</v>
      </c>
      <c r="D74" s="67">
        <f t="shared" si="18"/>
        <v>37.995436958824904</v>
      </c>
      <c r="E74" s="67">
        <f t="shared" si="18"/>
        <v>7.0457432584589644E-3</v>
      </c>
      <c r="F74" s="67">
        <f t="shared" si="19"/>
        <v>1004.9052908025063</v>
      </c>
      <c r="G74" s="67">
        <f t="shared" si="20"/>
        <v>4.2370494937977048</v>
      </c>
      <c r="H74" s="67">
        <f t="shared" si="25"/>
        <v>1041.8121757203135</v>
      </c>
      <c r="I74" s="67">
        <f t="shared" si="26"/>
        <v>1742.7202393401749</v>
      </c>
      <c r="J74" s="67">
        <f t="shared" si="21"/>
        <v>540.00827870989076</v>
      </c>
      <c r="K74" s="67">
        <f t="shared" si="27"/>
        <v>326.53517474910689</v>
      </c>
      <c r="L74" s="67">
        <f t="shared" si="22"/>
        <v>120.05904185383417</v>
      </c>
      <c r="M74" s="67">
        <f t="shared" si="28"/>
        <v>548.74589548489746</v>
      </c>
      <c r="N74" s="67">
        <f t="shared" si="28"/>
        <v>0.42905874885946094</v>
      </c>
      <c r="O74" s="68">
        <f t="shared" si="29"/>
        <v>11573.103449882508</v>
      </c>
      <c r="P74" s="7"/>
      <c r="Q74" s="7"/>
      <c r="R74" s="7"/>
      <c r="S74" s="7"/>
      <c r="T74" s="7"/>
      <c r="U74" s="7"/>
      <c r="V74" s="7"/>
      <c r="W74" s="7"/>
      <c r="X74" s="7"/>
      <c r="Y74" s="7"/>
      <c r="Z74" s="7"/>
      <c r="AA74" s="8"/>
      <c r="AB74" s="7"/>
      <c r="AC74" s="7"/>
      <c r="AD74" s="7"/>
      <c r="AE74" s="7"/>
      <c r="AF74" s="7"/>
      <c r="AG74" s="7"/>
      <c r="AH74" s="7"/>
      <c r="AI74" s="7"/>
    </row>
    <row r="75" spans="1:35" ht="16" x14ac:dyDescent="0.15">
      <c r="A75" s="66" t="s">
        <v>25</v>
      </c>
      <c r="B75" s="67">
        <f t="shared" si="23"/>
        <v>663.4839477435728</v>
      </c>
      <c r="C75" s="67">
        <f t="shared" si="24"/>
        <v>5661.5968442976437</v>
      </c>
      <c r="D75" s="67">
        <f t="shared" si="18"/>
        <v>41.4919200459207</v>
      </c>
      <c r="E75" s="67">
        <f t="shared" si="18"/>
        <v>1.6032222156354687E-3</v>
      </c>
      <c r="F75" s="67">
        <f t="shared" si="19"/>
        <v>1107.2169946460513</v>
      </c>
      <c r="G75" s="67">
        <f t="shared" si="20"/>
        <v>6.3637251993359278</v>
      </c>
      <c r="H75" s="67">
        <f t="shared" si="25"/>
        <v>931.74086162689355</v>
      </c>
      <c r="I75" s="67">
        <f t="shared" si="26"/>
        <v>1728.6821713130548</v>
      </c>
      <c r="J75" s="67">
        <f t="shared" si="21"/>
        <v>402.1425901705822</v>
      </c>
      <c r="K75" s="67">
        <f t="shared" si="27"/>
        <v>245.23635552863018</v>
      </c>
      <c r="L75" s="67">
        <f t="shared" si="22"/>
        <v>176.65544008320802</v>
      </c>
      <c r="M75" s="67">
        <f t="shared" si="28"/>
        <v>369.61677598853811</v>
      </c>
      <c r="N75" s="67">
        <f t="shared" si="28"/>
        <v>2.1756459334164844</v>
      </c>
      <c r="O75" s="68">
        <f t="shared" si="29"/>
        <v>11336.404875799062</v>
      </c>
      <c r="P75" s="7"/>
      <c r="Q75" s="7"/>
      <c r="R75" s="7"/>
      <c r="S75" s="7"/>
      <c r="T75" s="7"/>
      <c r="U75" s="7"/>
      <c r="V75" s="7"/>
      <c r="W75" s="7"/>
      <c r="X75" s="7"/>
      <c r="Y75" s="7"/>
      <c r="Z75" s="7"/>
      <c r="AA75" s="8"/>
      <c r="AB75" s="7"/>
      <c r="AC75" s="7"/>
      <c r="AD75" s="7"/>
      <c r="AE75" s="7"/>
      <c r="AF75" s="7"/>
      <c r="AG75" s="7"/>
      <c r="AH75" s="7"/>
      <c r="AI75" s="7"/>
    </row>
    <row r="76" spans="1:35" ht="16" x14ac:dyDescent="0.15">
      <c r="A76" s="66" t="s">
        <v>26</v>
      </c>
      <c r="B76" s="67">
        <f t="shared" si="23"/>
        <v>688.45201865220906</v>
      </c>
      <c r="C76" s="67">
        <f t="shared" si="24"/>
        <v>6417.020372162131</v>
      </c>
      <c r="D76" s="67">
        <f t="shared" si="18"/>
        <v>35.628366800751756</v>
      </c>
      <c r="E76" s="67">
        <f t="shared" si="18"/>
        <v>3.3779722079998438E-3</v>
      </c>
      <c r="F76" s="67">
        <f t="shared" si="19"/>
        <v>1062.1119636400545</v>
      </c>
      <c r="G76" s="67">
        <f t="shared" si="20"/>
        <v>3.0225448707942579</v>
      </c>
      <c r="H76" s="67">
        <f t="shared" si="25"/>
        <v>1542.9071367426691</v>
      </c>
      <c r="I76" s="67">
        <f t="shared" si="26"/>
        <v>1723.6285326594111</v>
      </c>
      <c r="J76" s="67">
        <f t="shared" si="21"/>
        <v>3439.3089268362655</v>
      </c>
      <c r="K76" s="67">
        <f t="shared" si="27"/>
        <v>352.8245399296826</v>
      </c>
      <c r="L76" s="67">
        <f t="shared" si="22"/>
        <v>197.25140473166874</v>
      </c>
      <c r="M76" s="67">
        <f t="shared" si="28"/>
        <v>331.91550336686623</v>
      </c>
      <c r="N76" s="67">
        <f t="shared" si="28"/>
        <v>2.8019707202402051</v>
      </c>
      <c r="O76" s="68">
        <f t="shared" si="29"/>
        <v>15796.876659084954</v>
      </c>
      <c r="P76" s="7"/>
      <c r="Q76" s="7"/>
      <c r="R76" s="7"/>
      <c r="S76" s="7"/>
      <c r="T76" s="7"/>
      <c r="U76" s="7"/>
      <c r="V76" s="7"/>
      <c r="W76" s="7"/>
      <c r="X76" s="7"/>
      <c r="Y76" s="7"/>
      <c r="Z76" s="7"/>
      <c r="AA76" s="8"/>
      <c r="AB76" s="7"/>
      <c r="AC76" s="7"/>
      <c r="AD76" s="7"/>
      <c r="AE76" s="7"/>
      <c r="AF76" s="7"/>
      <c r="AG76" s="7"/>
      <c r="AH76" s="7"/>
      <c r="AI76" s="7"/>
    </row>
    <row r="77" spans="1:35" ht="16" x14ac:dyDescent="0.15">
      <c r="A77" s="66" t="s">
        <v>27</v>
      </c>
      <c r="B77" s="67">
        <f t="shared" si="23"/>
        <v>658.73735252399149</v>
      </c>
      <c r="C77" s="67">
        <f t="shared" si="24"/>
        <v>7450.1068859953939</v>
      </c>
      <c r="D77" s="67">
        <f t="shared" si="18"/>
        <v>114.44395823355762</v>
      </c>
      <c r="E77" s="67">
        <f t="shared" si="18"/>
        <v>2.616705755826836E-3</v>
      </c>
      <c r="F77" s="67">
        <f t="shared" si="19"/>
        <v>1501.1015933273297</v>
      </c>
      <c r="G77" s="67">
        <f t="shared" si="20"/>
        <v>3.6841783688178027</v>
      </c>
      <c r="H77" s="67">
        <f t="shared" si="25"/>
        <v>1250.3814255351554</v>
      </c>
      <c r="I77" s="67">
        <f t="shared" si="26"/>
        <v>4276.1268646838653</v>
      </c>
      <c r="J77" s="67">
        <f t="shared" si="21"/>
        <v>1060.1490411768091</v>
      </c>
      <c r="K77" s="67">
        <f t="shared" si="27"/>
        <v>330.64573663738889</v>
      </c>
      <c r="L77" s="67">
        <f t="shared" si="22"/>
        <v>592.11840947696192</v>
      </c>
      <c r="M77" s="67">
        <f t="shared" si="28"/>
        <v>312.20528922535647</v>
      </c>
      <c r="N77" s="67">
        <f t="shared" si="28"/>
        <v>11.534405753851367</v>
      </c>
      <c r="O77" s="68">
        <f t="shared" si="29"/>
        <v>17561.237757644234</v>
      </c>
      <c r="P77" s="7"/>
      <c r="Q77" s="7"/>
      <c r="R77" s="7"/>
      <c r="S77" s="7"/>
      <c r="T77" s="7"/>
      <c r="U77" s="7"/>
      <c r="V77" s="7"/>
      <c r="W77" s="7"/>
      <c r="X77" s="7"/>
      <c r="Y77" s="7"/>
      <c r="Z77" s="7"/>
      <c r="AA77" s="8"/>
      <c r="AB77" s="7"/>
      <c r="AC77" s="7"/>
      <c r="AD77" s="7"/>
      <c r="AE77" s="7"/>
      <c r="AF77" s="7"/>
      <c r="AG77" s="7"/>
      <c r="AH77" s="7"/>
      <c r="AI77" s="7"/>
    </row>
    <row r="78" spans="1:35" ht="16" x14ac:dyDescent="0.15">
      <c r="A78" s="66" t="s">
        <v>28</v>
      </c>
      <c r="B78" s="67">
        <f t="shared" si="23"/>
        <v>713.85830855642473</v>
      </c>
      <c r="C78" s="67">
        <f t="shared" si="24"/>
        <v>5994.5131756183673</v>
      </c>
      <c r="D78" s="67">
        <f t="shared" si="18"/>
        <v>319.55220146336717</v>
      </c>
      <c r="E78" s="67">
        <f t="shared" si="18"/>
        <v>5.1152402520528908E-3</v>
      </c>
      <c r="F78" s="67">
        <f t="shared" si="19"/>
        <v>1663.6615498034366</v>
      </c>
      <c r="G78" s="67">
        <f t="shared" si="20"/>
        <v>4.1960976370619338</v>
      </c>
      <c r="H78" s="67">
        <f t="shared" si="25"/>
        <v>1636.9677492626643</v>
      </c>
      <c r="I78" s="67">
        <f t="shared" si="26"/>
        <v>3804.3813792477576</v>
      </c>
      <c r="J78" s="67">
        <f t="shared" si="21"/>
        <v>2290.7488225317989</v>
      </c>
      <c r="K78" s="67">
        <f t="shared" si="27"/>
        <v>264.53975363053576</v>
      </c>
      <c r="L78" s="67">
        <f t="shared" si="22"/>
        <v>332.38507209171775</v>
      </c>
      <c r="M78" s="67">
        <f t="shared" si="28"/>
        <v>288.12178723394919</v>
      </c>
      <c r="N78" s="67">
        <f t="shared" si="28"/>
        <v>1.3707018476652539</v>
      </c>
      <c r="O78" s="68">
        <f t="shared" si="29"/>
        <v>17314.301714164994</v>
      </c>
      <c r="P78" s="7"/>
      <c r="Q78" s="7"/>
      <c r="R78" s="7"/>
      <c r="S78" s="7"/>
      <c r="T78" s="7"/>
      <c r="U78" s="7"/>
      <c r="V78" s="7"/>
      <c r="W78" s="7"/>
      <c r="X78" s="7"/>
      <c r="Y78" s="7"/>
      <c r="Z78" s="7"/>
      <c r="AA78" s="8"/>
      <c r="AB78" s="7"/>
      <c r="AC78" s="7"/>
      <c r="AD78" s="7"/>
      <c r="AE78" s="7"/>
      <c r="AF78" s="7"/>
      <c r="AG78" s="7"/>
      <c r="AH78" s="7"/>
      <c r="AI78" s="7"/>
    </row>
    <row r="79" spans="1:35" ht="16" x14ac:dyDescent="0.15">
      <c r="A79" s="66" t="s">
        <v>29</v>
      </c>
      <c r="B79" s="67">
        <f t="shared" si="23"/>
        <v>13685.301954294046</v>
      </c>
      <c r="C79" s="67">
        <f t="shared" si="24"/>
        <v>7014.8091028229419</v>
      </c>
      <c r="D79" s="67">
        <f t="shared" si="18"/>
        <v>426.92262794632029</v>
      </c>
      <c r="E79" s="67">
        <f t="shared" si="18"/>
        <v>1.56373434265333E-2</v>
      </c>
      <c r="F79" s="67">
        <f t="shared" si="19"/>
        <v>3547.6530905696882</v>
      </c>
      <c r="G79" s="67">
        <f t="shared" si="20"/>
        <v>1.9568293709844433</v>
      </c>
      <c r="H79" s="67">
        <f t="shared" si="25"/>
        <v>1644.3670739968311</v>
      </c>
      <c r="I79" s="67">
        <f t="shared" si="26"/>
        <v>5594.6965134778111</v>
      </c>
      <c r="J79" s="67">
        <f t="shared" si="21"/>
        <v>1306.0667908874125</v>
      </c>
      <c r="K79" s="67">
        <f t="shared" si="27"/>
        <v>440.52377930783803</v>
      </c>
      <c r="L79" s="67">
        <f t="shared" si="22"/>
        <v>179.50488503985233</v>
      </c>
      <c r="M79" s="67">
        <f t="shared" si="28"/>
        <v>371.96267457087009</v>
      </c>
      <c r="N79" s="67">
        <f t="shared" si="28"/>
        <v>1.1293772130884374</v>
      </c>
      <c r="O79" s="68">
        <f t="shared" si="29"/>
        <v>34214.910336841116</v>
      </c>
      <c r="P79" s="7"/>
      <c r="Q79" s="7"/>
      <c r="R79" s="7"/>
      <c r="S79" s="7"/>
      <c r="T79" s="7"/>
      <c r="U79" s="7"/>
      <c r="V79" s="7"/>
      <c r="W79" s="7"/>
      <c r="X79" s="7"/>
      <c r="Y79" s="7"/>
      <c r="Z79" s="7"/>
      <c r="AA79" s="8"/>
      <c r="AB79" s="7"/>
      <c r="AC79" s="7"/>
      <c r="AD79" s="7"/>
      <c r="AE79" s="7"/>
      <c r="AF79" s="7"/>
      <c r="AG79" s="7"/>
      <c r="AH79" s="7"/>
      <c r="AI79" s="7"/>
    </row>
    <row r="80" spans="1:35" ht="16" x14ac:dyDescent="0.15">
      <c r="A80" s="66" t="s">
        <v>30</v>
      </c>
      <c r="B80" s="67">
        <f t="shared" si="23"/>
        <v>748.2542652037987</v>
      </c>
      <c r="C80" s="67">
        <f t="shared" si="24"/>
        <v>5916.8109818539369</v>
      </c>
      <c r="D80" s="67">
        <f t="shared" si="18"/>
        <v>204.96052078734667</v>
      </c>
      <c r="E80" s="67">
        <f t="shared" si="18"/>
        <v>2.4019352980758399E-2</v>
      </c>
      <c r="F80" s="67">
        <f t="shared" si="19"/>
        <v>1818.5244880742932</v>
      </c>
      <c r="G80" s="67">
        <f t="shared" si="20"/>
        <v>5.9386610168530662</v>
      </c>
      <c r="H80" s="67">
        <f t="shared" si="25"/>
        <v>1890.3897882060489</v>
      </c>
      <c r="I80" s="67">
        <f t="shared" si="26"/>
        <v>5553.440652113678</v>
      </c>
      <c r="J80" s="67">
        <f t="shared" si="21"/>
        <v>1077.9015415796296</v>
      </c>
      <c r="K80" s="67">
        <f t="shared" si="27"/>
        <v>326.42774972147072</v>
      </c>
      <c r="L80" s="67">
        <f t="shared" si="22"/>
        <v>97.352230198211032</v>
      </c>
      <c r="M80" s="67">
        <f t="shared" si="28"/>
        <v>490.89644428735937</v>
      </c>
      <c r="N80" s="67">
        <f t="shared" si="28"/>
        <v>0.83251841138189742</v>
      </c>
      <c r="O80" s="68">
        <f t="shared" si="29"/>
        <v>18131.753860806992</v>
      </c>
      <c r="P80" s="7"/>
      <c r="Q80" s="7"/>
      <c r="R80" s="7"/>
      <c r="S80" s="7"/>
      <c r="T80" s="7"/>
      <c r="U80" s="7"/>
      <c r="V80" s="7"/>
      <c r="W80" s="7"/>
      <c r="X80" s="7"/>
      <c r="Y80" s="7"/>
      <c r="Z80" s="7"/>
      <c r="AA80" s="8"/>
      <c r="AB80" s="7"/>
      <c r="AC80" s="7"/>
      <c r="AD80" s="7"/>
      <c r="AE80" s="7"/>
      <c r="AF80" s="7"/>
      <c r="AG80" s="7"/>
      <c r="AH80" s="7"/>
      <c r="AI80" s="7"/>
    </row>
    <row r="81" spans="1:37" s="69" customFormat="1" ht="16" x14ac:dyDescent="0.15">
      <c r="A81" s="66" t="s">
        <v>31</v>
      </c>
      <c r="B81" s="67">
        <f t="shared" si="23"/>
        <v>755.92642214256512</v>
      </c>
      <c r="C81" s="67">
        <f t="shared" si="24"/>
        <v>8022.4082810539821</v>
      </c>
      <c r="D81" s="67">
        <f t="shared" si="18"/>
        <v>172.97240046085449</v>
      </c>
      <c r="E81" s="67">
        <f t="shared" si="18"/>
        <v>1.7264475332758495</v>
      </c>
      <c r="F81" s="67">
        <f t="shared" si="19"/>
        <v>1522.2562435187342</v>
      </c>
      <c r="G81" s="67">
        <f t="shared" si="20"/>
        <v>3.3951109913859865</v>
      </c>
      <c r="H81" s="67">
        <f t="shared" si="25"/>
        <v>2180.1537108222587</v>
      </c>
      <c r="I81" s="67">
        <f t="shared" si="26"/>
        <v>5793.0165554351206</v>
      </c>
      <c r="J81" s="67">
        <f t="shared" si="21"/>
        <v>2957.8533425178739</v>
      </c>
      <c r="K81" s="67">
        <f t="shared" si="27"/>
        <v>334.13346888008982</v>
      </c>
      <c r="L81" s="67">
        <f t="shared" si="22"/>
        <v>221.55651497498047</v>
      </c>
      <c r="M81" s="67">
        <f t="shared" si="28"/>
        <v>316.86216514366697</v>
      </c>
      <c r="N81" s="67">
        <f t="shared" si="28"/>
        <v>1.2532639366554492</v>
      </c>
      <c r="O81" s="68">
        <f t="shared" si="29"/>
        <v>22283.513927411441</v>
      </c>
      <c r="P81" s="7"/>
      <c r="Q81" s="7"/>
      <c r="R81" s="7"/>
      <c r="S81" s="7"/>
      <c r="T81" s="7"/>
      <c r="U81" s="7"/>
      <c r="V81" s="7"/>
      <c r="W81" s="7"/>
      <c r="X81" s="7"/>
      <c r="Y81" s="7"/>
      <c r="Z81" s="7"/>
      <c r="AA81" s="8"/>
      <c r="AB81" s="7"/>
      <c r="AC81" s="7"/>
      <c r="AD81" s="7"/>
      <c r="AE81" s="7"/>
      <c r="AF81" s="7"/>
      <c r="AG81" s="7"/>
      <c r="AH81" s="7"/>
      <c r="AI81" s="7"/>
    </row>
    <row r="82" spans="1:37" ht="16" x14ac:dyDescent="0.15">
      <c r="A82" s="66" t="s">
        <v>32</v>
      </c>
      <c r="B82" s="67">
        <f t="shared" si="23"/>
        <v>641.79075433927096</v>
      </c>
      <c r="C82" s="67">
        <f t="shared" si="24"/>
        <v>7870.145304517845</v>
      </c>
      <c r="D82" s="67">
        <f t="shared" si="18"/>
        <v>42.998874731788376</v>
      </c>
      <c r="E82" s="67">
        <f t="shared" si="18"/>
        <v>9.979847755675976E-2</v>
      </c>
      <c r="F82" s="67">
        <f t="shared" si="19"/>
        <v>1252.5700906814091</v>
      </c>
      <c r="G82" s="67">
        <f t="shared" si="20"/>
        <v>1.7583178662698535</v>
      </c>
      <c r="H82" s="67">
        <f t="shared" si="25"/>
        <v>2140.739805746543</v>
      </c>
      <c r="I82" s="67">
        <f t="shared" si="26"/>
        <v>4444.7989614292655</v>
      </c>
      <c r="J82" s="67">
        <f t="shared" si="21"/>
        <v>1591.9756927414501</v>
      </c>
      <c r="K82" s="67">
        <f t="shared" si="27"/>
        <v>262.61312424264065</v>
      </c>
      <c r="L82" s="67">
        <f t="shared" si="22"/>
        <v>252.37906412286642</v>
      </c>
      <c r="M82" s="67">
        <f t="shared" si="28"/>
        <v>256.92745222841211</v>
      </c>
      <c r="N82" s="67">
        <f t="shared" si="28"/>
        <v>0.27934708570228323</v>
      </c>
      <c r="O82" s="68">
        <f t="shared" si="29"/>
        <v>18759.076588211021</v>
      </c>
      <c r="P82" s="7"/>
      <c r="Q82" s="7"/>
      <c r="R82" s="7"/>
      <c r="S82" s="7"/>
      <c r="T82" s="7"/>
      <c r="U82" s="7"/>
      <c r="V82" s="7"/>
      <c r="W82" s="7"/>
      <c r="X82" s="7"/>
      <c r="Y82" s="7"/>
      <c r="Z82" s="7"/>
      <c r="AA82" s="8"/>
      <c r="AB82" s="7"/>
      <c r="AC82" s="7"/>
      <c r="AD82" s="7"/>
      <c r="AE82" s="7"/>
      <c r="AF82" s="7"/>
      <c r="AG82" s="7"/>
      <c r="AH82" s="7"/>
      <c r="AI82" s="7"/>
    </row>
    <row r="83" spans="1:37" ht="16" x14ac:dyDescent="0.15">
      <c r="A83" s="66" t="s">
        <v>33</v>
      </c>
      <c r="B83" s="67">
        <f t="shared" si="23"/>
        <v>675.20971684110646</v>
      </c>
      <c r="C83" s="67">
        <f t="shared" si="24"/>
        <v>15687.536211957204</v>
      </c>
      <c r="D83" s="67">
        <f t="shared" si="18"/>
        <v>43.228549579568558</v>
      </c>
      <c r="E83" s="67">
        <f t="shared" si="18"/>
        <v>0.16387864648277148</v>
      </c>
      <c r="F83" s="67">
        <f t="shared" si="19"/>
        <v>1275.6536114871742</v>
      </c>
      <c r="G83" s="67">
        <f t="shared" si="20"/>
        <v>4.9857512340522563</v>
      </c>
      <c r="H83" s="67">
        <f t="shared" si="25"/>
        <v>2246.0080167660899</v>
      </c>
      <c r="I83" s="67">
        <f t="shared" si="26"/>
        <v>2409.3196499950818</v>
      </c>
      <c r="J83" s="67">
        <f t="shared" si="21"/>
        <v>3077.748283746716</v>
      </c>
      <c r="K83" s="67">
        <f t="shared" si="27"/>
        <v>274.86435888697264</v>
      </c>
      <c r="L83" s="67">
        <f t="shared" si="22"/>
        <v>139.84193619937295</v>
      </c>
      <c r="M83" s="67">
        <f t="shared" si="28"/>
        <v>369.11346244466995</v>
      </c>
      <c r="N83" s="67">
        <f t="shared" si="28"/>
        <v>8.0499425411289849E-2</v>
      </c>
      <c r="O83" s="68">
        <f t="shared" si="29"/>
        <v>26203.753927209902</v>
      </c>
      <c r="P83" s="7"/>
      <c r="Q83" s="7"/>
      <c r="R83" s="7"/>
      <c r="S83" s="7"/>
      <c r="T83" s="7"/>
      <c r="U83" s="7"/>
      <c r="V83" s="7"/>
      <c r="W83" s="7"/>
      <c r="X83" s="7"/>
      <c r="Y83" s="7"/>
      <c r="Z83" s="7"/>
      <c r="AA83" s="8"/>
      <c r="AB83" s="7"/>
      <c r="AC83" s="7"/>
      <c r="AD83" s="7"/>
      <c r="AE83" s="7"/>
      <c r="AF83" s="7"/>
      <c r="AG83" s="7"/>
      <c r="AH83" s="7"/>
      <c r="AI83" s="7"/>
    </row>
    <row r="84" spans="1:37" ht="16" x14ac:dyDescent="0.15">
      <c r="A84" s="70" t="s">
        <v>58</v>
      </c>
      <c r="B84" s="68">
        <f>SUM(B72:B83)</f>
        <v>21456.394719662607</v>
      </c>
      <c r="C84" s="68">
        <f>SUM(C72:C83)</f>
        <v>86806.466648276764</v>
      </c>
      <c r="D84" s="68">
        <f t="shared" ref="D84:O84" si="30">SUM(D72:D83)</f>
        <v>1508.5462092773241</v>
      </c>
      <c r="E84" s="68">
        <f t="shared" si="30"/>
        <v>2.0720568393326069</v>
      </c>
      <c r="F84" s="68">
        <f t="shared" si="30"/>
        <v>17779.891098175529</v>
      </c>
      <c r="G84" s="68">
        <f t="shared" si="30"/>
        <v>48.377376769058102</v>
      </c>
      <c r="H84" s="68">
        <f t="shared" si="30"/>
        <v>18806.544330172528</v>
      </c>
      <c r="I84" s="68">
        <f t="shared" si="30"/>
        <v>40832.780262161556</v>
      </c>
      <c r="J84" s="68">
        <f t="shared" si="30"/>
        <v>19040.517111921763</v>
      </c>
      <c r="K84" s="68">
        <f t="shared" si="30"/>
        <v>3590.8465475862404</v>
      </c>
      <c r="L84" s="68">
        <f t="shared" si="30"/>
        <v>2722.0789968397062</v>
      </c>
      <c r="M84" s="68">
        <f t="shared" si="30"/>
        <v>4325.0380257007191</v>
      </c>
      <c r="N84" s="68">
        <f t="shared" si="30"/>
        <v>27.406947322416215</v>
      </c>
      <c r="O84" s="68">
        <f t="shared" si="30"/>
        <v>216946.96033070554</v>
      </c>
      <c r="P84" s="7"/>
      <c r="Q84" s="7"/>
      <c r="R84" s="7"/>
      <c r="S84" s="7"/>
      <c r="T84" s="7"/>
      <c r="U84" s="7"/>
      <c r="V84" s="7"/>
      <c r="W84" s="7"/>
      <c r="X84" s="7"/>
      <c r="Y84" s="7"/>
      <c r="Z84" s="7"/>
      <c r="AA84" s="8"/>
      <c r="AB84" s="7"/>
      <c r="AC84" s="7"/>
      <c r="AD84" s="7"/>
      <c r="AE84" s="7"/>
      <c r="AF84" s="7"/>
      <c r="AG84" s="7"/>
      <c r="AH84" s="7"/>
      <c r="AI84" s="7"/>
    </row>
    <row r="85" spans="1:37" x14ac:dyDescent="0.15">
      <c r="A85" s="36"/>
      <c r="B85" s="7"/>
      <c r="C85" s="7"/>
      <c r="D85" s="8"/>
      <c r="E85" s="8"/>
      <c r="F85" s="8"/>
      <c r="G85" s="8"/>
      <c r="H85" s="8"/>
      <c r="I85" s="8"/>
      <c r="J85" s="8"/>
      <c r="K85" s="8"/>
      <c r="L85" s="8"/>
      <c r="M85" s="8"/>
      <c r="N85" s="8"/>
      <c r="O85" s="71"/>
      <c r="P85" s="7"/>
      <c r="Q85" s="7"/>
      <c r="R85" s="7"/>
      <c r="S85" s="7"/>
      <c r="T85" s="7"/>
      <c r="U85" s="7"/>
      <c r="V85" s="7"/>
      <c r="W85" s="7"/>
      <c r="X85" s="7"/>
      <c r="Y85" s="7"/>
      <c r="Z85" s="7"/>
      <c r="AA85" s="7"/>
      <c r="AB85" s="7"/>
      <c r="AC85" s="7"/>
      <c r="AD85" s="7"/>
      <c r="AE85" s="7"/>
      <c r="AF85" s="7"/>
      <c r="AG85" s="7"/>
      <c r="AH85" s="7"/>
      <c r="AI85" s="7"/>
      <c r="AJ85" s="7"/>
    </row>
    <row r="86" spans="1:37" x14ac:dyDescent="0.15">
      <c r="A86" s="36" t="s">
        <v>35</v>
      </c>
      <c r="B86" s="7"/>
      <c r="C86" s="7"/>
      <c r="D86" s="8"/>
      <c r="E86" s="8"/>
      <c r="F86" s="8"/>
      <c r="G86" s="8"/>
      <c r="H86" s="8"/>
      <c r="I86" s="8"/>
      <c r="J86" s="8"/>
      <c r="K86" s="8"/>
      <c r="L86" s="8"/>
      <c r="M86" s="8"/>
      <c r="N86" s="8"/>
      <c r="O86" s="51"/>
      <c r="P86" s="7"/>
      <c r="Q86" s="7"/>
      <c r="R86" s="7"/>
      <c r="S86" s="7"/>
      <c r="T86" s="7"/>
      <c r="U86" s="7"/>
      <c r="V86" s="7"/>
      <c r="W86" s="7"/>
      <c r="X86" s="7"/>
      <c r="Y86" s="7"/>
      <c r="Z86" s="7"/>
      <c r="AA86" s="7"/>
      <c r="AB86" s="7"/>
      <c r="AC86" s="7"/>
      <c r="AD86" s="7"/>
      <c r="AE86" s="7"/>
      <c r="AF86" s="7"/>
      <c r="AG86" s="7"/>
      <c r="AH86" s="7"/>
      <c r="AI86" s="7"/>
      <c r="AJ86" s="7"/>
    </row>
    <row r="87" spans="1:37" ht="28" x14ac:dyDescent="0.15">
      <c r="A87" s="72" t="s">
        <v>59</v>
      </c>
      <c r="B87" s="72" t="s">
        <v>37</v>
      </c>
      <c r="C87" s="39" t="s">
        <v>5</v>
      </c>
      <c r="D87" s="40" t="s">
        <v>38</v>
      </c>
      <c r="E87" s="39" t="s">
        <v>6</v>
      </c>
      <c r="F87" s="39" t="s">
        <v>7</v>
      </c>
      <c r="G87" s="39" t="s">
        <v>8</v>
      </c>
      <c r="H87" s="38" t="s">
        <v>39</v>
      </c>
      <c r="I87" s="39" t="s">
        <v>40</v>
      </c>
      <c r="J87" s="40" t="s">
        <v>41</v>
      </c>
      <c r="K87" s="39" t="s">
        <v>42</v>
      </c>
      <c r="L87" s="39" t="s">
        <v>43</v>
      </c>
      <c r="M87" s="39" t="s">
        <v>44</v>
      </c>
      <c r="N87" s="39" t="s">
        <v>45</v>
      </c>
      <c r="O87" s="41" t="s">
        <v>46</v>
      </c>
      <c r="P87" s="39" t="s">
        <v>47</v>
      </c>
      <c r="Q87" s="39" t="s">
        <v>12</v>
      </c>
      <c r="R87" s="42" t="s">
        <v>48</v>
      </c>
      <c r="S87" s="39" t="s">
        <v>49</v>
      </c>
      <c r="T87" s="39" t="s">
        <v>50</v>
      </c>
      <c r="U87" s="42" t="s">
        <v>51</v>
      </c>
      <c r="V87" s="42" t="s">
        <v>52</v>
      </c>
      <c r="W87" s="39" t="s">
        <v>14</v>
      </c>
      <c r="X87" s="73" t="s">
        <v>53</v>
      </c>
      <c r="Y87" s="73" t="s">
        <v>54</v>
      </c>
      <c r="Z87" s="73" t="s">
        <v>16</v>
      </c>
      <c r="AA87" s="74" t="s">
        <v>17</v>
      </c>
      <c r="AB87" s="7"/>
      <c r="AC87" s="7"/>
      <c r="AD87" s="7"/>
      <c r="AE87" s="7"/>
      <c r="AF87" s="7"/>
      <c r="AG87" s="7"/>
      <c r="AH87" s="7"/>
      <c r="AI87" s="7"/>
      <c r="AJ87" s="7"/>
      <c r="AK87" s="7"/>
    </row>
    <row r="88" spans="1:37" x14ac:dyDescent="0.15">
      <c r="A88" s="44" t="s">
        <v>22</v>
      </c>
      <c r="B88" s="45">
        <v>120491.885920203</v>
      </c>
      <c r="C88" s="75">
        <v>55351.362996953503</v>
      </c>
      <c r="D88" s="75">
        <v>6088657.6885505402</v>
      </c>
      <c r="E88" s="75">
        <v>36748.883053249599</v>
      </c>
      <c r="F88" s="75">
        <v>17.361553691327501</v>
      </c>
      <c r="G88" s="75">
        <v>430843.05805587501</v>
      </c>
      <c r="H88" s="75">
        <v>623008.04290422401</v>
      </c>
      <c r="I88" s="75">
        <v>56.0040378514677</v>
      </c>
      <c r="J88" s="75">
        <v>5626.5349415177398</v>
      </c>
      <c r="K88" s="75">
        <v>619030.00731643999</v>
      </c>
      <c r="L88" s="75">
        <v>1.9379753656685299</v>
      </c>
      <c r="M88" s="75">
        <v>702462.64599604905</v>
      </c>
      <c r="N88" s="75">
        <v>297295.830247615</v>
      </c>
      <c r="O88" s="75">
        <v>1782303.62900939</v>
      </c>
      <c r="P88" s="75">
        <v>775913.48253754398</v>
      </c>
      <c r="Q88" s="75">
        <v>225956.151089594</v>
      </c>
      <c r="R88" s="75">
        <v>503547.64695032802</v>
      </c>
      <c r="S88" s="75">
        <v>169.37409081403101</v>
      </c>
      <c r="T88" s="75">
        <v>542.66581766400395</v>
      </c>
      <c r="U88" s="75">
        <v>167199.65536091899</v>
      </c>
      <c r="V88" s="75">
        <v>24346.736160844499</v>
      </c>
      <c r="W88" s="75">
        <v>114924.460631839</v>
      </c>
      <c r="X88" s="75">
        <v>120334.998507682</v>
      </c>
      <c r="Y88" s="75">
        <v>309767.97913843801</v>
      </c>
      <c r="Z88" s="75">
        <v>4191.45046588685</v>
      </c>
      <c r="AA88" s="76">
        <v>13008789.473310517</v>
      </c>
      <c r="AB88" s="7"/>
      <c r="AC88" s="7"/>
      <c r="AD88" s="7"/>
      <c r="AE88" s="7"/>
      <c r="AF88" s="7"/>
      <c r="AG88" s="7"/>
      <c r="AH88" s="7"/>
      <c r="AI88" s="7"/>
      <c r="AJ88" s="7"/>
      <c r="AK88" s="7"/>
    </row>
    <row r="89" spans="1:37" x14ac:dyDescent="0.15">
      <c r="A89" s="44" t="s">
        <v>23</v>
      </c>
      <c r="B89" s="45">
        <v>203317.90472232201</v>
      </c>
      <c r="C89" s="75">
        <v>49768.439689412698</v>
      </c>
      <c r="D89" s="75">
        <v>5286239.6934463102</v>
      </c>
      <c r="E89" s="75">
        <v>33242.901670230502</v>
      </c>
      <c r="F89" s="75">
        <v>5.6954466747119996</v>
      </c>
      <c r="G89" s="75">
        <v>468858.159668001</v>
      </c>
      <c r="H89" s="75">
        <v>549924.26260737295</v>
      </c>
      <c r="I89" s="75">
        <v>128.32271052431301</v>
      </c>
      <c r="J89" s="75">
        <v>3424.71443546004</v>
      </c>
      <c r="K89" s="75">
        <v>316753.16107440001</v>
      </c>
      <c r="L89" s="75">
        <v>1.49642713554203</v>
      </c>
      <c r="M89" s="75">
        <v>591947.66628365999</v>
      </c>
      <c r="N89" s="75">
        <v>283167.06841862202</v>
      </c>
      <c r="O89" s="75">
        <v>1489489.4646099</v>
      </c>
      <c r="P89" s="75">
        <v>644605.77287661005</v>
      </c>
      <c r="Q89" s="75">
        <v>243970.72211851101</v>
      </c>
      <c r="R89" s="75">
        <v>350601.591779001</v>
      </c>
      <c r="S89" s="75">
        <v>1083.02989516966</v>
      </c>
      <c r="T89" s="75">
        <v>1861.3505068104701</v>
      </c>
      <c r="U89" s="75">
        <v>216487.78338665</v>
      </c>
      <c r="V89" s="75">
        <v>34848.3913091961</v>
      </c>
      <c r="W89" s="75">
        <v>128060.556999326</v>
      </c>
      <c r="X89" s="75">
        <v>59566.381881793903</v>
      </c>
      <c r="Y89" s="75">
        <v>374950.690405122</v>
      </c>
      <c r="Z89" s="75">
        <v>1461.1915781646901</v>
      </c>
      <c r="AA89" s="76">
        <v>11333766.413946379</v>
      </c>
      <c r="AB89" s="7"/>
      <c r="AC89" s="7"/>
      <c r="AD89" s="7"/>
      <c r="AE89" s="7"/>
      <c r="AF89" s="7"/>
      <c r="AG89" s="7"/>
      <c r="AH89" s="7"/>
      <c r="AI89" s="7"/>
      <c r="AJ89" s="7"/>
      <c r="AK89" s="7"/>
    </row>
    <row r="90" spans="1:37" x14ac:dyDescent="0.15">
      <c r="A90" s="44" t="s">
        <v>24</v>
      </c>
      <c r="B90" s="45">
        <v>223255.72824530501</v>
      </c>
      <c r="C90" s="75">
        <v>100807.356201462</v>
      </c>
      <c r="D90" s="75">
        <v>5593211.4148245696</v>
      </c>
      <c r="E90" s="75">
        <v>38907.327445836701</v>
      </c>
      <c r="F90" s="75">
        <v>7.2148410966619796</v>
      </c>
      <c r="G90" s="75">
        <v>385376.90399606701</v>
      </c>
      <c r="H90" s="75">
        <v>643640.50442974595</v>
      </c>
      <c r="I90" s="75">
        <v>5.6093559535220203</v>
      </c>
      <c r="J90" s="75">
        <v>4338.7386816488497</v>
      </c>
      <c r="K90" s="75">
        <v>459790.91551338101</v>
      </c>
      <c r="L90" s="75">
        <v>1.44383375253528</v>
      </c>
      <c r="M90" s="75">
        <v>437308.389466603</v>
      </c>
      <c r="N90" s="75">
        <v>179389.69557967901</v>
      </c>
      <c r="O90" s="75">
        <v>1605155.8295046601</v>
      </c>
      <c r="P90" s="75">
        <v>607024.75242421997</v>
      </c>
      <c r="Q90" s="75">
        <v>293438.63229994202</v>
      </c>
      <c r="R90" s="75">
        <v>250019.55279028401</v>
      </c>
      <c r="S90" s="75">
        <v>151.84274252690301</v>
      </c>
      <c r="T90" s="75">
        <v>9358.4495661752208</v>
      </c>
      <c r="U90" s="75">
        <v>278186.38311512698</v>
      </c>
      <c r="V90" s="75">
        <v>56185.635827958497</v>
      </c>
      <c r="W90" s="75">
        <v>93403.727726350699</v>
      </c>
      <c r="X90" s="75">
        <v>29536.731131975499</v>
      </c>
      <c r="Y90" s="75">
        <v>561915.796976535</v>
      </c>
      <c r="Z90" s="75">
        <v>439.356158832088</v>
      </c>
      <c r="AA90" s="76">
        <v>11850857.932679689</v>
      </c>
      <c r="AB90" s="7"/>
      <c r="AC90" s="7"/>
      <c r="AD90" s="7"/>
      <c r="AE90" s="7"/>
      <c r="AF90" s="7"/>
      <c r="AG90" s="7"/>
      <c r="AH90" s="7"/>
      <c r="AI90" s="7"/>
      <c r="AJ90" s="7"/>
      <c r="AK90" s="7"/>
    </row>
    <row r="91" spans="1:37" x14ac:dyDescent="0.15">
      <c r="A91" s="44" t="s">
        <v>25</v>
      </c>
      <c r="B91" s="45">
        <v>275315.11288798298</v>
      </c>
      <c r="C91" s="75">
        <v>66896.5829323371</v>
      </c>
      <c r="D91" s="75">
        <v>5730578.5856284499</v>
      </c>
      <c r="E91" s="75">
        <v>42487.726127022797</v>
      </c>
      <c r="F91" s="75">
        <v>1.64169954881072</v>
      </c>
      <c r="G91" s="75">
        <v>461335.50637147599</v>
      </c>
      <c r="H91" s="77">
        <v>672435.95016317104</v>
      </c>
      <c r="I91" s="75">
        <v>18.745982909575101</v>
      </c>
      <c r="J91" s="75">
        <v>6516.4546041199901</v>
      </c>
      <c r="K91" s="75">
        <v>308523.745200584</v>
      </c>
      <c r="L91" s="75">
        <v>1.4579969365149701</v>
      </c>
      <c r="M91" s="75">
        <v>404090.991604499</v>
      </c>
      <c r="N91" s="75">
        <v>186454.00822729801</v>
      </c>
      <c r="O91" s="75">
        <v>1583716.5351972701</v>
      </c>
      <c r="P91" s="75">
        <v>645578.89710535505</v>
      </c>
      <c r="Q91" s="75">
        <v>160163.178812178</v>
      </c>
      <c r="R91" s="75">
        <v>240596.626360836</v>
      </c>
      <c r="S91" s="75">
        <v>2098.99040006939</v>
      </c>
      <c r="T91" s="75">
        <v>8935.2167615927701</v>
      </c>
      <c r="U91" s="75">
        <v>227967.40514750601</v>
      </c>
      <c r="V91" s="75">
        <v>23154.622913811301</v>
      </c>
      <c r="W91" s="75">
        <v>110765.04608764101</v>
      </c>
      <c r="X91" s="75">
        <v>70130.124557564006</v>
      </c>
      <c r="Y91" s="75">
        <v>378487.57861226302</v>
      </c>
      <c r="Z91" s="75">
        <v>2227.86143581848</v>
      </c>
      <c r="AA91" s="76">
        <v>11608478.592818238</v>
      </c>
      <c r="AB91" s="7"/>
      <c r="AC91" s="7"/>
      <c r="AD91" s="7"/>
      <c r="AE91" s="7"/>
      <c r="AF91" s="7"/>
      <c r="AG91" s="7"/>
      <c r="AH91" s="7"/>
      <c r="AI91" s="7"/>
      <c r="AJ91" s="7"/>
      <c r="AK91" s="7"/>
    </row>
    <row r="92" spans="1:37" x14ac:dyDescent="0.15">
      <c r="A92" s="44" t="s">
        <v>26</v>
      </c>
      <c r="B92" s="45">
        <v>337883.476785429</v>
      </c>
      <c r="C92" s="75">
        <v>78182.608866971903</v>
      </c>
      <c r="D92" s="75">
        <v>6492846.2522270503</v>
      </c>
      <c r="E92" s="75">
        <v>36483.447603969798</v>
      </c>
      <c r="F92" s="75">
        <v>3.4590435409918401</v>
      </c>
      <c r="G92" s="75">
        <v>402907.20279773598</v>
      </c>
      <c r="H92" s="77">
        <v>684673.84331307199</v>
      </c>
      <c r="I92" s="75">
        <v>21.6046566078439</v>
      </c>
      <c r="J92" s="75">
        <v>3095.0859476933201</v>
      </c>
      <c r="K92" s="75">
        <v>667795.91805193003</v>
      </c>
      <c r="L92" s="75">
        <v>1.3079080581664999</v>
      </c>
      <c r="M92" s="75">
        <v>367090.08240637498</v>
      </c>
      <c r="N92" s="75">
        <v>143269.088384337</v>
      </c>
      <c r="O92" s="75">
        <v>1621726.5290589</v>
      </c>
      <c r="P92" s="75">
        <v>912140.98997256299</v>
      </c>
      <c r="Q92" s="75">
        <v>148523.96319634299</v>
      </c>
      <c r="R92" s="75">
        <v>3361714.3554179501</v>
      </c>
      <c r="S92" s="75">
        <v>808.93372224457505</v>
      </c>
      <c r="T92" s="75">
        <v>10805.0887437984</v>
      </c>
      <c r="U92" s="75">
        <v>294195.95545861102</v>
      </c>
      <c r="V92" s="75">
        <v>67096.373429383995</v>
      </c>
      <c r="W92" s="75">
        <v>93046.347581452806</v>
      </c>
      <c r="X92" s="75">
        <v>108939.090863776</v>
      </c>
      <c r="Y92" s="75">
        <v>339881.47544767102</v>
      </c>
      <c r="Z92" s="75">
        <v>2869.21801752597</v>
      </c>
      <c r="AA92" s="76">
        <v>16176001.698902993</v>
      </c>
      <c r="AB92" s="7"/>
      <c r="AC92" s="7"/>
      <c r="AD92" s="7"/>
      <c r="AE92" s="7"/>
      <c r="AF92" s="7"/>
      <c r="AG92" s="7"/>
      <c r="AH92" s="7"/>
      <c r="AI92" s="7"/>
      <c r="AJ92" s="7"/>
      <c r="AK92" s="7"/>
    </row>
    <row r="93" spans="1:37" x14ac:dyDescent="0.15">
      <c r="A93" s="44" t="s">
        <v>27</v>
      </c>
      <c r="B93" s="45">
        <v>238748.60909744599</v>
      </c>
      <c r="C93" s="75">
        <v>54413.011835393401</v>
      </c>
      <c r="D93" s="75">
        <v>7574496.4394238899</v>
      </c>
      <c r="E93" s="75">
        <v>117190.61323116301</v>
      </c>
      <c r="F93" s="75">
        <v>2.6795066939666801</v>
      </c>
      <c r="G93" s="75">
        <v>552188.28990968305</v>
      </c>
      <c r="H93" s="77">
        <v>984927.10071317898</v>
      </c>
      <c r="I93" s="75">
        <v>12.640944323502399</v>
      </c>
      <c r="J93" s="75">
        <v>3772.59864966943</v>
      </c>
      <c r="K93" s="75">
        <v>758095.20079126698</v>
      </c>
      <c r="L93" s="75">
        <v>146.162473520264</v>
      </c>
      <c r="M93" s="75">
        <v>435652.277413601</v>
      </c>
      <c r="N93" s="75">
        <v>188153.183864188</v>
      </c>
      <c r="O93" s="75">
        <v>4190600.7255720901</v>
      </c>
      <c r="P93" s="75">
        <v>522295.37895673199</v>
      </c>
      <c r="Q93" s="75">
        <v>233860.75204632801</v>
      </c>
      <c r="R93" s="75">
        <v>836443.37092493195</v>
      </c>
      <c r="S93" s="75">
        <v>4344.19939693994</v>
      </c>
      <c r="T93" s="75">
        <v>10944.295796852501</v>
      </c>
      <c r="U93" s="75">
        <v>242797.77998843801</v>
      </c>
      <c r="V93" s="75">
        <v>95783.454328248205</v>
      </c>
      <c r="W93" s="75">
        <v>109473.748497434</v>
      </c>
      <c r="X93" s="75">
        <v>496855.50280697498</v>
      </c>
      <c r="Y93" s="75">
        <v>319698.21616676502</v>
      </c>
      <c r="Z93" s="75">
        <v>11811.231491943799</v>
      </c>
      <c r="AA93" s="76">
        <v>17982707.463827692</v>
      </c>
      <c r="AB93" s="7"/>
      <c r="AC93" s="7"/>
      <c r="AD93" s="7"/>
      <c r="AE93" s="7"/>
      <c r="AF93" s="7"/>
      <c r="AG93" s="7"/>
      <c r="AH93" s="7"/>
      <c r="AI93" s="7"/>
      <c r="AJ93" s="7"/>
      <c r="AK93" s="7"/>
    </row>
    <row r="94" spans="1:37" x14ac:dyDescent="0.15">
      <c r="A94" s="44" t="s">
        <v>28</v>
      </c>
      <c r="B94" s="45">
        <v>281310.79690327699</v>
      </c>
      <c r="C94" s="75">
        <v>87256.929858318501</v>
      </c>
      <c r="D94" s="75">
        <v>6051124.5619748896</v>
      </c>
      <c r="E94" s="75">
        <v>327221.45429848798</v>
      </c>
      <c r="F94" s="75">
        <v>5.2380060181021602</v>
      </c>
      <c r="G94" s="75">
        <v>546733.41500848695</v>
      </c>
      <c r="H94" s="77">
        <v>1156826.3799479201</v>
      </c>
      <c r="I94" s="75">
        <v>29.632042312063199</v>
      </c>
      <c r="J94" s="75">
        <v>4296.8039803514203</v>
      </c>
      <c r="K94" s="75">
        <v>1144760.0935988501</v>
      </c>
      <c r="L94" s="75">
        <v>1.5607927339151499</v>
      </c>
      <c r="M94" s="75">
        <v>449678.55026576802</v>
      </c>
      <c r="N94" s="75">
        <v>260994.68247942399</v>
      </c>
      <c r="O94" s="75">
        <v>3634691.8498702799</v>
      </c>
      <c r="P94" s="75">
        <v>531494.88164611801</v>
      </c>
      <c r="Q94" s="75">
        <v>246123.655280215</v>
      </c>
      <c r="R94" s="75">
        <v>2090582.7614400501</v>
      </c>
      <c r="S94" s="75">
        <v>581.85994618106599</v>
      </c>
      <c r="T94" s="75">
        <v>8438.5176061158909</v>
      </c>
      <c r="U94" s="75">
        <v>231700.26053404101</v>
      </c>
      <c r="V94" s="75">
        <v>39188.447183627599</v>
      </c>
      <c r="W94" s="75">
        <v>107396.145437449</v>
      </c>
      <c r="X94" s="75">
        <v>232966.16838446999</v>
      </c>
      <c r="Y94" s="75">
        <v>295036.71012756397</v>
      </c>
      <c r="Z94" s="75">
        <v>1403.59869200922</v>
      </c>
      <c r="AA94" s="76">
        <v>17729844.955304954</v>
      </c>
      <c r="AB94" s="7"/>
      <c r="AC94" s="7"/>
      <c r="AD94" s="7"/>
      <c r="AE94" s="7"/>
      <c r="AF94" s="7"/>
      <c r="AG94" s="7"/>
      <c r="AH94" s="7"/>
      <c r="AI94" s="7"/>
      <c r="AJ94" s="7"/>
      <c r="AK94" s="7"/>
    </row>
    <row r="95" spans="1:37" x14ac:dyDescent="0.15">
      <c r="A95" s="44" t="s">
        <v>29</v>
      </c>
      <c r="B95" s="45">
        <v>287317.25970765</v>
      </c>
      <c r="C95" s="75">
        <v>77588.639628162593</v>
      </c>
      <c r="D95" s="75">
        <v>7105575.8816625299</v>
      </c>
      <c r="E95" s="75">
        <v>437168.77101703198</v>
      </c>
      <c r="F95" s="75">
        <v>16.012639668770099</v>
      </c>
      <c r="G95" s="75">
        <v>486367.80916949199</v>
      </c>
      <c r="H95" s="77">
        <v>3146380.5218510702</v>
      </c>
      <c r="I95" s="75">
        <v>48.433722798712502</v>
      </c>
      <c r="J95" s="75">
        <v>2003.79327588807</v>
      </c>
      <c r="K95" s="75">
        <v>956870.92209651601</v>
      </c>
      <c r="L95" s="75">
        <v>1.45011075306683</v>
      </c>
      <c r="M95" s="75">
        <v>13726430.4913787</v>
      </c>
      <c r="N95" s="75">
        <v>359629.212813169</v>
      </c>
      <c r="O95" s="75">
        <v>5369340.0169881098</v>
      </c>
      <c r="P95" s="75">
        <v>726960.96167623904</v>
      </c>
      <c r="Q95" s="75">
        <v>229477.841833882</v>
      </c>
      <c r="R95" s="75">
        <v>1102896.7754111099</v>
      </c>
      <c r="S95" s="75">
        <v>1055.76946148462</v>
      </c>
      <c r="T95" s="75">
        <v>3982.00716223381</v>
      </c>
      <c r="U95" s="75">
        <v>366699.68665484001</v>
      </c>
      <c r="V95" s="75">
        <v>84396.663356386096</v>
      </c>
      <c r="W95" s="75">
        <v>132102.62989735499</v>
      </c>
      <c r="X95" s="75">
        <v>51710.372383453803</v>
      </c>
      <c r="Y95" s="75">
        <v>380889.77876057097</v>
      </c>
      <c r="Z95" s="75">
        <v>1156.4822662025599</v>
      </c>
      <c r="AA95" s="76">
        <v>35036068.184925295</v>
      </c>
      <c r="AB95" s="7"/>
      <c r="AC95" s="7"/>
      <c r="AD95" s="7"/>
      <c r="AE95" s="7"/>
      <c r="AF95" s="7"/>
      <c r="AG95" s="7"/>
      <c r="AH95" s="7"/>
      <c r="AI95" s="7"/>
      <c r="AJ95" s="7"/>
      <c r="AK95" s="7"/>
    </row>
    <row r="96" spans="1:37" x14ac:dyDescent="0.15">
      <c r="A96" s="44" t="s">
        <v>30</v>
      </c>
      <c r="B96" s="45">
        <v>258016.62535184601</v>
      </c>
      <c r="C96" s="75">
        <v>86553.813687791102</v>
      </c>
      <c r="D96" s="75">
        <v>5972260.6317306403</v>
      </c>
      <c r="E96" s="75">
        <v>209879.57328624299</v>
      </c>
      <c r="F96" s="75">
        <v>24.5958174522966</v>
      </c>
      <c r="G96" s="75">
        <v>414985.387039494</v>
      </c>
      <c r="H96" s="77">
        <v>1447094.7241195999</v>
      </c>
      <c r="I96" s="75">
        <v>88.964628982357596</v>
      </c>
      <c r="J96" s="75">
        <v>6081.1888812575398</v>
      </c>
      <c r="K96" s="75">
        <v>1142696.3667335201</v>
      </c>
      <c r="L96" s="75">
        <v>1.3977948948740899</v>
      </c>
      <c r="M96" s="75">
        <v>508194.344421949</v>
      </c>
      <c r="N96" s="75">
        <v>581488.58673069603</v>
      </c>
      <c r="O96" s="75">
        <v>5105234.64103371</v>
      </c>
      <c r="P96" s="75">
        <v>793062.77638947405</v>
      </c>
      <c r="Q96" s="75">
        <v>214124.55281841499</v>
      </c>
      <c r="R96" s="75">
        <v>881251.73311163206</v>
      </c>
      <c r="S96" s="75">
        <v>1344.37790890783</v>
      </c>
      <c r="T96" s="75">
        <v>7050.5147385857899</v>
      </c>
      <c r="U96" s="75">
        <v>235475.89822633201</v>
      </c>
      <c r="V96" s="75">
        <v>98786.117488453994</v>
      </c>
      <c r="W96" s="75">
        <v>68963.629387902998</v>
      </c>
      <c r="X96" s="75">
        <v>30725.054335065099</v>
      </c>
      <c r="Y96" s="75">
        <v>502677.958950256</v>
      </c>
      <c r="Z96" s="75">
        <v>852.49885325506295</v>
      </c>
      <c r="AA96" s="76">
        <v>18566915.953466356</v>
      </c>
      <c r="AB96" s="7"/>
      <c r="AC96" s="7"/>
      <c r="AD96" s="7"/>
      <c r="AE96" s="7"/>
      <c r="AF96" s="7"/>
      <c r="AG96" s="7"/>
      <c r="AH96" s="7"/>
      <c r="AI96" s="7"/>
      <c r="AJ96" s="7"/>
      <c r="AK96" s="7"/>
    </row>
    <row r="97" spans="1:37" x14ac:dyDescent="0.15">
      <c r="A97" s="44" t="s">
        <v>31</v>
      </c>
      <c r="B97" s="45">
        <v>265661.00339773798</v>
      </c>
      <c r="C97" s="75">
        <v>88405.400935437501</v>
      </c>
      <c r="D97" s="75">
        <v>8126540.6788638402</v>
      </c>
      <c r="E97" s="75">
        <v>177123.738071915</v>
      </c>
      <c r="F97" s="75">
        <v>1767.8822740744699</v>
      </c>
      <c r="G97" s="75">
        <v>607433.64072325302</v>
      </c>
      <c r="H97" s="77">
        <v>951248.23554800102</v>
      </c>
      <c r="I97" s="75">
        <v>108.517091929912</v>
      </c>
      <c r="J97" s="75">
        <v>3476.5936551792502</v>
      </c>
      <c r="K97" s="75">
        <v>966544.31076858297</v>
      </c>
      <c r="L97" s="75">
        <v>1.15656186267733</v>
      </c>
      <c r="M97" s="75">
        <v>508406.49631438602</v>
      </c>
      <c r="N97" s="75">
        <v>133728.894751043</v>
      </c>
      <c r="O97" s="75">
        <v>5798320.0580145204</v>
      </c>
      <c r="P97" s="75">
        <v>1265933.0891134101</v>
      </c>
      <c r="Q97" s="75">
        <v>152650.833852735</v>
      </c>
      <c r="R97" s="75">
        <v>2869330.4466053001</v>
      </c>
      <c r="S97" s="75">
        <v>2472.9640097450401</v>
      </c>
      <c r="T97" s="75">
        <v>4387.5782705228703</v>
      </c>
      <c r="U97" s="75">
        <v>256311.333049913</v>
      </c>
      <c r="V97" s="75">
        <v>85841.339083298997</v>
      </c>
      <c r="W97" s="75">
        <v>108183.301202003</v>
      </c>
      <c r="X97" s="75">
        <v>118690.570132377</v>
      </c>
      <c r="Y97" s="75">
        <v>324466.85710711498</v>
      </c>
      <c r="Z97" s="75">
        <v>1283.34227113518</v>
      </c>
      <c r="AA97" s="76">
        <v>22818318.261669312</v>
      </c>
      <c r="AB97" s="7"/>
      <c r="AC97" s="7"/>
      <c r="AD97" s="7"/>
      <c r="AE97" s="7"/>
      <c r="AF97" s="7"/>
      <c r="AG97" s="7"/>
      <c r="AH97" s="7"/>
      <c r="AI97" s="7"/>
      <c r="AJ97" s="7"/>
      <c r="AK97" s="7"/>
    </row>
    <row r="98" spans="1:37" x14ac:dyDescent="0.15">
      <c r="A98" s="44" t="s">
        <v>32</v>
      </c>
      <c r="B98" s="45">
        <v>254103.63203843299</v>
      </c>
      <c r="C98" s="75">
        <v>100229.56495243299</v>
      </c>
      <c r="D98" s="75">
        <v>7958799.2268738402</v>
      </c>
      <c r="E98" s="75">
        <v>44030.847725351297</v>
      </c>
      <c r="F98" s="75">
        <v>102.19364101812199</v>
      </c>
      <c r="G98" s="75">
        <v>417663.28382663301</v>
      </c>
      <c r="H98" s="77">
        <v>864906.38237196906</v>
      </c>
      <c r="I98" s="75">
        <v>62.106659160926903</v>
      </c>
      <c r="J98" s="75">
        <v>1800.51749506033</v>
      </c>
      <c r="K98" s="75">
        <v>1096495.63593432</v>
      </c>
      <c r="L98" s="75">
        <v>7.8039315529167597E-2</v>
      </c>
      <c r="M98" s="75">
        <v>403090.02236566501</v>
      </c>
      <c r="N98" s="75">
        <v>70765.238890907698</v>
      </c>
      <c r="O98" s="75">
        <v>4480708.8976126602</v>
      </c>
      <c r="P98" s="75">
        <v>1095621.92515014</v>
      </c>
      <c r="Q98" s="75">
        <v>96995.144351774798</v>
      </c>
      <c r="R98" s="75">
        <v>1531920.9812107701</v>
      </c>
      <c r="S98" s="75">
        <v>238.118449868634</v>
      </c>
      <c r="T98" s="75">
        <v>1028.86535483133</v>
      </c>
      <c r="U98" s="75">
        <v>150738.43507110199</v>
      </c>
      <c r="V98" s="75">
        <v>118177.404153362</v>
      </c>
      <c r="W98" s="75">
        <v>25127.450041536202</v>
      </c>
      <c r="X98" s="75">
        <v>233308.71162027901</v>
      </c>
      <c r="Y98" s="75">
        <v>263093.711081894</v>
      </c>
      <c r="Z98" s="75">
        <v>286.05141575913802</v>
      </c>
      <c r="AA98" s="76">
        <v>19209294.426328082</v>
      </c>
      <c r="AB98" s="78"/>
      <c r="AC98" s="7"/>
      <c r="AD98" s="7"/>
      <c r="AE98" s="7"/>
      <c r="AF98" s="7"/>
      <c r="AG98" s="7"/>
      <c r="AH98" s="7"/>
      <c r="AI98" s="7"/>
      <c r="AJ98" s="7"/>
      <c r="AK98" s="7"/>
    </row>
    <row r="99" spans="1:37" x14ac:dyDescent="0.15">
      <c r="A99" s="44" t="s">
        <v>33</v>
      </c>
      <c r="B99" s="45">
        <v>418860.83078408398</v>
      </c>
      <c r="C99" s="75">
        <v>142579.83718887801</v>
      </c>
      <c r="D99" s="75">
        <v>15921457.243855299</v>
      </c>
      <c r="E99" s="75">
        <v>44266.034769478203</v>
      </c>
      <c r="F99" s="75">
        <v>167.81173399835799</v>
      </c>
      <c r="G99" s="75">
        <v>442027.26256757602</v>
      </c>
      <c r="H99" s="77">
        <v>864034.36595380597</v>
      </c>
      <c r="I99" s="75">
        <v>207.669641484506</v>
      </c>
      <c r="J99" s="75">
        <v>5105.4092636695104</v>
      </c>
      <c r="K99" s="75">
        <v>1307999.10776453</v>
      </c>
      <c r="L99" s="75"/>
      <c r="M99" s="75">
        <v>272553.91926120903</v>
      </c>
      <c r="N99" s="75">
        <v>20471.295834423901</v>
      </c>
      <c r="O99" s="75">
        <v>2446672.0257605398</v>
      </c>
      <c r="P99" s="75">
        <v>991913.10140394606</v>
      </c>
      <c r="Q99" s="75">
        <v>69250.543832411</v>
      </c>
      <c r="R99" s="75">
        <v>3080390.91358002</v>
      </c>
      <c r="S99" s="75">
        <v>231.08960892353201</v>
      </c>
      <c r="T99" s="75">
        <v>1741.6955352826001</v>
      </c>
      <c r="U99" s="75">
        <v>169351.164575862</v>
      </c>
      <c r="V99" s="75">
        <v>112109.938924398</v>
      </c>
      <c r="W99" s="75">
        <v>1944.6458730949</v>
      </c>
      <c r="X99" s="75">
        <v>141253.49679506299</v>
      </c>
      <c r="Y99" s="75">
        <v>377972.18554334203</v>
      </c>
      <c r="Z99" s="75">
        <v>82.431411621160805</v>
      </c>
      <c r="AA99" s="76">
        <v>26832644.02146294</v>
      </c>
      <c r="AB99" s="22"/>
      <c r="AC99" s="22"/>
      <c r="AD99" s="22"/>
      <c r="AE99" s="22"/>
      <c r="AF99" s="22"/>
      <c r="AG99" s="22"/>
      <c r="AH99" s="7"/>
      <c r="AI99" s="7"/>
      <c r="AJ99" s="7"/>
    </row>
    <row r="100" spans="1:37" x14ac:dyDescent="0.15">
      <c r="A100" s="79" t="s">
        <v>58</v>
      </c>
      <c r="B100" s="80">
        <f>SUM(B88:B99)</f>
        <v>3164282.8658417161</v>
      </c>
      <c r="C100" s="80">
        <f>SUM(C88:C99)</f>
        <v>988033.54877355136</v>
      </c>
      <c r="D100" s="80">
        <f t="shared" ref="D100:AA100" si="31">SUM(D88:D99)</f>
        <v>87901788.29906185</v>
      </c>
      <c r="E100" s="80">
        <f t="shared" si="31"/>
        <v>1544751.3182999799</v>
      </c>
      <c r="F100" s="80">
        <f t="shared" si="31"/>
        <v>2121.7862034765894</v>
      </c>
      <c r="G100" s="80">
        <f t="shared" si="31"/>
        <v>5616719.9191337721</v>
      </c>
      <c r="H100" s="80">
        <f t="shared" si="31"/>
        <v>12589100.313923132</v>
      </c>
      <c r="I100" s="80">
        <f t="shared" si="31"/>
        <v>788.25147483870239</v>
      </c>
      <c r="J100" s="80">
        <f t="shared" si="31"/>
        <v>49538.433811515497</v>
      </c>
      <c r="K100" s="80">
        <f t="shared" si="31"/>
        <v>9745355.3848443218</v>
      </c>
      <c r="L100" s="80">
        <f t="shared" si="31"/>
        <v>159.44991432875389</v>
      </c>
      <c r="M100" s="80">
        <f t="shared" si="31"/>
        <v>18806905.877178464</v>
      </c>
      <c r="N100" s="80">
        <f t="shared" si="31"/>
        <v>2704806.7862214027</v>
      </c>
      <c r="O100" s="80">
        <f t="shared" si="31"/>
        <v>39107960.202232026</v>
      </c>
      <c r="P100" s="80">
        <f t="shared" si="31"/>
        <v>9512546.0092523508</v>
      </c>
      <c r="Q100" s="80">
        <f t="shared" si="31"/>
        <v>2314535.971532329</v>
      </c>
      <c r="R100" s="80">
        <f t="shared" si="31"/>
        <v>17099296.755582213</v>
      </c>
      <c r="S100" s="80">
        <f t="shared" si="31"/>
        <v>14580.549632875223</v>
      </c>
      <c r="T100" s="80">
        <f t="shared" si="31"/>
        <v>69076.245860465657</v>
      </c>
      <c r="U100" s="80">
        <f t="shared" si="31"/>
        <v>2837111.740569341</v>
      </c>
      <c r="V100" s="80">
        <f t="shared" si="31"/>
        <v>839915.12415896938</v>
      </c>
      <c r="W100" s="80">
        <f t="shared" si="31"/>
        <v>1093391.6893633846</v>
      </c>
      <c r="X100" s="80">
        <f t="shared" si="31"/>
        <v>1694017.2034004745</v>
      </c>
      <c r="Y100" s="80">
        <f t="shared" si="31"/>
        <v>4428838.9383175364</v>
      </c>
      <c r="Z100" s="80">
        <f t="shared" si="31"/>
        <v>28064.714058154204</v>
      </c>
      <c r="AA100" s="80">
        <f t="shared" si="31"/>
        <v>222153687.37864247</v>
      </c>
      <c r="AB100" s="81"/>
      <c r="AC100" s="7"/>
      <c r="AD100" s="7"/>
      <c r="AE100" s="7"/>
      <c r="AF100" s="7"/>
      <c r="AG100" s="7"/>
      <c r="AH100" s="7"/>
      <c r="AI100" s="7"/>
      <c r="AJ100" s="7"/>
    </row>
    <row r="101" spans="1:37" x14ac:dyDescent="0.15">
      <c r="A101" s="22"/>
      <c r="B101" s="82"/>
      <c r="C101" s="82"/>
      <c r="D101" s="82"/>
      <c r="E101" s="82"/>
      <c r="F101" s="82"/>
      <c r="G101" s="82"/>
      <c r="H101" s="82"/>
      <c r="I101" s="82"/>
      <c r="J101" s="82"/>
      <c r="K101" s="82"/>
      <c r="L101" s="82"/>
      <c r="M101" s="82"/>
      <c r="N101" s="83"/>
      <c r="O101" s="82"/>
      <c r="P101" s="82"/>
      <c r="Q101" s="82"/>
      <c r="R101" s="82"/>
      <c r="S101" s="82"/>
      <c r="T101" s="82"/>
      <c r="U101" s="22"/>
      <c r="V101"/>
      <c r="W101" s="22"/>
      <c r="X101" s="22"/>
      <c r="Y101" s="22"/>
      <c r="Z101" s="22"/>
      <c r="AA101" s="81">
        <f>AA100/1024</f>
        <v>216946.96033070554</v>
      </c>
      <c r="AB101" s="22" t="s">
        <v>60</v>
      </c>
      <c r="AC101" s="22"/>
      <c r="AD101" s="22"/>
      <c r="AE101" s="22"/>
      <c r="AF101" s="22"/>
      <c r="AG101" s="7"/>
      <c r="AH101" s="7"/>
      <c r="AI101" s="7"/>
    </row>
    <row r="102" spans="1:37" x14ac:dyDescent="0.15">
      <c r="A102" s="36"/>
      <c r="B102" s="84"/>
      <c r="C102" s="85"/>
      <c r="D102" s="85"/>
      <c r="E102" s="85"/>
      <c r="F102" s="85"/>
      <c r="G102" s="85"/>
      <c r="H102" s="85"/>
      <c r="I102" s="85"/>
      <c r="J102" s="85"/>
      <c r="K102" s="85"/>
      <c r="L102" s="85"/>
      <c r="M102" s="85"/>
      <c r="N102" s="86"/>
      <c r="O102" s="84"/>
      <c r="P102" s="84"/>
      <c r="Q102" s="84"/>
      <c r="R102" s="85"/>
      <c r="S102" s="85"/>
      <c r="T102" s="85"/>
      <c r="U102" s="7"/>
      <c r="V102"/>
      <c r="W102" s="7"/>
      <c r="X102" s="7"/>
      <c r="Y102" s="7"/>
      <c r="Z102" s="7"/>
      <c r="AA102" s="8"/>
      <c r="AB102" s="7"/>
      <c r="AC102" s="7"/>
      <c r="AD102" s="7"/>
      <c r="AE102" s="7"/>
      <c r="AF102" s="7"/>
      <c r="AG102" s="7"/>
      <c r="AH102" s="7"/>
      <c r="AI102" s="7"/>
    </row>
    <row r="103" spans="1:37" ht="23" customHeight="1" x14ac:dyDescent="0.15">
      <c r="A103" s="36"/>
      <c r="B103" s="7"/>
      <c r="C103" s="8"/>
      <c r="D103" s="8"/>
      <c r="E103" s="8"/>
      <c r="F103" s="8"/>
      <c r="G103" s="8"/>
      <c r="H103" s="8"/>
      <c r="I103" s="8"/>
      <c r="J103" s="8"/>
      <c r="K103" s="8"/>
      <c r="L103" s="8"/>
      <c r="M103" s="8"/>
      <c r="N103" s="51"/>
      <c r="O103" s="7"/>
      <c r="P103" s="7"/>
      <c r="Q103" s="7"/>
      <c r="R103" s="7"/>
      <c r="S103" s="7"/>
      <c r="T103" s="7"/>
      <c r="U103" s="7"/>
      <c r="V103" s="7"/>
      <c r="W103" s="7"/>
      <c r="X103" s="7"/>
      <c r="Y103" s="7"/>
      <c r="Z103" s="7"/>
      <c r="AA103" s="8"/>
      <c r="AB103" s="78"/>
      <c r="AC103" s="7"/>
      <c r="AD103" s="7"/>
      <c r="AE103" s="7"/>
      <c r="AF103" s="7"/>
      <c r="AG103" s="7"/>
      <c r="AH103" s="7"/>
      <c r="AI103" s="7"/>
    </row>
    <row r="104" spans="1:37" ht="23" customHeight="1" x14ac:dyDescent="0.15">
      <c r="A104" s="36"/>
      <c r="B104" s="7"/>
      <c r="C104" s="8"/>
      <c r="D104" s="8"/>
      <c r="E104" s="8"/>
      <c r="F104" s="8"/>
      <c r="G104" s="8"/>
      <c r="H104" s="8"/>
      <c r="I104" s="8"/>
      <c r="J104" s="8"/>
      <c r="K104" s="8"/>
      <c r="L104" s="8"/>
      <c r="M104" s="8"/>
      <c r="N104" s="51"/>
      <c r="O104" s="7"/>
      <c r="P104" s="7"/>
      <c r="Q104" s="7"/>
      <c r="R104" s="7"/>
      <c r="S104" s="7"/>
      <c r="T104" s="7"/>
      <c r="U104" s="7"/>
      <c r="V104" s="7"/>
      <c r="W104" s="7"/>
      <c r="X104" s="7"/>
      <c r="Y104" s="7"/>
      <c r="Z104" s="7"/>
      <c r="AA104" s="8"/>
      <c r="AB104" s="7"/>
      <c r="AC104" s="7"/>
      <c r="AD104" s="7"/>
      <c r="AE104" s="7"/>
      <c r="AF104" s="7"/>
      <c r="AG104" s="7"/>
      <c r="AH104" s="7"/>
      <c r="AI104" s="7"/>
    </row>
    <row r="105" spans="1:37" ht="23" customHeight="1" x14ac:dyDescent="0.15">
      <c r="A105" s="36"/>
      <c r="B105" s="7"/>
      <c r="C105" s="8"/>
      <c r="D105" s="8"/>
      <c r="E105" s="8"/>
      <c r="F105" s="8"/>
      <c r="G105" s="8"/>
      <c r="H105" s="8"/>
      <c r="I105" s="8"/>
      <c r="J105" s="8"/>
      <c r="K105" s="8"/>
      <c r="L105" s="8"/>
      <c r="M105" s="8"/>
      <c r="N105" s="51"/>
      <c r="O105" s="7"/>
      <c r="P105" s="7"/>
      <c r="Q105" s="7"/>
      <c r="R105" s="7"/>
      <c r="S105" s="7"/>
      <c r="T105" s="7"/>
      <c r="U105" s="7"/>
      <c r="V105" s="7"/>
      <c r="W105" s="7"/>
      <c r="X105" s="7"/>
      <c r="Y105" s="7"/>
      <c r="Z105" s="7"/>
      <c r="AA105" s="8"/>
      <c r="AB105" s="7"/>
      <c r="AC105" s="7"/>
      <c r="AD105" s="7"/>
      <c r="AE105" s="7"/>
      <c r="AF105" s="7"/>
      <c r="AG105" s="7"/>
      <c r="AH105" s="7"/>
      <c r="AI105" s="7"/>
    </row>
    <row r="106" spans="1:37" ht="23" customHeight="1" x14ac:dyDescent="0.15">
      <c r="A106" s="36"/>
      <c r="B106" s="7"/>
      <c r="C106" s="8"/>
      <c r="D106" s="8"/>
      <c r="E106" s="8"/>
      <c r="F106" s="8"/>
      <c r="G106" s="8"/>
      <c r="H106" s="8"/>
      <c r="I106" s="8"/>
      <c r="J106" s="8"/>
      <c r="K106" s="8"/>
      <c r="L106" s="8"/>
      <c r="M106" s="8"/>
      <c r="N106" s="51"/>
      <c r="O106" s="7"/>
      <c r="P106" s="7"/>
      <c r="Q106" s="7"/>
      <c r="R106" s="7"/>
      <c r="S106" s="7"/>
      <c r="T106" s="7"/>
      <c r="U106" s="7"/>
      <c r="V106" s="7"/>
      <c r="W106" s="7"/>
      <c r="X106" s="7"/>
      <c r="Y106" s="7"/>
      <c r="Z106" s="7"/>
      <c r="AA106" s="8"/>
      <c r="AB106" s="7"/>
      <c r="AC106" s="7"/>
      <c r="AD106" s="7"/>
      <c r="AE106" s="7"/>
      <c r="AF106" s="7"/>
      <c r="AG106" s="7"/>
      <c r="AH106" s="7"/>
      <c r="AI106" s="7"/>
    </row>
    <row r="107" spans="1:37" ht="23" customHeight="1" x14ac:dyDescent="0.15">
      <c r="A107" s="36"/>
      <c r="B107" s="7"/>
      <c r="C107" s="8"/>
      <c r="D107" s="8"/>
      <c r="E107" s="8"/>
      <c r="F107" s="8"/>
      <c r="G107" s="8"/>
      <c r="H107" s="8"/>
      <c r="I107" s="8"/>
      <c r="J107" s="8"/>
      <c r="K107" s="8"/>
      <c r="L107" s="8"/>
      <c r="M107" s="8"/>
      <c r="N107" s="51"/>
      <c r="O107" s="7"/>
      <c r="P107" s="7"/>
      <c r="Q107" s="7"/>
      <c r="R107" s="7"/>
      <c r="S107" s="7"/>
      <c r="T107" s="7"/>
      <c r="U107" s="7"/>
      <c r="V107" s="7"/>
      <c r="W107" s="7"/>
      <c r="X107" s="7"/>
      <c r="Y107" s="7"/>
      <c r="Z107" s="7"/>
      <c r="AA107" s="8"/>
      <c r="AB107" s="7"/>
      <c r="AC107" s="7"/>
      <c r="AD107" s="7"/>
      <c r="AE107" s="7"/>
      <c r="AF107" s="7"/>
      <c r="AG107" s="7"/>
      <c r="AH107" s="7"/>
      <c r="AI107" s="7"/>
    </row>
    <row r="108" spans="1:37" ht="23" customHeight="1" x14ac:dyDescent="0.15">
      <c r="A108" s="36"/>
      <c r="B108" s="7"/>
      <c r="C108" s="8"/>
      <c r="D108" s="8"/>
      <c r="E108" s="8"/>
      <c r="F108" s="8"/>
      <c r="G108" s="8"/>
      <c r="H108" s="8"/>
      <c r="I108" s="8"/>
      <c r="J108" s="8"/>
      <c r="K108" s="8"/>
      <c r="L108" s="8"/>
      <c r="M108" s="8"/>
      <c r="N108" s="51"/>
      <c r="O108" s="7"/>
      <c r="P108" s="7"/>
      <c r="Q108" s="7"/>
      <c r="R108" s="7"/>
      <c r="S108" s="7"/>
      <c r="T108" s="7"/>
      <c r="U108" s="7"/>
      <c r="V108" s="7"/>
      <c r="W108" s="7"/>
      <c r="X108" s="7"/>
      <c r="Y108" s="7"/>
      <c r="Z108" s="7"/>
      <c r="AA108" s="8"/>
      <c r="AB108" s="7"/>
      <c r="AC108" s="7"/>
      <c r="AD108" s="7"/>
      <c r="AE108" s="7"/>
      <c r="AF108" s="7"/>
      <c r="AG108" s="7"/>
      <c r="AH108" s="7"/>
      <c r="AI108" s="7"/>
    </row>
    <row r="109" spans="1:37" ht="23" customHeight="1" x14ac:dyDescent="0.15">
      <c r="A109" s="36"/>
      <c r="B109" s="7"/>
      <c r="C109" s="8"/>
      <c r="D109" s="8"/>
      <c r="E109" s="8"/>
      <c r="F109" s="8"/>
      <c r="G109" s="8"/>
      <c r="H109" s="8"/>
      <c r="I109" s="8"/>
      <c r="J109" s="8"/>
      <c r="K109" s="8"/>
      <c r="L109" s="8"/>
      <c r="M109" s="8"/>
      <c r="N109" s="51"/>
      <c r="O109" s="7"/>
      <c r="P109" s="7"/>
      <c r="Q109" s="7"/>
      <c r="R109" s="7"/>
      <c r="S109" s="7"/>
      <c r="T109" s="7"/>
      <c r="U109" s="7"/>
      <c r="V109" s="7"/>
      <c r="W109" s="7"/>
      <c r="X109" s="7"/>
      <c r="Y109" s="7"/>
      <c r="Z109" s="7"/>
      <c r="AA109" s="8"/>
      <c r="AB109" s="7"/>
      <c r="AC109" s="7"/>
      <c r="AD109" s="7"/>
      <c r="AE109" s="7"/>
      <c r="AF109" s="7"/>
      <c r="AG109" s="7"/>
      <c r="AH109" s="7"/>
      <c r="AI109" s="7"/>
    </row>
    <row r="110" spans="1:37" ht="23" customHeight="1" x14ac:dyDescent="0.15">
      <c r="A110" s="36"/>
      <c r="B110" s="7"/>
      <c r="C110" s="8"/>
      <c r="D110" s="8"/>
      <c r="E110" s="8"/>
      <c r="F110" s="8"/>
      <c r="G110" s="8"/>
      <c r="H110" s="8"/>
      <c r="I110" s="8"/>
      <c r="J110" s="8"/>
      <c r="K110" s="8"/>
      <c r="L110" s="8"/>
      <c r="M110" s="8"/>
      <c r="N110" s="51"/>
      <c r="O110" s="7"/>
      <c r="P110" s="7"/>
      <c r="Q110" s="7"/>
      <c r="R110" s="7"/>
      <c r="S110" s="7"/>
      <c r="T110" s="7"/>
      <c r="U110" s="7"/>
      <c r="V110" s="7"/>
      <c r="W110" s="7"/>
      <c r="X110" s="7"/>
      <c r="Y110" s="7"/>
      <c r="Z110" s="7"/>
      <c r="AA110" s="8"/>
      <c r="AB110" s="7"/>
      <c r="AC110" s="7"/>
      <c r="AD110" s="7"/>
      <c r="AE110" s="7"/>
      <c r="AF110" s="7"/>
      <c r="AG110" s="7"/>
      <c r="AH110" s="7"/>
      <c r="AI110" s="7"/>
    </row>
    <row r="111" spans="1:37" x14ac:dyDescent="0.15">
      <c r="A111" s="36"/>
      <c r="B111" s="7"/>
      <c r="C111" s="8"/>
      <c r="D111" s="8"/>
      <c r="E111" s="8"/>
      <c r="F111" s="8"/>
      <c r="G111" s="8"/>
      <c r="H111" s="8"/>
      <c r="I111" s="8"/>
      <c r="J111" s="8"/>
      <c r="K111" s="8"/>
      <c r="L111" s="8"/>
      <c r="M111" s="8"/>
      <c r="N111" s="51"/>
      <c r="O111" s="7"/>
      <c r="P111" s="7"/>
      <c r="Q111" s="7"/>
      <c r="R111" s="7"/>
      <c r="S111" s="7"/>
      <c r="T111" s="7"/>
      <c r="U111" s="7"/>
      <c r="V111" s="7"/>
      <c r="W111" s="7"/>
      <c r="X111" s="7"/>
      <c r="Y111" s="7"/>
      <c r="Z111" s="7"/>
      <c r="AA111" s="8"/>
      <c r="AB111" s="7"/>
      <c r="AC111" s="7"/>
      <c r="AD111" s="7"/>
      <c r="AE111" s="7"/>
      <c r="AF111" s="7"/>
      <c r="AG111" s="7"/>
      <c r="AH111" s="7"/>
      <c r="AI111" s="7"/>
    </row>
    <row r="112" spans="1:37" ht="30" customHeight="1" x14ac:dyDescent="0.15">
      <c r="A112" s="11" t="s">
        <v>61</v>
      </c>
      <c r="B112" s="11"/>
      <c r="C112" s="11"/>
      <c r="D112" s="87"/>
      <c r="E112" s="7"/>
      <c r="F112" s="7"/>
      <c r="G112" s="7"/>
      <c r="H112" s="8"/>
      <c r="I112" s="8"/>
      <c r="J112" s="7"/>
      <c r="K112" s="7"/>
      <c r="L112" s="7"/>
      <c r="M112" s="7"/>
      <c r="N112" s="8"/>
      <c r="O112" s="7"/>
      <c r="P112" s="7"/>
      <c r="Q112" s="7"/>
      <c r="R112" s="7"/>
      <c r="S112" s="7"/>
      <c r="T112" s="7"/>
      <c r="U112" s="7"/>
      <c r="V112" s="7"/>
      <c r="W112" s="7"/>
      <c r="X112" s="7"/>
      <c r="Y112" s="7"/>
      <c r="Z112" s="7"/>
      <c r="AA112" s="8"/>
      <c r="AB112" s="7"/>
      <c r="AC112" s="7"/>
      <c r="AD112" s="7"/>
      <c r="AE112" s="7"/>
      <c r="AF112" s="7"/>
      <c r="AG112" s="7"/>
      <c r="AH112" s="7"/>
      <c r="AI112" s="7"/>
    </row>
    <row r="113" spans="1:36" ht="16" x14ac:dyDescent="0.15">
      <c r="A113" s="13"/>
      <c r="B113" s="7"/>
      <c r="C113" s="7"/>
      <c r="D113" s="7"/>
      <c r="E113" s="7"/>
      <c r="F113" s="7"/>
      <c r="G113" s="7"/>
      <c r="H113" s="8"/>
      <c r="I113" s="8"/>
      <c r="J113" s="7"/>
      <c r="K113" s="7"/>
      <c r="L113" s="7"/>
      <c r="M113" s="7"/>
      <c r="N113" s="8"/>
      <c r="O113" s="7"/>
      <c r="P113" s="7"/>
      <c r="Q113" s="7"/>
      <c r="R113" s="7"/>
      <c r="S113" s="7"/>
      <c r="T113" s="7"/>
      <c r="U113" s="7"/>
      <c r="V113" s="7"/>
      <c r="W113" s="7"/>
      <c r="X113" s="7"/>
      <c r="Y113" s="7"/>
      <c r="Z113" s="7"/>
      <c r="AA113" s="8"/>
      <c r="AB113" s="7"/>
      <c r="AC113" s="7"/>
      <c r="AD113" s="7"/>
      <c r="AE113" s="7"/>
      <c r="AF113" s="7"/>
      <c r="AG113" s="7"/>
      <c r="AH113" s="7"/>
      <c r="AI113" s="7"/>
    </row>
    <row r="114" spans="1:36" x14ac:dyDescent="0.15">
      <c r="A114" s="12"/>
      <c r="B114" s="7"/>
      <c r="C114" s="7"/>
      <c r="D114" s="7"/>
      <c r="E114" s="7"/>
      <c r="F114" s="7"/>
      <c r="G114" s="7"/>
      <c r="H114" s="8"/>
      <c r="I114" s="8"/>
      <c r="J114" s="7"/>
      <c r="K114" s="7"/>
      <c r="L114" s="7"/>
      <c r="M114" s="7"/>
      <c r="N114" s="8"/>
      <c r="O114" s="7"/>
      <c r="P114" s="7"/>
      <c r="Q114" s="7"/>
      <c r="R114" s="7"/>
      <c r="S114" s="7"/>
      <c r="T114" s="7"/>
      <c r="U114" s="7"/>
      <c r="V114" s="7"/>
      <c r="W114" s="7"/>
      <c r="X114" s="7"/>
      <c r="Y114" s="7"/>
      <c r="Z114" s="7"/>
      <c r="AA114" s="8"/>
      <c r="AB114" s="7"/>
      <c r="AC114" s="7"/>
      <c r="AD114" s="7"/>
      <c r="AE114" s="7"/>
      <c r="AF114" s="7"/>
      <c r="AG114" s="7"/>
      <c r="AH114" s="7"/>
      <c r="AI114" s="7"/>
    </row>
    <row r="115" spans="1:36" ht="16" x14ac:dyDescent="0.15">
      <c r="A115" s="13"/>
      <c r="B115" s="7"/>
      <c r="C115" s="7"/>
      <c r="D115" s="7"/>
      <c r="E115" s="7"/>
      <c r="F115" s="7"/>
      <c r="G115" s="7"/>
      <c r="H115" s="8"/>
      <c r="I115" s="8"/>
      <c r="J115" s="7"/>
      <c r="K115" s="7"/>
      <c r="L115" s="7"/>
      <c r="M115" s="7"/>
      <c r="N115" s="8"/>
      <c r="O115" s="7"/>
      <c r="P115" s="7"/>
      <c r="Q115" s="7"/>
      <c r="R115" s="7"/>
      <c r="S115" s="7"/>
      <c r="T115" s="7"/>
      <c r="U115" s="7"/>
      <c r="V115" s="7"/>
      <c r="W115" s="7"/>
      <c r="X115" s="7"/>
      <c r="Y115" s="7"/>
      <c r="Z115" s="7"/>
      <c r="AA115" s="8"/>
      <c r="AB115" s="7"/>
      <c r="AC115" s="7"/>
      <c r="AD115" s="7"/>
      <c r="AE115" s="7"/>
      <c r="AF115" s="7"/>
      <c r="AG115" s="7"/>
      <c r="AH115" s="7"/>
      <c r="AI115" s="7"/>
    </row>
    <row r="116" spans="1:36" x14ac:dyDescent="0.15">
      <c r="A116" s="3" t="s">
        <v>2</v>
      </c>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8"/>
      <c r="AB116" s="7"/>
      <c r="AC116" s="7"/>
      <c r="AD116" s="7"/>
      <c r="AE116" s="7"/>
      <c r="AF116" s="7"/>
      <c r="AG116" s="7"/>
      <c r="AH116" s="7"/>
      <c r="AI116" s="7"/>
    </row>
    <row r="117" spans="1:36" ht="14" x14ac:dyDescent="0.15">
      <c r="A117" s="38" t="s">
        <v>62</v>
      </c>
      <c r="B117" s="88" t="s">
        <v>4</v>
      </c>
      <c r="C117" s="88" t="s">
        <v>5</v>
      </c>
      <c r="D117" s="88" t="s">
        <v>6</v>
      </c>
      <c r="E117" s="88" t="s">
        <v>7</v>
      </c>
      <c r="F117" s="88" t="s">
        <v>8</v>
      </c>
      <c r="G117" s="88" t="s">
        <v>9</v>
      </c>
      <c r="H117" s="39" t="s">
        <v>10</v>
      </c>
      <c r="I117" s="39" t="s">
        <v>11</v>
      </c>
      <c r="J117" s="39" t="s">
        <v>12</v>
      </c>
      <c r="K117" s="42" t="s">
        <v>13</v>
      </c>
      <c r="L117" s="39" t="s">
        <v>14</v>
      </c>
      <c r="M117" s="39" t="s">
        <v>15</v>
      </c>
      <c r="N117" s="39" t="s">
        <v>16</v>
      </c>
      <c r="O117" s="39" t="s">
        <v>17</v>
      </c>
      <c r="P117" s="56"/>
      <c r="Q117" s="56"/>
      <c r="R117" s="56"/>
      <c r="S117" s="56"/>
      <c r="T117" s="56"/>
      <c r="U117" s="56"/>
      <c r="V117" s="56"/>
      <c r="W117" s="56"/>
      <c r="X117" s="56"/>
      <c r="Y117" s="56"/>
      <c r="Z117" s="56"/>
      <c r="AA117" s="89"/>
      <c r="AB117" s="8"/>
      <c r="AC117" s="7"/>
      <c r="AD117" s="7"/>
      <c r="AE117" s="7"/>
      <c r="AF117" s="7"/>
      <c r="AG117" s="7"/>
      <c r="AH117" s="7"/>
      <c r="AI117" s="7"/>
      <c r="AJ117" s="7"/>
    </row>
    <row r="118" spans="1:36" ht="14" x14ac:dyDescent="0.15">
      <c r="A118" s="90" t="s">
        <v>63</v>
      </c>
      <c r="B118" s="91">
        <f t="shared" ref="B118:N118" si="32">B130</f>
        <v>64.438758000000007</v>
      </c>
      <c r="C118" s="91">
        <f t="shared" si="32"/>
        <v>220.06077000000002</v>
      </c>
      <c r="D118" s="91">
        <f t="shared" si="32"/>
        <v>1192.952957</v>
      </c>
      <c r="E118" s="91">
        <f t="shared" si="32"/>
        <v>0.15548500000000001</v>
      </c>
      <c r="F118" s="91">
        <f t="shared" si="32"/>
        <v>777.52756899999997</v>
      </c>
      <c r="G118" s="91">
        <f t="shared" si="32"/>
        <v>16.489102000000003</v>
      </c>
      <c r="H118" s="91">
        <f t="shared" si="32"/>
        <v>898.25093600000002</v>
      </c>
      <c r="I118" s="91">
        <f t="shared" si="32"/>
        <v>3523.2388449999994</v>
      </c>
      <c r="J118" s="91">
        <f t="shared" si="32"/>
        <v>308.29813300000006</v>
      </c>
      <c r="K118" s="91">
        <f t="shared" si="32"/>
        <v>83.849919999999997</v>
      </c>
      <c r="L118" s="91">
        <f t="shared" si="32"/>
        <v>192.54209200000005</v>
      </c>
      <c r="M118" s="91">
        <f t="shared" si="32"/>
        <v>163.94438699999998</v>
      </c>
      <c r="N118" s="91">
        <f t="shared" si="32"/>
        <v>1.294082</v>
      </c>
      <c r="O118" s="91">
        <f>SUM(B118:N118)</f>
        <v>7443.0430359999982</v>
      </c>
      <c r="P118" s="92"/>
      <c r="Q118" s="22"/>
      <c r="R118" s="7"/>
      <c r="S118" s="7"/>
      <c r="T118" s="7"/>
      <c r="U118" s="7"/>
      <c r="V118" s="7"/>
      <c r="W118" s="7"/>
      <c r="X118" s="7"/>
      <c r="Y118" s="7"/>
      <c r="Z118" s="7"/>
      <c r="AA118" s="8"/>
      <c r="AB118" s="8"/>
      <c r="AC118" s="7"/>
      <c r="AD118" s="7"/>
      <c r="AE118" s="7"/>
      <c r="AF118" s="7"/>
      <c r="AG118" s="7"/>
      <c r="AH118" s="7"/>
      <c r="AI118" s="7"/>
      <c r="AJ118" s="7"/>
    </row>
    <row r="119" spans="1:36" x14ac:dyDescent="0.15">
      <c r="A119" s="93"/>
      <c r="B119" s="94"/>
      <c r="C119" s="94"/>
      <c r="D119" s="94"/>
      <c r="E119" s="94"/>
      <c r="F119" s="94"/>
      <c r="G119" s="94"/>
      <c r="H119" s="94"/>
      <c r="I119" s="94"/>
      <c r="J119" s="94"/>
      <c r="K119" s="94"/>
      <c r="L119" s="94"/>
      <c r="M119" s="94"/>
      <c r="N119" s="94"/>
      <c r="O119" s="95"/>
      <c r="P119" s="94"/>
      <c r="T119" s="7"/>
      <c r="U119" s="7"/>
      <c r="V119" s="7"/>
      <c r="W119" s="7"/>
      <c r="X119" s="7"/>
      <c r="Y119" s="7"/>
      <c r="Z119" s="7"/>
      <c r="AA119" s="8"/>
      <c r="AB119" s="7"/>
      <c r="AC119" s="7"/>
      <c r="AD119" s="7"/>
      <c r="AE119" s="7"/>
      <c r="AF119" s="7"/>
      <c r="AG119" s="7"/>
      <c r="AH119" s="7"/>
      <c r="AI119" s="7"/>
    </row>
    <row r="120" spans="1:36" x14ac:dyDescent="0.15">
      <c r="A120" s="93"/>
      <c r="B120" s="94"/>
      <c r="C120" s="94"/>
      <c r="D120" s="94"/>
      <c r="E120" s="94"/>
      <c r="F120" s="94"/>
      <c r="G120" s="94"/>
      <c r="H120" s="94"/>
      <c r="I120" s="94"/>
      <c r="J120" s="94"/>
      <c r="K120" s="94"/>
      <c r="L120" s="94"/>
      <c r="M120" s="94"/>
      <c r="N120" s="94"/>
      <c r="O120" s="95"/>
      <c r="P120" s="94"/>
      <c r="T120" s="7"/>
      <c r="U120" s="7"/>
      <c r="V120" s="7"/>
      <c r="W120" s="7"/>
      <c r="X120" s="7"/>
      <c r="Y120" s="7"/>
      <c r="Z120" s="7"/>
      <c r="AA120" s="7"/>
      <c r="AB120" s="7"/>
      <c r="AC120" s="7"/>
      <c r="AD120" s="7"/>
      <c r="AE120" s="7"/>
      <c r="AF120" s="7"/>
      <c r="AG120" s="7"/>
      <c r="AH120" s="7"/>
    </row>
    <row r="121" spans="1:36" x14ac:dyDescent="0.15">
      <c r="A121" s="7" t="s">
        <v>20</v>
      </c>
      <c r="B121" s="94"/>
      <c r="C121" s="94"/>
      <c r="D121" s="94"/>
      <c r="E121" s="94"/>
      <c r="F121" s="94"/>
      <c r="G121" s="94"/>
      <c r="H121" s="94"/>
      <c r="I121" s="94"/>
      <c r="J121" s="94"/>
      <c r="K121" s="94"/>
      <c r="L121" s="94"/>
      <c r="M121" s="94"/>
      <c r="N121" s="94"/>
      <c r="O121" s="95" t="s">
        <v>64</v>
      </c>
      <c r="P121" s="94"/>
      <c r="T121" s="7"/>
      <c r="U121" s="7"/>
      <c r="V121" s="7"/>
      <c r="W121" s="7"/>
      <c r="X121" s="7"/>
      <c r="Y121" s="7"/>
      <c r="Z121" s="7"/>
      <c r="AA121" s="7"/>
      <c r="AB121" s="7"/>
      <c r="AC121" s="7"/>
      <c r="AD121" s="7"/>
      <c r="AE121" s="7"/>
      <c r="AF121" s="7"/>
      <c r="AG121" s="7"/>
      <c r="AH121" s="7"/>
    </row>
    <row r="122" spans="1:36" ht="34" x14ac:dyDescent="0.15">
      <c r="A122" s="96" t="s">
        <v>65</v>
      </c>
      <c r="B122" s="63" t="s">
        <v>4</v>
      </c>
      <c r="C122" s="63" t="s">
        <v>5</v>
      </c>
      <c r="D122" s="63" t="s">
        <v>6</v>
      </c>
      <c r="E122" s="63" t="s">
        <v>7</v>
      </c>
      <c r="F122" s="63" t="s">
        <v>8</v>
      </c>
      <c r="G122" s="63" t="s">
        <v>9</v>
      </c>
      <c r="H122" s="65" t="s">
        <v>10</v>
      </c>
      <c r="I122" s="97" t="s">
        <v>11</v>
      </c>
      <c r="J122" s="97" t="s">
        <v>12</v>
      </c>
      <c r="K122" s="66" t="s">
        <v>13</v>
      </c>
      <c r="L122" s="97" t="s">
        <v>14</v>
      </c>
      <c r="M122" s="97" t="s">
        <v>15</v>
      </c>
      <c r="N122" s="97" t="s">
        <v>16</v>
      </c>
      <c r="O122" s="97" t="s">
        <v>17</v>
      </c>
      <c r="P122" s="98"/>
      <c r="S122" s="56"/>
      <c r="T122" s="56"/>
      <c r="U122" s="56"/>
      <c r="V122" s="56"/>
      <c r="W122" s="56"/>
      <c r="X122" s="56"/>
      <c r="Y122" s="56"/>
      <c r="Z122" s="56"/>
      <c r="AA122" s="8"/>
      <c r="AB122" s="7"/>
      <c r="AC122" s="7"/>
      <c r="AD122" s="7"/>
      <c r="AE122" s="7"/>
      <c r="AF122" s="7"/>
      <c r="AG122" s="7"/>
      <c r="AH122" s="7"/>
      <c r="AI122" s="7"/>
    </row>
    <row r="123" spans="1:36" ht="16" x14ac:dyDescent="0.15">
      <c r="A123" s="99" t="s">
        <v>66</v>
      </c>
      <c r="B123" s="67">
        <f>SUM(B135,L135:M135)/10^6</f>
        <v>26.741819</v>
      </c>
      <c r="C123" s="67">
        <f t="shared" ref="C123:C129" si="33">(C135+D135)/10^6</f>
        <v>45.976990999999998</v>
      </c>
      <c r="D123" s="67">
        <f t="shared" ref="D123:E129" si="34">E135/10^6</f>
        <v>875.53263800000002</v>
      </c>
      <c r="E123" s="67">
        <f t="shared" si="34"/>
        <v>9.8799999999999995E-4</v>
      </c>
      <c r="F123" s="67">
        <f t="shared" ref="F123:F129" si="35">(G135+H135+I135)/10^6</f>
        <v>570.79665299999999</v>
      </c>
      <c r="G123" s="67">
        <f t="shared" ref="G123:G129" si="36">J135/10^6</f>
        <v>11.633451000000001</v>
      </c>
      <c r="H123" s="67">
        <f t="shared" ref="H123:H129" si="37">(K135+P135)/10^6</f>
        <v>364.90374800000001</v>
      </c>
      <c r="I123" s="67">
        <f t="shared" ref="I123:I129" si="38">(N135+O135)/10^6</f>
        <v>966.42926799999998</v>
      </c>
      <c r="J123" s="67">
        <f t="shared" ref="J123:J129" si="39">(Q135+R135+S135+T135)/10^6</f>
        <v>175.991129</v>
      </c>
      <c r="K123" s="67">
        <f>SUM(U135,V135)/10^6</f>
        <v>55.179403000000001</v>
      </c>
      <c r="L123" s="67">
        <f t="shared" ref="L123:L129" si="40">(W135+X135)/10^6</f>
        <v>80.907256000000004</v>
      </c>
      <c r="M123" s="67">
        <f>Y135/10^6</f>
        <v>43.465510000000002</v>
      </c>
      <c r="N123" s="67">
        <f>Z135/10^6</f>
        <v>0.58928999999999998</v>
      </c>
      <c r="O123" s="68">
        <f t="shared" ref="O123:O129" si="41">SUM(B123:N123)</f>
        <v>3218.1481439999998</v>
      </c>
      <c r="R123" s="7"/>
      <c r="S123" s="7"/>
      <c r="T123" s="8"/>
      <c r="U123" s="8"/>
      <c r="V123" s="8"/>
      <c r="W123" s="8"/>
      <c r="X123" s="8"/>
      <c r="Y123" s="8"/>
      <c r="Z123" s="7"/>
      <c r="AA123" s="8"/>
      <c r="AB123" s="7"/>
      <c r="AC123" s="7"/>
      <c r="AD123" s="7"/>
      <c r="AE123" s="7"/>
      <c r="AF123" s="7"/>
      <c r="AG123" s="7"/>
      <c r="AH123" s="7"/>
      <c r="AI123" s="7"/>
    </row>
    <row r="124" spans="1:36" ht="16" x14ac:dyDescent="0.15">
      <c r="A124" s="99" t="s">
        <v>67</v>
      </c>
      <c r="B124" s="67">
        <f t="shared" ref="B124:B129" si="42">SUM(B136,L136:M136)/10^6</f>
        <v>0.718387</v>
      </c>
      <c r="C124" s="67">
        <f t="shared" si="33"/>
        <v>116.69117900000001</v>
      </c>
      <c r="D124" s="67">
        <f t="shared" si="34"/>
        <v>77.082639</v>
      </c>
      <c r="E124" s="67">
        <f t="shared" si="34"/>
        <v>0.15137600000000001</v>
      </c>
      <c r="F124" s="67">
        <f t="shared" si="35"/>
        <v>16.513179999999998</v>
      </c>
      <c r="G124" s="67">
        <f t="shared" si="36"/>
        <v>4.7341000000000001E-2</v>
      </c>
      <c r="H124" s="67">
        <f t="shared" si="37"/>
        <v>11.353664999999999</v>
      </c>
      <c r="I124" s="67">
        <f t="shared" si="38"/>
        <v>1599.8926019999999</v>
      </c>
      <c r="J124" s="67">
        <f t="shared" si="39"/>
        <v>11.548616000000001</v>
      </c>
      <c r="K124" s="67">
        <f t="shared" ref="K124:K129" si="43">SUM(U136,V136)/10^6</f>
        <v>1.8876679999999999</v>
      </c>
      <c r="L124" s="67">
        <f t="shared" si="40"/>
        <v>21.016608999999999</v>
      </c>
      <c r="M124" s="67">
        <f t="shared" ref="M124:N129" si="44">Y136/10^6</f>
        <v>103.186887</v>
      </c>
      <c r="N124" s="67">
        <f t="shared" si="44"/>
        <v>0.25159100000000001</v>
      </c>
      <c r="O124" s="68">
        <f t="shared" si="41"/>
        <v>1960.3417400000001</v>
      </c>
      <c r="R124" s="7"/>
      <c r="S124" s="7"/>
      <c r="T124" s="8"/>
      <c r="U124" s="8"/>
      <c r="V124" s="8"/>
      <c r="W124" s="8"/>
      <c r="X124" s="8"/>
      <c r="Y124" s="8"/>
      <c r="Z124" s="7"/>
      <c r="AA124" s="8"/>
      <c r="AB124" s="7"/>
      <c r="AC124" s="7"/>
      <c r="AD124" s="7"/>
      <c r="AE124" s="7"/>
      <c r="AF124" s="7"/>
      <c r="AG124" s="7"/>
      <c r="AH124" s="7"/>
      <c r="AI124" s="7"/>
    </row>
    <row r="125" spans="1:36" ht="16" x14ac:dyDescent="0.15">
      <c r="A125" s="99" t="s">
        <v>68</v>
      </c>
      <c r="B125" s="67">
        <f t="shared" si="42"/>
        <v>10.32442</v>
      </c>
      <c r="C125" s="67">
        <f t="shared" si="33"/>
        <v>11.666454</v>
      </c>
      <c r="D125" s="67">
        <f t="shared" si="34"/>
        <v>24.908716999999999</v>
      </c>
      <c r="E125" s="67">
        <f t="shared" si="34"/>
        <v>1.044E-3</v>
      </c>
      <c r="F125" s="67">
        <f t="shared" si="35"/>
        <v>132.228621</v>
      </c>
      <c r="G125" s="67">
        <f t="shared" si="36"/>
        <v>3.2288709999999998</v>
      </c>
      <c r="H125" s="67">
        <f t="shared" si="37"/>
        <v>479.551467</v>
      </c>
      <c r="I125" s="67">
        <f t="shared" si="38"/>
        <v>519.63876000000005</v>
      </c>
      <c r="J125" s="67">
        <f t="shared" si="39"/>
        <v>36.657470000000004</v>
      </c>
      <c r="K125" s="67">
        <f t="shared" si="43"/>
        <v>10.930826</v>
      </c>
      <c r="L125" s="67">
        <f t="shared" si="40"/>
        <v>43.011060000000001</v>
      </c>
      <c r="M125" s="67">
        <f t="shared" si="44"/>
        <v>8.629213</v>
      </c>
      <c r="N125" s="67">
        <f t="shared" si="44"/>
        <v>3.3458000000000002E-2</v>
      </c>
      <c r="O125" s="68">
        <f t="shared" si="41"/>
        <v>1280.8103810000002</v>
      </c>
      <c r="R125" s="7"/>
      <c r="S125" s="7"/>
      <c r="T125" s="8"/>
      <c r="U125" s="8"/>
      <c r="V125" s="8"/>
      <c r="W125" s="8"/>
      <c r="X125" s="8"/>
      <c r="Y125" s="8"/>
      <c r="Z125" s="7"/>
      <c r="AA125" s="8"/>
      <c r="AB125" s="7"/>
      <c r="AC125" s="7"/>
      <c r="AD125" s="7"/>
      <c r="AE125" s="7"/>
      <c r="AF125" s="7"/>
      <c r="AG125" s="7"/>
      <c r="AH125" s="7"/>
      <c r="AI125" s="7"/>
    </row>
    <row r="126" spans="1:36" ht="16" x14ac:dyDescent="0.15">
      <c r="A126" s="99" t="s">
        <v>69</v>
      </c>
      <c r="B126" s="67">
        <f t="shared" si="42"/>
        <v>21.103729000000001</v>
      </c>
      <c r="C126" s="67">
        <f t="shared" si="33"/>
        <v>43.875078000000002</v>
      </c>
      <c r="D126" s="67">
        <f t="shared" si="34"/>
        <v>55.528483999999999</v>
      </c>
      <c r="E126" s="67">
        <f t="shared" si="34"/>
        <v>1.6999999999999999E-3</v>
      </c>
      <c r="F126" s="67">
        <f t="shared" si="35"/>
        <v>35.380544</v>
      </c>
      <c r="G126" s="67">
        <f t="shared" si="36"/>
        <v>0.81420800000000004</v>
      </c>
      <c r="H126" s="67">
        <f t="shared" si="37"/>
        <v>30.966843000000001</v>
      </c>
      <c r="I126" s="67">
        <f t="shared" si="38"/>
        <v>368.39167099999997</v>
      </c>
      <c r="J126" s="67">
        <f t="shared" si="39"/>
        <v>33.245756</v>
      </c>
      <c r="K126" s="67">
        <f t="shared" si="43"/>
        <v>14.046517</v>
      </c>
      <c r="L126" s="67">
        <f t="shared" si="40"/>
        <v>0.66136899999999998</v>
      </c>
      <c r="M126" s="67">
        <f t="shared" si="44"/>
        <v>7.5624380000000002</v>
      </c>
      <c r="N126" s="67">
        <f t="shared" si="44"/>
        <v>0.120169</v>
      </c>
      <c r="O126" s="68">
        <f t="shared" si="41"/>
        <v>611.69850600000018</v>
      </c>
      <c r="R126" s="7"/>
      <c r="S126" s="7"/>
      <c r="T126" s="8"/>
      <c r="U126" s="8"/>
      <c r="V126" s="8"/>
      <c r="W126" s="8"/>
      <c r="X126" s="8"/>
      <c r="Y126" s="8"/>
      <c r="Z126" s="7"/>
      <c r="AA126" s="8"/>
      <c r="AB126" s="7"/>
      <c r="AC126" s="7"/>
      <c r="AD126" s="7"/>
      <c r="AE126" s="7"/>
      <c r="AF126" s="7"/>
      <c r="AG126" s="7"/>
      <c r="AH126" s="7"/>
      <c r="AI126" s="7"/>
    </row>
    <row r="127" spans="1:36" ht="16" x14ac:dyDescent="0.15">
      <c r="A127" s="99" t="s">
        <v>70</v>
      </c>
      <c r="B127" s="67">
        <f t="shared" si="42"/>
        <v>1.1205499999999999</v>
      </c>
      <c r="C127" s="67">
        <f t="shared" si="33"/>
        <v>9.0582999999999997E-2</v>
      </c>
      <c r="D127" s="67">
        <f t="shared" si="34"/>
        <v>7.5136159999999999</v>
      </c>
      <c r="E127" s="67">
        <f t="shared" si="34"/>
        <v>0</v>
      </c>
      <c r="F127" s="67">
        <f t="shared" si="35"/>
        <v>18.153295</v>
      </c>
      <c r="G127" s="67">
        <f t="shared" si="36"/>
        <v>5.3600000000000002E-4</v>
      </c>
      <c r="H127" s="67">
        <f t="shared" si="37"/>
        <v>3.8271829999999998</v>
      </c>
      <c r="I127" s="67">
        <f t="shared" si="38"/>
        <v>47.179462999999998</v>
      </c>
      <c r="J127" s="67">
        <f t="shared" si="39"/>
        <v>50.440468000000003</v>
      </c>
      <c r="K127" s="67">
        <f t="shared" si="43"/>
        <v>0.33200600000000002</v>
      </c>
      <c r="L127" s="67">
        <f t="shared" si="40"/>
        <v>0.66410599999999997</v>
      </c>
      <c r="M127" s="67">
        <f t="shared" si="44"/>
        <v>0.66841700000000004</v>
      </c>
      <c r="N127" s="67">
        <f t="shared" si="44"/>
        <v>1.3079999999999999E-3</v>
      </c>
      <c r="O127" s="68">
        <f t="shared" si="41"/>
        <v>129.99153100000001</v>
      </c>
      <c r="R127" s="7"/>
      <c r="S127" s="7"/>
      <c r="T127" s="8"/>
      <c r="U127" s="8"/>
      <c r="V127" s="8"/>
      <c r="W127" s="8"/>
      <c r="X127" s="8"/>
      <c r="Y127" s="8"/>
      <c r="Z127" s="7"/>
      <c r="AA127" s="8"/>
      <c r="AB127" s="7"/>
      <c r="AC127" s="7"/>
      <c r="AD127" s="7"/>
      <c r="AE127" s="7"/>
      <c r="AF127" s="7"/>
      <c r="AG127" s="7"/>
      <c r="AH127" s="7"/>
      <c r="AI127" s="7"/>
    </row>
    <row r="128" spans="1:36" ht="41" customHeight="1" x14ac:dyDescent="0.15">
      <c r="A128" s="99" t="s">
        <v>71</v>
      </c>
      <c r="B128" s="67">
        <f t="shared" si="42"/>
        <v>4.4298520000000003</v>
      </c>
      <c r="C128" s="67">
        <f t="shared" si="33"/>
        <v>1.711352</v>
      </c>
      <c r="D128" s="67">
        <f t="shared" si="34"/>
        <v>152.38496900000001</v>
      </c>
      <c r="E128" s="67">
        <f t="shared" si="34"/>
        <v>3.7100000000000002E-4</v>
      </c>
      <c r="F128" s="67">
        <f t="shared" si="35"/>
        <v>4.3884920000000003</v>
      </c>
      <c r="G128" s="67">
        <f t="shared" si="36"/>
        <v>0.76469500000000001</v>
      </c>
      <c r="H128" s="67">
        <f t="shared" si="37"/>
        <v>7.6150099999999998</v>
      </c>
      <c r="I128" s="67">
        <f t="shared" si="38"/>
        <v>21.471397</v>
      </c>
      <c r="J128" s="67">
        <f t="shared" si="39"/>
        <v>0.41428500000000001</v>
      </c>
      <c r="K128" s="67">
        <f t="shared" si="43"/>
        <v>1.4734799999999999</v>
      </c>
      <c r="L128" s="67">
        <f t="shared" si="40"/>
        <v>46.279184000000001</v>
      </c>
      <c r="M128" s="67">
        <f t="shared" si="44"/>
        <v>0.43160300000000001</v>
      </c>
      <c r="N128" s="67">
        <f t="shared" si="44"/>
        <v>0.29110200000000003</v>
      </c>
      <c r="O128" s="68">
        <f t="shared" si="41"/>
        <v>241.65579199999999</v>
      </c>
      <c r="R128" s="7"/>
      <c r="S128" s="7"/>
      <c r="T128" s="8"/>
      <c r="U128" s="8"/>
      <c r="V128" s="8"/>
      <c r="W128" s="8"/>
      <c r="X128" s="8"/>
      <c r="Y128" s="8"/>
      <c r="Z128" s="7"/>
      <c r="AA128" s="8"/>
      <c r="AB128" s="7"/>
      <c r="AC128" s="7"/>
      <c r="AD128" s="7"/>
      <c r="AE128" s="7"/>
      <c r="AF128" s="7"/>
      <c r="AG128" s="7"/>
      <c r="AH128" s="7"/>
      <c r="AI128" s="7"/>
    </row>
    <row r="129" spans="1:36" ht="16" x14ac:dyDescent="0.15">
      <c r="A129" s="99" t="s">
        <v>72</v>
      </c>
      <c r="B129" s="67">
        <f t="shared" si="42"/>
        <v>9.9999999999999995E-7</v>
      </c>
      <c r="C129" s="67">
        <f t="shared" si="33"/>
        <v>4.9133000000000003E-2</v>
      </c>
      <c r="D129" s="67">
        <f t="shared" si="34"/>
        <v>1.8940000000000001E-3</v>
      </c>
      <c r="E129" s="67">
        <f t="shared" si="34"/>
        <v>6.0000000000000002E-6</v>
      </c>
      <c r="F129" s="67">
        <f t="shared" si="35"/>
        <v>6.6783999999999996E-2</v>
      </c>
      <c r="G129" s="67">
        <f t="shared" si="36"/>
        <v>0</v>
      </c>
      <c r="H129" s="67">
        <f t="shared" si="37"/>
        <v>3.3020000000000001E-2</v>
      </c>
      <c r="I129" s="67">
        <f t="shared" si="38"/>
        <v>0.235684</v>
      </c>
      <c r="J129" s="67">
        <f t="shared" si="39"/>
        <v>4.0900000000000002E-4</v>
      </c>
      <c r="K129" s="67">
        <f t="shared" si="43"/>
        <v>2.0000000000000002E-5</v>
      </c>
      <c r="L129" s="67">
        <f t="shared" si="40"/>
        <v>2.5079999999999998E-3</v>
      </c>
      <c r="M129" s="67">
        <f t="shared" si="44"/>
        <v>3.19E-4</v>
      </c>
      <c r="N129" s="67">
        <f t="shared" si="44"/>
        <v>7.1640000000000002E-3</v>
      </c>
      <c r="O129" s="68">
        <f t="shared" si="41"/>
        <v>0.39694200000000007</v>
      </c>
      <c r="R129" s="7"/>
      <c r="S129" s="8"/>
      <c r="T129" s="8"/>
      <c r="U129" s="8"/>
      <c r="V129" s="8"/>
      <c r="W129" s="8"/>
      <c r="X129" s="8"/>
      <c r="Y129" s="8"/>
      <c r="Z129" s="7"/>
      <c r="AA129" s="8"/>
      <c r="AB129" s="8"/>
      <c r="AC129" s="7"/>
      <c r="AD129" s="7"/>
      <c r="AE129" s="7"/>
      <c r="AF129" s="7"/>
      <c r="AG129" s="7"/>
      <c r="AH129" s="7"/>
      <c r="AI129" s="7"/>
      <c r="AJ129" s="7"/>
    </row>
    <row r="130" spans="1:36" ht="17" x14ac:dyDescent="0.15">
      <c r="A130" s="100" t="s">
        <v>34</v>
      </c>
      <c r="B130" s="68">
        <f>SUM(B123:B129)</f>
        <v>64.438758000000007</v>
      </c>
      <c r="C130" s="68">
        <f t="shared" ref="C130:N130" si="45">SUM(C123:C129)</f>
        <v>220.06077000000002</v>
      </c>
      <c r="D130" s="68">
        <f t="shared" si="45"/>
        <v>1192.952957</v>
      </c>
      <c r="E130" s="68">
        <f t="shared" si="45"/>
        <v>0.15548500000000001</v>
      </c>
      <c r="F130" s="68">
        <f t="shared" si="45"/>
        <v>777.52756899999997</v>
      </c>
      <c r="G130" s="68">
        <f t="shared" si="45"/>
        <v>16.489102000000003</v>
      </c>
      <c r="H130" s="68">
        <f>SUM(H123:H129)</f>
        <v>898.25093600000002</v>
      </c>
      <c r="I130" s="68">
        <f t="shared" si="45"/>
        <v>3523.2388449999994</v>
      </c>
      <c r="J130" s="68">
        <f t="shared" si="45"/>
        <v>308.29813300000006</v>
      </c>
      <c r="K130" s="68">
        <f t="shared" si="45"/>
        <v>83.849919999999997</v>
      </c>
      <c r="L130" s="68">
        <f t="shared" si="45"/>
        <v>192.54209200000005</v>
      </c>
      <c r="M130" s="68">
        <f t="shared" si="45"/>
        <v>163.94438699999998</v>
      </c>
      <c r="N130" s="68">
        <f t="shared" si="45"/>
        <v>1.294082</v>
      </c>
      <c r="O130" s="68">
        <f>SUM(O123:O129)</f>
        <v>7443.043036</v>
      </c>
      <c r="P130" s="4"/>
      <c r="R130" s="7"/>
      <c r="S130" s="7"/>
      <c r="T130" s="8"/>
      <c r="U130" s="8"/>
      <c r="V130" s="8"/>
      <c r="W130" s="8"/>
      <c r="X130" s="8"/>
      <c r="Y130" s="8"/>
      <c r="Z130" s="7"/>
      <c r="AA130" s="8"/>
      <c r="AB130" s="8"/>
      <c r="AC130" s="7"/>
      <c r="AD130" s="7"/>
      <c r="AE130" s="7"/>
      <c r="AF130" s="7"/>
      <c r="AG130" s="7"/>
      <c r="AH130" s="7"/>
      <c r="AI130" s="7"/>
      <c r="AJ130" s="7"/>
    </row>
    <row r="131" spans="1:36" x14ac:dyDescent="0.1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8"/>
      <c r="AB131" s="7"/>
      <c r="AC131" s="7"/>
      <c r="AD131" s="7"/>
      <c r="AE131" s="7"/>
      <c r="AF131" s="7"/>
      <c r="AG131" s="7"/>
      <c r="AH131" s="7"/>
      <c r="AI131" s="7"/>
    </row>
    <row r="132" spans="1:36" s="69" customFormat="1" x14ac:dyDescent="0.15">
      <c r="A132" s="94"/>
      <c r="B132" s="94"/>
      <c r="C132" s="94"/>
      <c r="D132" s="94"/>
      <c r="E132" s="94"/>
      <c r="F132" s="94"/>
      <c r="G132" s="94"/>
      <c r="H132" s="94"/>
      <c r="I132" s="94"/>
      <c r="J132" s="94"/>
      <c r="K132" s="94"/>
      <c r="L132" s="94"/>
      <c r="M132" s="4"/>
      <c r="N132" s="4"/>
      <c r="O132" s="3"/>
      <c r="P132" s="4"/>
      <c r="Q132" s="3"/>
      <c r="R132" s="3"/>
      <c r="S132" s="3"/>
      <c r="T132" s="7"/>
      <c r="U132" s="7"/>
      <c r="V132" s="7"/>
      <c r="W132" s="7"/>
      <c r="X132" s="7"/>
      <c r="Y132" s="7"/>
      <c r="Z132" s="7"/>
    </row>
    <row r="133" spans="1:36" x14ac:dyDescent="0.15">
      <c r="A133" s="93" t="s">
        <v>35</v>
      </c>
      <c r="B133" s="94"/>
      <c r="C133" s="94"/>
      <c r="D133" s="94"/>
      <c r="E133" s="94"/>
      <c r="F133" s="94"/>
      <c r="G133" s="94"/>
      <c r="H133" s="94"/>
      <c r="I133" s="94"/>
      <c r="J133" s="94"/>
      <c r="K133" s="94"/>
      <c r="L133" s="94"/>
      <c r="M133" s="4"/>
      <c r="N133" s="4"/>
      <c r="P133" s="4"/>
      <c r="T133" s="7"/>
      <c r="U133" s="7"/>
      <c r="V133" s="7"/>
      <c r="W133" s="7"/>
      <c r="X133" s="7"/>
      <c r="Y133" s="7"/>
      <c r="Z133" s="7"/>
      <c r="AA133" s="3"/>
    </row>
    <row r="134" spans="1:36" ht="28" x14ac:dyDescent="0.15">
      <c r="A134" s="38" t="s">
        <v>73</v>
      </c>
      <c r="B134" s="38" t="s">
        <v>37</v>
      </c>
      <c r="C134" s="39" t="s">
        <v>5</v>
      </c>
      <c r="D134" s="40" t="s">
        <v>38</v>
      </c>
      <c r="E134" s="39" t="s">
        <v>6</v>
      </c>
      <c r="F134" s="39" t="s">
        <v>7</v>
      </c>
      <c r="G134" s="39" t="s">
        <v>8</v>
      </c>
      <c r="H134" s="38" t="s">
        <v>39</v>
      </c>
      <c r="I134" s="39" t="s">
        <v>40</v>
      </c>
      <c r="J134" s="40" t="s">
        <v>41</v>
      </c>
      <c r="K134" s="39" t="s">
        <v>42</v>
      </c>
      <c r="L134" s="39" t="s">
        <v>43</v>
      </c>
      <c r="M134" s="39" t="s">
        <v>44</v>
      </c>
      <c r="N134" s="39" t="s">
        <v>45</v>
      </c>
      <c r="O134" s="41" t="s">
        <v>46</v>
      </c>
      <c r="P134" s="39" t="s">
        <v>47</v>
      </c>
      <c r="Q134" s="39" t="s">
        <v>12</v>
      </c>
      <c r="R134" s="42" t="s">
        <v>48</v>
      </c>
      <c r="S134" s="39" t="s">
        <v>49</v>
      </c>
      <c r="T134" s="38" t="s">
        <v>50</v>
      </c>
      <c r="U134" s="101" t="s">
        <v>51</v>
      </c>
      <c r="V134" s="101" t="s">
        <v>52</v>
      </c>
      <c r="W134" s="38" t="s">
        <v>14</v>
      </c>
      <c r="X134" s="102" t="s">
        <v>53</v>
      </c>
      <c r="Y134" s="38" t="s">
        <v>54</v>
      </c>
      <c r="Z134" s="102" t="s">
        <v>16</v>
      </c>
      <c r="AA134" s="103" t="s">
        <v>17</v>
      </c>
    </row>
    <row r="135" spans="1:36" x14ac:dyDescent="0.15">
      <c r="A135" s="73" t="s">
        <v>74</v>
      </c>
      <c r="B135" s="73">
        <v>1998582</v>
      </c>
      <c r="C135" s="263">
        <v>11736470</v>
      </c>
      <c r="D135" s="263">
        <v>34240521</v>
      </c>
      <c r="E135" s="263">
        <v>875532638</v>
      </c>
      <c r="F135" s="263">
        <v>988</v>
      </c>
      <c r="G135" s="263">
        <v>335875297</v>
      </c>
      <c r="H135" s="263">
        <v>234921156</v>
      </c>
      <c r="I135" s="263">
        <v>200</v>
      </c>
      <c r="J135" s="263">
        <v>11633451</v>
      </c>
      <c r="K135" s="263">
        <v>56654765</v>
      </c>
      <c r="L135" s="263">
        <v>2878</v>
      </c>
      <c r="M135" s="263">
        <v>24740359</v>
      </c>
      <c r="N135" s="263">
        <v>63497346</v>
      </c>
      <c r="O135" s="263">
        <v>902931922</v>
      </c>
      <c r="P135" s="263">
        <v>308248983</v>
      </c>
      <c r="Q135" s="263">
        <v>111944862</v>
      </c>
      <c r="R135" s="263">
        <v>60898322</v>
      </c>
      <c r="S135" s="263">
        <v>143338</v>
      </c>
      <c r="T135" s="263">
        <v>3004607</v>
      </c>
      <c r="U135" s="263">
        <v>51137536</v>
      </c>
      <c r="V135" s="263">
        <v>4041867</v>
      </c>
      <c r="W135" s="263">
        <v>78053680</v>
      </c>
      <c r="X135" s="263">
        <v>2853576</v>
      </c>
      <c r="Y135" s="263">
        <v>43465510</v>
      </c>
      <c r="Z135" s="263">
        <v>589290</v>
      </c>
      <c r="AA135" s="49">
        <v>3218148144</v>
      </c>
    </row>
    <row r="136" spans="1:36" x14ac:dyDescent="0.15">
      <c r="A136" s="73" t="s">
        <v>67</v>
      </c>
      <c r="B136" s="73">
        <v>209091</v>
      </c>
      <c r="C136" s="263">
        <v>1533716</v>
      </c>
      <c r="D136" s="263">
        <v>115157463</v>
      </c>
      <c r="E136" s="263">
        <v>77082639</v>
      </c>
      <c r="F136" s="263">
        <v>151376</v>
      </c>
      <c r="G136" s="263">
        <v>13086456</v>
      </c>
      <c r="H136" s="263">
        <v>3426710</v>
      </c>
      <c r="I136" s="263">
        <v>14</v>
      </c>
      <c r="J136" s="263">
        <v>47341</v>
      </c>
      <c r="K136" s="263">
        <v>7077523</v>
      </c>
      <c r="L136" s="263"/>
      <c r="M136" s="263">
        <v>509296</v>
      </c>
      <c r="N136" s="263">
        <v>36313020</v>
      </c>
      <c r="O136" s="263">
        <v>1563579582</v>
      </c>
      <c r="P136" s="263">
        <v>4276142</v>
      </c>
      <c r="Q136" s="263">
        <v>8310828</v>
      </c>
      <c r="R136" s="263">
        <v>2848274</v>
      </c>
      <c r="S136" s="263">
        <v>84678</v>
      </c>
      <c r="T136" s="263">
        <v>304836</v>
      </c>
      <c r="U136" s="263">
        <v>1725616</v>
      </c>
      <c r="V136" s="263">
        <v>162052</v>
      </c>
      <c r="W136" s="263">
        <v>20245211</v>
      </c>
      <c r="X136" s="263">
        <v>771398</v>
      </c>
      <c r="Y136" s="263">
        <v>103186887</v>
      </c>
      <c r="Z136" s="263">
        <v>251591</v>
      </c>
      <c r="AA136" s="49">
        <v>1960341740</v>
      </c>
    </row>
    <row r="137" spans="1:36" x14ac:dyDescent="0.15">
      <c r="A137" s="73" t="s">
        <v>75</v>
      </c>
      <c r="B137" s="73">
        <v>3549303</v>
      </c>
      <c r="C137" s="263">
        <v>448071</v>
      </c>
      <c r="D137" s="263">
        <v>11218383</v>
      </c>
      <c r="E137" s="263">
        <v>24908717</v>
      </c>
      <c r="F137" s="263">
        <v>1044</v>
      </c>
      <c r="G137" s="263">
        <v>103256133</v>
      </c>
      <c r="H137" s="263">
        <v>28972486</v>
      </c>
      <c r="I137" s="263">
        <v>2</v>
      </c>
      <c r="J137" s="263">
        <v>3228871</v>
      </c>
      <c r="K137" s="263">
        <v>8265725</v>
      </c>
      <c r="L137" s="263">
        <v>21559</v>
      </c>
      <c r="M137" s="263">
        <v>6753558</v>
      </c>
      <c r="N137" s="263">
        <v>11379121</v>
      </c>
      <c r="O137" s="263">
        <v>508259639</v>
      </c>
      <c r="P137" s="263">
        <v>471285742</v>
      </c>
      <c r="Q137" s="263">
        <v>25591377</v>
      </c>
      <c r="R137" s="263">
        <v>10306379</v>
      </c>
      <c r="S137" s="263">
        <v>170997</v>
      </c>
      <c r="T137" s="263">
        <v>588717</v>
      </c>
      <c r="U137" s="263">
        <v>9588339</v>
      </c>
      <c r="V137" s="263">
        <v>1342487</v>
      </c>
      <c r="W137" s="263">
        <v>41813152</v>
      </c>
      <c r="X137" s="263">
        <v>1197908</v>
      </c>
      <c r="Y137" s="263">
        <v>8629213</v>
      </c>
      <c r="Z137" s="263">
        <v>33458</v>
      </c>
      <c r="AA137" s="49">
        <v>1280810381</v>
      </c>
    </row>
    <row r="138" spans="1:36" x14ac:dyDescent="0.15">
      <c r="A138" s="73" t="s">
        <v>76</v>
      </c>
      <c r="B138" s="73">
        <v>18595953</v>
      </c>
      <c r="C138" s="263">
        <v>254007</v>
      </c>
      <c r="D138" s="263">
        <v>43621071</v>
      </c>
      <c r="E138" s="263">
        <v>55528484</v>
      </c>
      <c r="F138" s="263">
        <v>1700</v>
      </c>
      <c r="G138" s="263">
        <v>26993516</v>
      </c>
      <c r="H138" s="263">
        <v>7643983</v>
      </c>
      <c r="I138" s="263">
        <v>743045</v>
      </c>
      <c r="J138" s="263">
        <v>814208</v>
      </c>
      <c r="K138" s="263">
        <v>1868467</v>
      </c>
      <c r="L138" s="263">
        <v>884</v>
      </c>
      <c r="M138" s="263">
        <v>2506892</v>
      </c>
      <c r="N138" s="263">
        <v>1316422</v>
      </c>
      <c r="O138" s="263">
        <v>367075249</v>
      </c>
      <c r="P138" s="263">
        <v>29098376</v>
      </c>
      <c r="Q138" s="263">
        <v>2108987</v>
      </c>
      <c r="R138" s="263">
        <v>28279266</v>
      </c>
      <c r="S138" s="263">
        <v>52990</v>
      </c>
      <c r="T138" s="263">
        <v>2804513</v>
      </c>
      <c r="U138" s="263">
        <v>13806495</v>
      </c>
      <c r="V138" s="263">
        <v>240022</v>
      </c>
      <c r="W138" s="263">
        <v>562971</v>
      </c>
      <c r="X138" s="263">
        <v>98398</v>
      </c>
      <c r="Y138" s="263">
        <v>7562438</v>
      </c>
      <c r="Z138" s="263">
        <v>120169</v>
      </c>
      <c r="AA138" s="49">
        <v>611698506</v>
      </c>
    </row>
    <row r="139" spans="1:36" x14ac:dyDescent="0.15">
      <c r="A139" s="73" t="s">
        <v>77</v>
      </c>
      <c r="B139" s="73">
        <v>96567</v>
      </c>
      <c r="C139" s="263">
        <v>5685</v>
      </c>
      <c r="D139" s="263">
        <v>84898</v>
      </c>
      <c r="E139" s="263">
        <v>7513616</v>
      </c>
      <c r="F139" s="263"/>
      <c r="G139" s="263">
        <v>10090320</v>
      </c>
      <c r="H139" s="263">
        <v>8062975</v>
      </c>
      <c r="I139" s="263"/>
      <c r="J139" s="263">
        <v>536</v>
      </c>
      <c r="K139" s="863">
        <v>365561</v>
      </c>
      <c r="L139" s="263"/>
      <c r="M139" s="263">
        <v>1023983</v>
      </c>
      <c r="N139" s="263">
        <v>1161410</v>
      </c>
      <c r="O139" s="263">
        <v>46018053</v>
      </c>
      <c r="P139" s="263">
        <v>3461622</v>
      </c>
      <c r="Q139" s="263">
        <v>10329461</v>
      </c>
      <c r="R139" s="863">
        <v>39873697</v>
      </c>
      <c r="S139" s="49">
        <v>148</v>
      </c>
      <c r="T139" s="263">
        <v>237162</v>
      </c>
      <c r="U139" s="263">
        <v>305364</v>
      </c>
      <c r="V139" s="263">
        <v>26642</v>
      </c>
      <c r="W139" s="263">
        <v>611966</v>
      </c>
      <c r="X139" s="263">
        <v>52140</v>
      </c>
      <c r="Y139" s="263">
        <v>668417</v>
      </c>
      <c r="Z139" s="263">
        <v>1308</v>
      </c>
      <c r="AA139" s="49">
        <v>129991531</v>
      </c>
    </row>
    <row r="140" spans="1:36" x14ac:dyDescent="0.15">
      <c r="A140" s="73" t="s">
        <v>78</v>
      </c>
      <c r="B140" s="73">
        <v>33389</v>
      </c>
      <c r="C140" s="263">
        <v>1339816</v>
      </c>
      <c r="D140" s="263">
        <v>371536</v>
      </c>
      <c r="E140" s="263">
        <v>152384969</v>
      </c>
      <c r="F140" s="263">
        <v>371</v>
      </c>
      <c r="G140" s="263">
        <v>3961594</v>
      </c>
      <c r="H140" s="263">
        <v>426881</v>
      </c>
      <c r="I140" s="263">
        <v>17</v>
      </c>
      <c r="J140" s="263">
        <v>764695</v>
      </c>
      <c r="K140" s="263">
        <v>684653</v>
      </c>
      <c r="L140" s="863"/>
      <c r="M140" s="263">
        <v>4396463</v>
      </c>
      <c r="N140" s="263">
        <v>15668364</v>
      </c>
      <c r="O140" s="263">
        <v>5803033</v>
      </c>
      <c r="P140" s="263">
        <v>6930357</v>
      </c>
      <c r="Q140" s="263">
        <v>236274</v>
      </c>
      <c r="R140" s="263">
        <v>177324</v>
      </c>
      <c r="S140" s="49">
        <v>466</v>
      </c>
      <c r="T140" s="263">
        <v>221</v>
      </c>
      <c r="U140" s="263">
        <v>1151192</v>
      </c>
      <c r="V140" s="263">
        <v>322288</v>
      </c>
      <c r="W140" s="263">
        <v>46222857</v>
      </c>
      <c r="X140" s="263">
        <v>56327</v>
      </c>
      <c r="Y140" s="263">
        <v>431603</v>
      </c>
      <c r="Z140" s="263">
        <v>291102</v>
      </c>
      <c r="AA140" s="49">
        <v>241655792</v>
      </c>
    </row>
    <row r="141" spans="1:36" x14ac:dyDescent="0.15">
      <c r="A141" s="73" t="s">
        <v>79</v>
      </c>
      <c r="B141" s="73"/>
      <c r="C141" s="263">
        <v>31945</v>
      </c>
      <c r="D141" s="263">
        <v>17188</v>
      </c>
      <c r="E141" s="263">
        <v>1894</v>
      </c>
      <c r="F141" s="263">
        <v>6</v>
      </c>
      <c r="G141" s="863">
        <v>66710</v>
      </c>
      <c r="H141" s="863">
        <v>74</v>
      </c>
      <c r="I141" s="263"/>
      <c r="J141" s="863"/>
      <c r="K141" s="263"/>
      <c r="L141" s="863"/>
      <c r="M141" s="263">
        <v>1</v>
      </c>
      <c r="N141" s="263">
        <v>231525</v>
      </c>
      <c r="O141" s="263">
        <v>4159</v>
      </c>
      <c r="P141" s="263">
        <v>33020</v>
      </c>
      <c r="Q141" s="263">
        <v>351</v>
      </c>
      <c r="R141" s="863">
        <v>54</v>
      </c>
      <c r="S141" s="49">
        <v>2</v>
      </c>
      <c r="T141" s="73">
        <v>2</v>
      </c>
      <c r="U141" s="263">
        <v>20</v>
      </c>
      <c r="V141" s="263"/>
      <c r="W141" s="263">
        <v>2448</v>
      </c>
      <c r="X141" s="263">
        <v>60</v>
      </c>
      <c r="Y141" s="73">
        <v>319</v>
      </c>
      <c r="Z141" s="263">
        <v>7164</v>
      </c>
      <c r="AA141" s="49">
        <v>396942</v>
      </c>
      <c r="AB141" s="8"/>
      <c r="AC141" s="7"/>
      <c r="AD141" s="7"/>
      <c r="AE141" s="7"/>
      <c r="AF141" s="7"/>
      <c r="AG141" s="7"/>
      <c r="AH141" s="7"/>
      <c r="AI141" s="7"/>
      <c r="AJ141" s="7"/>
    </row>
    <row r="142" spans="1:36" x14ac:dyDescent="0.15">
      <c r="A142" s="74" t="s">
        <v>80</v>
      </c>
      <c r="B142" s="49">
        <f>SUM(B135:B141)</f>
        <v>24482885</v>
      </c>
      <c r="C142" s="49">
        <f>SUM(C135:C141)</f>
        <v>15349710</v>
      </c>
      <c r="D142" s="49">
        <f t="shared" ref="D142:AA142" si="46">SUM(D135:D141)</f>
        <v>204711060</v>
      </c>
      <c r="E142" s="49">
        <f t="shared" si="46"/>
        <v>1192952957</v>
      </c>
      <c r="F142" s="49">
        <f t="shared" si="46"/>
        <v>155485</v>
      </c>
      <c r="G142" s="49">
        <f t="shared" si="46"/>
        <v>493330026</v>
      </c>
      <c r="H142" s="49">
        <f t="shared" si="46"/>
        <v>283454265</v>
      </c>
      <c r="I142" s="49">
        <f t="shared" si="46"/>
        <v>743278</v>
      </c>
      <c r="J142" s="49">
        <f t="shared" si="46"/>
        <v>16489102</v>
      </c>
      <c r="K142" s="49">
        <f t="shared" si="46"/>
        <v>74916694</v>
      </c>
      <c r="L142" s="49">
        <f t="shared" si="46"/>
        <v>25321</v>
      </c>
      <c r="M142" s="49">
        <f t="shared" si="46"/>
        <v>39930552</v>
      </c>
      <c r="N142" s="49">
        <f t="shared" si="46"/>
        <v>129567208</v>
      </c>
      <c r="O142" s="49">
        <f t="shared" si="46"/>
        <v>3393671637</v>
      </c>
      <c r="P142" s="49">
        <f t="shared" si="46"/>
        <v>823334242</v>
      </c>
      <c r="Q142" s="49">
        <f t="shared" si="46"/>
        <v>158522140</v>
      </c>
      <c r="R142" s="49">
        <f t="shared" si="46"/>
        <v>142383316</v>
      </c>
      <c r="S142" s="49">
        <f t="shared" si="46"/>
        <v>452619</v>
      </c>
      <c r="T142" s="49">
        <f t="shared" si="46"/>
        <v>6940058</v>
      </c>
      <c r="U142" s="49">
        <f t="shared" si="46"/>
        <v>77714562</v>
      </c>
      <c r="V142" s="49">
        <f t="shared" si="46"/>
        <v>6135358</v>
      </c>
      <c r="W142" s="49">
        <f t="shared" si="46"/>
        <v>187512285</v>
      </c>
      <c r="X142" s="49">
        <f t="shared" si="46"/>
        <v>5029807</v>
      </c>
      <c r="Y142" s="49">
        <f t="shared" si="46"/>
        <v>163944387</v>
      </c>
      <c r="Z142" s="49">
        <f t="shared" si="46"/>
        <v>1294082</v>
      </c>
      <c r="AA142" s="49">
        <f t="shared" si="46"/>
        <v>7443043036</v>
      </c>
      <c r="AB142" s="8"/>
      <c r="AC142" s="7"/>
      <c r="AD142" s="7"/>
      <c r="AE142" s="7"/>
      <c r="AF142" s="7"/>
      <c r="AG142" s="7"/>
      <c r="AH142" s="7"/>
      <c r="AI142" s="7"/>
      <c r="AJ142" s="7"/>
    </row>
    <row r="143" spans="1:36" x14ac:dyDescent="0.15">
      <c r="A143" s="7"/>
      <c r="B143" s="8"/>
      <c r="C143" s="8"/>
      <c r="D143" s="8"/>
      <c r="E143" s="8"/>
      <c r="F143" s="8"/>
      <c r="G143" s="8"/>
      <c r="H143" s="8"/>
      <c r="I143" s="8"/>
      <c r="J143" s="8"/>
      <c r="K143" s="8"/>
      <c r="L143" s="8"/>
      <c r="M143" s="8"/>
      <c r="N143" s="8"/>
      <c r="O143" s="8"/>
      <c r="P143" s="8"/>
      <c r="Q143" s="8"/>
      <c r="R143" s="7"/>
      <c r="S143" s="7"/>
      <c r="T143" s="7"/>
      <c r="U143" s="8"/>
      <c r="V143" s="7"/>
      <c r="W143" s="7"/>
      <c r="X143" s="7"/>
      <c r="Y143" s="8"/>
      <c r="Z143" s="7"/>
      <c r="AA143" s="8"/>
      <c r="AB143" s="7"/>
      <c r="AC143" s="7"/>
      <c r="AD143" s="7"/>
      <c r="AE143" s="7"/>
      <c r="AF143" s="7"/>
      <c r="AG143" s="7"/>
      <c r="AH143" s="7"/>
      <c r="AI143" s="7"/>
    </row>
    <row r="144" spans="1:36" x14ac:dyDescent="0.15">
      <c r="A144" s="7"/>
      <c r="B144" s="8">
        <f>B142+D142+F142+H142+I142+J142+K142+O142+R142+V142+X142+Y142</f>
        <v>4316117274</v>
      </c>
      <c r="C144" s="7"/>
      <c r="D144" s="7"/>
      <c r="E144" s="7"/>
      <c r="F144" s="7"/>
      <c r="G144" s="8"/>
      <c r="H144" s="7"/>
      <c r="I144" s="7"/>
      <c r="J144" s="7"/>
      <c r="K144" s="7"/>
      <c r="L144" s="7"/>
      <c r="M144" s="7"/>
      <c r="N144" s="7"/>
      <c r="O144" s="7"/>
      <c r="P144" s="7"/>
      <c r="Q144" s="7"/>
      <c r="R144" s="7"/>
      <c r="S144" s="7"/>
      <c r="T144" s="7"/>
      <c r="U144" s="8"/>
      <c r="V144" s="7"/>
      <c r="W144" s="7"/>
      <c r="X144" s="7"/>
      <c r="Y144" s="8"/>
      <c r="Z144" s="7"/>
      <c r="AA144" s="8"/>
      <c r="AB144" s="7"/>
      <c r="AC144" s="7"/>
      <c r="AD144" s="7"/>
      <c r="AE144" s="7"/>
      <c r="AF144" s="7"/>
      <c r="AG144" s="7"/>
      <c r="AH144" s="7"/>
      <c r="AI144" s="7"/>
    </row>
    <row r="145" spans="1:35" ht="19" customHeight="1" x14ac:dyDescent="0.15">
      <c r="A145" s="105"/>
      <c r="B145" s="7"/>
      <c r="C145" s="7"/>
      <c r="D145" s="7"/>
      <c r="E145" s="7"/>
      <c r="F145" s="7"/>
      <c r="G145" s="106"/>
      <c r="H145" s="7"/>
      <c r="I145" s="7"/>
      <c r="J145" s="7"/>
      <c r="K145" s="7"/>
      <c r="L145" s="7"/>
      <c r="M145" s="7"/>
      <c r="N145" s="7"/>
      <c r="O145" s="7"/>
      <c r="P145" s="7"/>
      <c r="Q145" s="7"/>
      <c r="R145" s="7"/>
      <c r="S145"/>
      <c r="T145" s="7"/>
      <c r="U145" s="8"/>
      <c r="V145" s="7"/>
      <c r="W145" s="7"/>
      <c r="X145" s="7"/>
      <c r="Y145" s="8"/>
      <c r="Z145" s="7"/>
      <c r="AA145" s="8"/>
      <c r="AB145" s="7"/>
      <c r="AC145" s="7"/>
      <c r="AD145" s="7"/>
      <c r="AE145" s="7"/>
      <c r="AF145" s="7"/>
      <c r="AG145" s="7"/>
      <c r="AH145" s="7"/>
      <c r="AI145" s="7"/>
    </row>
    <row r="146" spans="1:35" ht="19" customHeight="1" x14ac:dyDescent="0.15">
      <c r="A146" s="7"/>
      <c r="B146" s="7"/>
      <c r="C146" s="7"/>
      <c r="D146" s="7"/>
      <c r="E146" s="7"/>
      <c r="F146" s="7"/>
      <c r="G146" s="7"/>
      <c r="H146" s="7"/>
      <c r="I146" s="7"/>
      <c r="J146" s="7"/>
      <c r="K146" s="7"/>
      <c r="L146" s="7"/>
      <c r="M146" s="7"/>
      <c r="N146" s="7"/>
      <c r="O146" s="7"/>
      <c r="P146" s="7"/>
      <c r="Q146" s="7"/>
      <c r="R146" s="7"/>
      <c r="S146" s="7"/>
      <c r="T146" s="7"/>
      <c r="U146" s="8"/>
      <c r="V146" s="7"/>
      <c r="W146" s="7"/>
      <c r="X146" s="7"/>
      <c r="Y146" s="8"/>
      <c r="Z146" s="7"/>
      <c r="AA146" s="8"/>
      <c r="AB146" s="7"/>
      <c r="AC146" s="7"/>
      <c r="AD146" s="7"/>
      <c r="AE146" s="7"/>
      <c r="AF146" s="7"/>
      <c r="AG146" s="7"/>
      <c r="AH146" s="7"/>
      <c r="AI146" s="7"/>
    </row>
    <row r="147" spans="1:35" ht="19" customHeight="1" x14ac:dyDescent="0.15">
      <c r="A147" s="7"/>
      <c r="B147" s="7"/>
      <c r="C147" s="7"/>
      <c r="D147" s="7"/>
      <c r="E147" s="7"/>
      <c r="F147" s="7"/>
      <c r="G147" s="7"/>
      <c r="H147" s="7"/>
      <c r="I147" s="7"/>
      <c r="J147" s="7"/>
      <c r="K147" s="7"/>
      <c r="L147" s="7"/>
      <c r="M147" s="7"/>
      <c r="N147" s="7"/>
      <c r="O147" s="7"/>
      <c r="P147" s="7"/>
      <c r="Q147" s="7"/>
      <c r="R147" s="7"/>
      <c r="S147" s="7"/>
      <c r="T147" s="7"/>
      <c r="U147" s="8"/>
      <c r="V147" s="7"/>
      <c r="W147" s="7"/>
      <c r="X147" s="7"/>
      <c r="Y147" s="8"/>
      <c r="Z147" s="7"/>
      <c r="AA147" s="8"/>
      <c r="AB147" s="7"/>
      <c r="AC147" s="7"/>
      <c r="AD147" s="7"/>
      <c r="AE147" s="7"/>
      <c r="AF147" s="7"/>
      <c r="AG147" s="7"/>
      <c r="AH147" s="7"/>
      <c r="AI147" s="7"/>
    </row>
    <row r="148" spans="1:35" ht="19" customHeight="1" x14ac:dyDescent="0.15">
      <c r="A148" s="7"/>
      <c r="B148" s="7"/>
      <c r="C148" s="7"/>
      <c r="D148" s="7"/>
      <c r="E148" s="7"/>
      <c r="F148" s="7"/>
      <c r="G148" s="7"/>
      <c r="H148" s="7"/>
      <c r="I148" s="7"/>
      <c r="J148" s="7"/>
      <c r="K148" s="7"/>
      <c r="L148" s="7"/>
      <c r="M148" s="7"/>
      <c r="N148" s="7"/>
      <c r="O148" s="7"/>
      <c r="P148" s="7"/>
      <c r="Q148" s="7"/>
      <c r="R148" s="7"/>
      <c r="S148" s="7"/>
      <c r="T148" s="7"/>
      <c r="U148" s="8"/>
      <c r="V148" s="7"/>
      <c r="W148" s="7"/>
      <c r="X148" s="7"/>
      <c r="Y148" s="8"/>
      <c r="Z148" s="7"/>
      <c r="AA148" s="8"/>
      <c r="AB148" s="7"/>
      <c r="AC148" s="7"/>
      <c r="AD148" s="7"/>
      <c r="AE148" s="7"/>
      <c r="AF148" s="7"/>
      <c r="AG148" s="7"/>
      <c r="AH148" s="7"/>
      <c r="AI148" s="7"/>
    </row>
    <row r="149" spans="1:35" ht="19" customHeight="1" x14ac:dyDescent="0.15">
      <c r="A149" s="7"/>
      <c r="B149" s="7"/>
      <c r="C149" s="7"/>
      <c r="D149" s="7"/>
      <c r="E149" s="7"/>
      <c r="F149" s="7"/>
      <c r="G149" s="7"/>
      <c r="H149" s="7"/>
      <c r="I149" s="7"/>
      <c r="J149" s="7"/>
      <c r="K149" s="7"/>
      <c r="L149" s="7"/>
      <c r="M149" s="7"/>
      <c r="N149" s="7"/>
      <c r="O149" s="7"/>
      <c r="P149" s="7"/>
      <c r="Q149" s="7"/>
      <c r="R149" s="7"/>
      <c r="S149" s="7"/>
      <c r="T149" s="7"/>
      <c r="U149" s="8"/>
      <c r="V149" s="7"/>
      <c r="W149" s="7"/>
      <c r="X149" s="7"/>
      <c r="Y149" s="8"/>
      <c r="Z149" s="7"/>
      <c r="AA149" s="8"/>
      <c r="AB149" s="7"/>
      <c r="AC149" s="7"/>
      <c r="AD149" s="7"/>
      <c r="AE149" s="7"/>
      <c r="AF149" s="7"/>
      <c r="AG149" s="7"/>
      <c r="AH149" s="7"/>
      <c r="AI149" s="7"/>
    </row>
    <row r="150" spans="1:35" ht="19" customHeight="1" x14ac:dyDescent="0.15">
      <c r="A150" s="7"/>
      <c r="B150" s="7"/>
      <c r="C150" s="7"/>
      <c r="D150" s="7"/>
      <c r="E150" s="7"/>
      <c r="F150" s="7"/>
      <c r="G150" s="7"/>
      <c r="H150" s="7"/>
      <c r="I150" s="7"/>
      <c r="J150" s="7"/>
      <c r="K150" s="7"/>
      <c r="L150" s="7"/>
      <c r="M150" s="7"/>
      <c r="N150" s="7"/>
      <c r="O150" s="7"/>
      <c r="P150" s="7"/>
      <c r="Q150" s="7"/>
      <c r="R150" s="7"/>
      <c r="S150" s="7"/>
      <c r="T150" s="7"/>
      <c r="U150" s="8"/>
      <c r="V150" s="7"/>
      <c r="W150" s="7"/>
      <c r="X150" s="7"/>
      <c r="Y150" s="8"/>
      <c r="Z150" s="7"/>
      <c r="AA150" s="8"/>
      <c r="AB150" s="7"/>
      <c r="AC150" s="7"/>
      <c r="AD150" s="7"/>
      <c r="AE150" s="7"/>
      <c r="AF150" s="7"/>
      <c r="AG150" s="7"/>
      <c r="AH150" s="7"/>
      <c r="AI150" s="7"/>
    </row>
    <row r="151" spans="1:35" ht="19" customHeight="1" x14ac:dyDescent="0.15">
      <c r="A151" s="7"/>
      <c r="B151" s="7"/>
      <c r="C151" s="7"/>
      <c r="D151" s="7"/>
      <c r="E151" s="7"/>
      <c r="F151" s="7"/>
      <c r="G151" s="7"/>
      <c r="H151" s="7"/>
      <c r="I151" s="7"/>
      <c r="J151" s="7"/>
      <c r="K151" s="7"/>
      <c r="L151" s="7"/>
      <c r="M151" s="7"/>
      <c r="N151" s="7"/>
      <c r="O151" s="7"/>
      <c r="P151" s="7"/>
      <c r="Q151" s="7"/>
      <c r="R151" s="7"/>
      <c r="S151" s="7"/>
      <c r="T151" s="7"/>
      <c r="U151" s="8"/>
      <c r="V151" s="7"/>
      <c r="W151" s="7"/>
      <c r="X151" s="7"/>
      <c r="Y151" s="8"/>
      <c r="Z151" s="7"/>
      <c r="AA151" s="8"/>
      <c r="AB151" s="7"/>
      <c r="AC151" s="7"/>
      <c r="AD151" s="7"/>
      <c r="AE151" s="7"/>
      <c r="AF151" s="7"/>
      <c r="AG151" s="7"/>
      <c r="AH151" s="7"/>
      <c r="AI151" s="7"/>
    </row>
    <row r="152" spans="1:35" ht="19" customHeight="1" x14ac:dyDescent="0.15">
      <c r="A152" s="7"/>
      <c r="B152" s="7"/>
      <c r="C152" s="7"/>
      <c r="D152" s="7"/>
      <c r="E152" s="7"/>
      <c r="F152" s="7"/>
      <c r="G152" s="7"/>
      <c r="H152" s="7"/>
      <c r="I152" s="7"/>
      <c r="J152" s="7"/>
      <c r="K152" s="7"/>
      <c r="L152" s="7"/>
      <c r="M152" s="7"/>
      <c r="N152" s="7"/>
      <c r="O152" s="7"/>
      <c r="P152" s="7"/>
      <c r="Q152" s="7"/>
      <c r="R152" s="7"/>
      <c r="S152" s="7"/>
      <c r="T152" s="7"/>
      <c r="U152" s="8"/>
      <c r="V152" s="7"/>
      <c r="W152" s="7"/>
      <c r="X152" s="7"/>
      <c r="Y152" s="8"/>
      <c r="Z152" s="7"/>
      <c r="AA152" s="8"/>
      <c r="AB152" s="7"/>
      <c r="AC152" s="7"/>
      <c r="AD152" s="7"/>
      <c r="AE152" s="7"/>
      <c r="AF152" s="7"/>
      <c r="AG152" s="7"/>
      <c r="AH152" s="7"/>
      <c r="AI152" s="7"/>
    </row>
    <row r="153" spans="1:35" ht="19" customHeight="1" x14ac:dyDescent="0.15">
      <c r="A153" s="7"/>
      <c r="B153" s="7"/>
      <c r="C153" s="7"/>
      <c r="D153" s="7"/>
      <c r="E153" s="7"/>
      <c r="F153" s="7"/>
      <c r="G153" s="7"/>
      <c r="H153" s="7"/>
      <c r="I153" s="7"/>
      <c r="J153" s="7"/>
      <c r="K153" s="7"/>
      <c r="L153" s="7"/>
      <c r="M153" s="7"/>
      <c r="N153" s="7"/>
      <c r="O153" s="7"/>
      <c r="P153" s="7"/>
      <c r="Q153" s="7"/>
      <c r="R153" s="7"/>
      <c r="S153" s="7"/>
      <c r="T153" s="7"/>
      <c r="U153" s="8"/>
      <c r="V153" s="7"/>
      <c r="W153" s="7"/>
      <c r="X153" s="7"/>
      <c r="Y153" s="8"/>
      <c r="Z153" s="7"/>
      <c r="AA153" s="8"/>
      <c r="AB153" s="7"/>
      <c r="AC153" s="7"/>
      <c r="AD153" s="7"/>
      <c r="AE153" s="7"/>
      <c r="AF153" s="7"/>
      <c r="AG153" s="7"/>
      <c r="AH153" s="7"/>
      <c r="AI153" s="7"/>
    </row>
    <row r="154" spans="1:35" ht="19" customHeight="1" x14ac:dyDescent="0.15">
      <c r="A154" s="7"/>
      <c r="B154" s="7"/>
      <c r="C154" s="7"/>
      <c r="D154" s="7"/>
      <c r="E154" s="7"/>
      <c r="F154" s="7"/>
      <c r="G154" s="7"/>
      <c r="H154" s="7"/>
      <c r="I154" s="7"/>
      <c r="J154" s="7"/>
      <c r="K154" s="7"/>
      <c r="L154" s="7"/>
      <c r="M154" s="7"/>
      <c r="N154" s="7"/>
      <c r="O154" s="7"/>
      <c r="P154" s="7"/>
      <c r="Q154" s="7"/>
      <c r="R154" s="7"/>
      <c r="S154" s="7"/>
      <c r="T154" s="7"/>
      <c r="U154" s="8"/>
      <c r="V154" s="7"/>
      <c r="W154" s="7"/>
      <c r="X154" s="7"/>
      <c r="Y154" s="8"/>
      <c r="Z154" s="7"/>
      <c r="AA154" s="8"/>
      <c r="AB154" s="7"/>
      <c r="AC154" s="7"/>
      <c r="AD154" s="7"/>
      <c r="AE154" s="7"/>
      <c r="AF154" s="7"/>
      <c r="AG154" s="7"/>
      <c r="AH154" s="7"/>
      <c r="AI154" s="7"/>
    </row>
    <row r="155" spans="1:35" x14ac:dyDescent="0.15">
      <c r="A155" s="7"/>
      <c r="B155" s="7"/>
      <c r="C155" s="7"/>
      <c r="D155" s="7"/>
      <c r="E155" s="7"/>
      <c r="F155" s="7"/>
      <c r="G155" s="7"/>
      <c r="H155" s="7"/>
      <c r="I155" s="7"/>
      <c r="J155" s="7"/>
      <c r="K155" s="7"/>
      <c r="L155" s="7"/>
      <c r="M155" s="7"/>
      <c r="N155" s="7"/>
      <c r="O155" s="7"/>
      <c r="P155" s="7"/>
      <c r="Q155" s="7"/>
      <c r="R155" s="7"/>
      <c r="S155" s="7"/>
      <c r="T155" s="7"/>
      <c r="U155" s="8"/>
      <c r="V155" s="7"/>
      <c r="W155" s="7"/>
      <c r="X155" s="7"/>
      <c r="Y155" s="8"/>
      <c r="Z155" s="7"/>
      <c r="AA155" s="8"/>
      <c r="AB155" s="7"/>
      <c r="AC155" s="7"/>
      <c r="AD155" s="7"/>
      <c r="AE155" s="7"/>
      <c r="AF155" s="7"/>
      <c r="AG155" s="7"/>
      <c r="AH155" s="7"/>
      <c r="AI155" s="7"/>
    </row>
    <row r="156" spans="1:35" ht="30" customHeight="1" x14ac:dyDescent="0.15">
      <c r="A156" s="973" t="s">
        <v>81</v>
      </c>
      <c r="B156" s="973"/>
      <c r="C156" s="973"/>
      <c r="D156" s="973"/>
      <c r="E156" s="7"/>
      <c r="F156" s="7"/>
      <c r="G156" s="7"/>
      <c r="H156" s="7"/>
      <c r="I156" s="7"/>
      <c r="J156" s="7"/>
      <c r="K156" s="7"/>
      <c r="L156" s="7"/>
      <c r="M156" s="7"/>
      <c r="N156" s="7"/>
      <c r="O156" s="7"/>
      <c r="P156" s="7"/>
      <c r="Q156" s="7"/>
      <c r="R156" s="7"/>
      <c r="S156" s="7"/>
      <c r="T156" s="7"/>
      <c r="U156" s="8"/>
      <c r="V156" s="7"/>
      <c r="W156" s="7"/>
      <c r="X156" s="7"/>
      <c r="Y156" s="8"/>
      <c r="Z156" s="7"/>
      <c r="AA156" s="8"/>
      <c r="AB156" s="7"/>
      <c r="AC156" s="7"/>
      <c r="AD156" s="7"/>
      <c r="AE156" s="7"/>
      <c r="AF156" s="7"/>
      <c r="AG156" s="7"/>
      <c r="AH156" s="7"/>
      <c r="AI156" s="7"/>
    </row>
    <row r="157" spans="1:35" ht="12" customHeight="1" x14ac:dyDescent="0.15">
      <c r="A157" s="10"/>
      <c r="B157" s="10"/>
      <c r="C157" s="10"/>
      <c r="D157" s="10"/>
      <c r="E157" s="7"/>
      <c r="F157" s="7"/>
      <c r="G157" s="7"/>
      <c r="H157" s="7"/>
      <c r="I157" s="7"/>
      <c r="J157" s="7"/>
      <c r="K157" s="7"/>
      <c r="L157" s="7"/>
      <c r="M157" s="7"/>
      <c r="N157" s="7"/>
      <c r="O157" s="7"/>
      <c r="P157" s="7"/>
      <c r="Q157" s="7"/>
      <c r="R157" s="7"/>
      <c r="S157" s="7"/>
      <c r="T157" s="7"/>
      <c r="U157" s="8"/>
      <c r="V157" s="7"/>
      <c r="W157" s="7"/>
      <c r="X157" s="7"/>
      <c r="Y157" s="8"/>
      <c r="Z157" s="7"/>
      <c r="AA157" s="8"/>
      <c r="AB157" s="7"/>
      <c r="AC157" s="7"/>
      <c r="AD157" s="7"/>
      <c r="AE157" s="7"/>
      <c r="AF157" s="7"/>
      <c r="AG157" s="7"/>
      <c r="AH157" s="7"/>
      <c r="AI157" s="7"/>
    </row>
    <row r="158" spans="1:35" ht="12" customHeight="1" x14ac:dyDescent="0.15">
      <c r="A158" s="12"/>
      <c r="B158" s="10"/>
      <c r="C158" s="10"/>
      <c r="D158" s="10"/>
      <c r="E158" s="7"/>
      <c r="F158" s="7"/>
      <c r="G158" s="7"/>
      <c r="H158" s="7"/>
      <c r="I158" s="7"/>
      <c r="J158" s="7"/>
      <c r="K158" s="7"/>
      <c r="L158" s="7"/>
      <c r="M158" s="7"/>
      <c r="N158" s="7"/>
      <c r="O158" s="7"/>
      <c r="P158" s="7"/>
      <c r="Q158" s="7"/>
      <c r="R158" s="7"/>
      <c r="S158" s="7"/>
      <c r="T158" s="7"/>
      <c r="U158" s="8"/>
      <c r="V158" s="7"/>
      <c r="W158" s="7"/>
      <c r="X158" s="7"/>
      <c r="Y158" s="8"/>
      <c r="Z158" s="7"/>
      <c r="AA158" s="8"/>
      <c r="AB158" s="7"/>
      <c r="AC158" s="7"/>
      <c r="AD158" s="7"/>
      <c r="AE158" s="7"/>
      <c r="AF158" s="7"/>
      <c r="AG158" s="7"/>
      <c r="AH158" s="7"/>
      <c r="AI158" s="7"/>
    </row>
    <row r="159" spans="1:35" ht="12" customHeight="1" x14ac:dyDescent="0.15">
      <c r="A159" s="10"/>
      <c r="B159" s="10"/>
      <c r="C159" s="10"/>
      <c r="D159" s="10"/>
      <c r="E159" s="7"/>
      <c r="F159" s="7"/>
      <c r="G159" s="7"/>
      <c r="H159" s="7"/>
      <c r="I159" s="7"/>
      <c r="J159" s="7"/>
      <c r="K159" s="7"/>
      <c r="L159" s="7"/>
      <c r="M159" s="7"/>
      <c r="N159" s="7"/>
      <c r="O159" s="7"/>
      <c r="P159" s="7"/>
      <c r="Q159" s="7"/>
      <c r="R159" s="7"/>
      <c r="S159" s="7"/>
      <c r="T159" s="7"/>
      <c r="U159" s="8"/>
      <c r="V159" s="7"/>
      <c r="W159" s="7"/>
      <c r="X159" s="7"/>
      <c r="Y159" s="8"/>
      <c r="Z159" s="7"/>
      <c r="AA159" s="8"/>
      <c r="AB159" s="7"/>
      <c r="AC159" s="7"/>
      <c r="AD159" s="7"/>
      <c r="AE159" s="7"/>
      <c r="AF159" s="7"/>
      <c r="AG159" s="7"/>
      <c r="AH159" s="7"/>
      <c r="AI159" s="7"/>
    </row>
    <row r="160" spans="1:35" x14ac:dyDescent="0.15">
      <c r="A160" s="7" t="s">
        <v>2</v>
      </c>
      <c r="B160" s="7"/>
      <c r="C160" s="7"/>
      <c r="D160" s="7"/>
      <c r="E160" s="7"/>
      <c r="F160" s="7"/>
      <c r="G160" s="7"/>
      <c r="H160" s="7"/>
      <c r="I160" s="7"/>
      <c r="J160" s="7"/>
      <c r="K160" s="7"/>
      <c r="L160" s="7"/>
      <c r="M160" s="7"/>
      <c r="N160" s="7"/>
      <c r="O160" s="7"/>
      <c r="P160" s="7"/>
      <c r="Q160" s="7"/>
      <c r="R160" s="7"/>
      <c r="S160" s="7"/>
      <c r="T160" s="7"/>
      <c r="U160" s="8"/>
      <c r="V160" s="7"/>
      <c r="W160" s="7"/>
      <c r="X160" s="7"/>
      <c r="Y160" s="8"/>
      <c r="Z160" s="7"/>
      <c r="AA160" s="7"/>
      <c r="AB160" s="7"/>
      <c r="AC160" s="7"/>
      <c r="AD160" s="7"/>
      <c r="AE160" s="7"/>
      <c r="AF160" s="7"/>
      <c r="AG160" s="7"/>
      <c r="AH160" s="7"/>
    </row>
    <row r="161" spans="1:36" ht="14" x14ac:dyDescent="0.15">
      <c r="A161" s="38" t="s">
        <v>56</v>
      </c>
      <c r="B161" s="107" t="s">
        <v>4</v>
      </c>
      <c r="C161" s="107" t="s">
        <v>5</v>
      </c>
      <c r="D161" s="107" t="s">
        <v>6</v>
      </c>
      <c r="E161" s="107" t="s">
        <v>7</v>
      </c>
      <c r="F161" s="107" t="s">
        <v>8</v>
      </c>
      <c r="G161" s="107" t="s">
        <v>9</v>
      </c>
      <c r="H161" s="39" t="s">
        <v>10</v>
      </c>
      <c r="I161" s="39" t="s">
        <v>11</v>
      </c>
      <c r="J161" s="39" t="s">
        <v>12</v>
      </c>
      <c r="K161" s="39" t="s">
        <v>13</v>
      </c>
      <c r="L161" s="39" t="s">
        <v>14</v>
      </c>
      <c r="M161" s="39" t="s">
        <v>15</v>
      </c>
      <c r="N161" s="39" t="s">
        <v>16</v>
      </c>
      <c r="O161" s="39" t="s">
        <v>17</v>
      </c>
      <c r="P161" s="56"/>
      <c r="Q161" s="56"/>
      <c r="R161" s="89"/>
      <c r="S161" s="56"/>
      <c r="T161" s="56"/>
      <c r="U161" s="89"/>
      <c r="V161" s="56"/>
      <c r="W161" s="56"/>
      <c r="X161" s="56"/>
      <c r="Y161" s="56"/>
      <c r="Z161" s="7"/>
      <c r="AA161" s="8"/>
      <c r="AB161" s="8"/>
      <c r="AC161" s="7"/>
      <c r="AD161" s="7"/>
      <c r="AE161" s="7"/>
      <c r="AF161" s="7"/>
      <c r="AG161" s="7"/>
      <c r="AH161" s="7"/>
      <c r="AI161" s="7"/>
      <c r="AJ161" s="7"/>
    </row>
    <row r="162" spans="1:36" ht="14" x14ac:dyDescent="0.15">
      <c r="A162" s="38" t="s">
        <v>19</v>
      </c>
      <c r="B162" s="91">
        <f t="shared" ref="B162:N162" si="47">B175</f>
        <v>21456.394719662523</v>
      </c>
      <c r="C162" s="91">
        <f t="shared" si="47"/>
        <v>86806.46664827675</v>
      </c>
      <c r="D162" s="91">
        <f t="shared" si="47"/>
        <v>1508.5462092773264</v>
      </c>
      <c r="E162" s="91">
        <f t="shared" si="47"/>
        <v>2.072056839332614</v>
      </c>
      <c r="F162" s="91">
        <f t="shared" si="47"/>
        <v>17779.891098175463</v>
      </c>
      <c r="G162" s="91">
        <f t="shared" si="47"/>
        <v>48.377376769058166</v>
      </c>
      <c r="H162" s="91">
        <f t="shared" si="47"/>
        <v>18806.544330172535</v>
      </c>
      <c r="I162" s="91">
        <f t="shared" si="47"/>
        <v>40832.780262161505</v>
      </c>
      <c r="J162" s="91">
        <f t="shared" si="47"/>
        <v>19040.517111921781</v>
      </c>
      <c r="K162" s="91">
        <f t="shared" si="47"/>
        <v>3590.8465475862477</v>
      </c>
      <c r="L162" s="91">
        <f t="shared" si="47"/>
        <v>2722.0789968397098</v>
      </c>
      <c r="M162" s="91">
        <f t="shared" si="47"/>
        <v>4325.0380257007146</v>
      </c>
      <c r="N162" s="91">
        <f t="shared" si="47"/>
        <v>27.406947322416247</v>
      </c>
      <c r="O162" s="108">
        <f>SUM(B162:N162)</f>
        <v>216946.96033070536</v>
      </c>
      <c r="P162" s="92"/>
      <c r="Q162" s="7"/>
      <c r="R162" s="7"/>
      <c r="S162" s="7"/>
      <c r="T162" s="7"/>
      <c r="U162" s="8"/>
      <c r="V162" s="7"/>
      <c r="W162" s="7"/>
      <c r="X162" s="7"/>
      <c r="Y162" s="8"/>
      <c r="Z162" s="7"/>
      <c r="AA162" s="8"/>
      <c r="AB162" s="8"/>
      <c r="AC162" s="7"/>
      <c r="AD162" s="7"/>
      <c r="AE162" s="7"/>
      <c r="AF162" s="7"/>
      <c r="AG162" s="7"/>
      <c r="AH162" s="7"/>
      <c r="AI162" s="7"/>
      <c r="AJ162" s="7"/>
    </row>
    <row r="163" spans="1:36" x14ac:dyDescent="0.15">
      <c r="A163" s="7"/>
      <c r="B163" s="7"/>
      <c r="C163" s="7"/>
      <c r="D163" s="7"/>
      <c r="E163" s="7"/>
      <c r="F163" s="7"/>
      <c r="G163" s="7"/>
      <c r="H163" s="7"/>
      <c r="I163" s="7"/>
      <c r="J163" s="7"/>
      <c r="K163" s="7"/>
      <c r="L163" s="7"/>
      <c r="M163" s="7"/>
      <c r="N163" s="7"/>
      <c r="O163" s="7"/>
      <c r="P163" s="7"/>
      <c r="Q163" s="7"/>
      <c r="R163" s="7"/>
      <c r="S163" s="7"/>
      <c r="T163" s="7"/>
      <c r="U163" s="8"/>
      <c r="V163" s="7"/>
      <c r="W163" s="7"/>
      <c r="X163" s="7"/>
      <c r="Y163" s="8"/>
      <c r="Z163" s="7"/>
      <c r="AA163" s="8"/>
      <c r="AB163" s="7"/>
      <c r="AC163" s="7"/>
      <c r="AD163" s="7"/>
      <c r="AE163" s="7"/>
      <c r="AF163" s="7"/>
      <c r="AG163" s="7"/>
      <c r="AH163" s="7"/>
      <c r="AI163" s="7"/>
    </row>
    <row r="164" spans="1:36" x14ac:dyDescent="0.15">
      <c r="A164" s="7"/>
      <c r="B164" s="7"/>
      <c r="C164" s="7"/>
      <c r="D164" s="7"/>
      <c r="E164" s="7"/>
      <c r="F164" s="7"/>
      <c r="G164" s="7"/>
      <c r="H164" s="7"/>
      <c r="I164" s="7"/>
      <c r="J164" s="7"/>
      <c r="K164" s="7"/>
      <c r="L164" s="7"/>
      <c r="M164" s="7"/>
      <c r="N164" s="7"/>
      <c r="O164" s="7"/>
      <c r="P164" s="7"/>
      <c r="Q164" s="7"/>
      <c r="R164" s="7"/>
      <c r="S164" s="7"/>
      <c r="T164" s="7"/>
      <c r="U164" s="8"/>
      <c r="V164" s="7"/>
      <c r="W164" s="7"/>
      <c r="X164" s="7"/>
      <c r="Y164" s="8"/>
      <c r="Z164" s="7"/>
      <c r="AA164" s="8"/>
      <c r="AB164" s="7"/>
      <c r="AC164" s="7"/>
      <c r="AD164" s="7"/>
      <c r="AE164" s="7"/>
      <c r="AF164" s="7"/>
      <c r="AG164" s="7"/>
      <c r="AH164" s="7"/>
      <c r="AI164" s="7"/>
    </row>
    <row r="165" spans="1:36" x14ac:dyDescent="0.15">
      <c r="A165" s="7"/>
      <c r="B165" s="7"/>
      <c r="C165" s="7"/>
      <c r="D165" s="7"/>
      <c r="E165" s="7"/>
      <c r="F165" s="7"/>
      <c r="G165" s="7"/>
      <c r="H165" s="7"/>
      <c r="I165" s="7"/>
      <c r="J165" s="7"/>
      <c r="K165" s="7"/>
      <c r="L165" s="7"/>
      <c r="M165" s="7"/>
      <c r="N165" s="7"/>
      <c r="O165" s="7"/>
      <c r="P165" s="7"/>
      <c r="Q165" s="7"/>
      <c r="R165" s="7"/>
      <c r="S165" s="7"/>
      <c r="T165" s="7"/>
      <c r="U165" s="8"/>
      <c r="V165" s="7"/>
      <c r="W165" s="7"/>
      <c r="X165" s="7"/>
      <c r="Y165" s="8"/>
      <c r="Z165" s="7"/>
      <c r="AA165" s="8"/>
      <c r="AB165" s="7"/>
      <c r="AC165" s="7"/>
      <c r="AD165" s="7"/>
      <c r="AE165" s="7"/>
      <c r="AF165" s="7"/>
      <c r="AG165" s="7"/>
      <c r="AH165" s="7"/>
      <c r="AI165" s="7"/>
    </row>
    <row r="166" spans="1:36" ht="16" x14ac:dyDescent="0.15">
      <c r="A166" s="26" t="s">
        <v>20</v>
      </c>
      <c r="B166" s="26"/>
      <c r="C166" s="26"/>
      <c r="D166" s="26"/>
      <c r="E166" s="26"/>
      <c r="F166" s="26"/>
      <c r="G166" s="26"/>
      <c r="H166" s="26"/>
      <c r="I166" s="26"/>
      <c r="J166" s="26"/>
      <c r="K166" s="26"/>
      <c r="L166" s="26"/>
      <c r="M166" s="26"/>
      <c r="N166" s="26"/>
      <c r="O166" s="26"/>
      <c r="P166" s="7"/>
      <c r="Q166" s="7"/>
      <c r="R166" s="7"/>
      <c r="S166" s="7"/>
      <c r="T166" s="7"/>
      <c r="U166" s="8"/>
      <c r="V166" s="7"/>
      <c r="W166" s="7"/>
      <c r="X166" s="7"/>
      <c r="Y166" s="8"/>
      <c r="Z166" s="7"/>
      <c r="AA166" s="7"/>
      <c r="AB166" s="7"/>
      <c r="AC166" s="7"/>
      <c r="AD166" s="7"/>
      <c r="AE166" s="7"/>
      <c r="AF166" s="7"/>
      <c r="AG166" s="7"/>
      <c r="AH166" s="7"/>
    </row>
    <row r="167" spans="1:36" ht="34" x14ac:dyDescent="0.15">
      <c r="A167" s="109" t="s">
        <v>82</v>
      </c>
      <c r="B167" s="63" t="s">
        <v>4</v>
      </c>
      <c r="C167" s="63" t="s">
        <v>5</v>
      </c>
      <c r="D167" s="63" t="s">
        <v>6</v>
      </c>
      <c r="E167" s="63" t="s">
        <v>7</v>
      </c>
      <c r="F167" s="63" t="s">
        <v>8</v>
      </c>
      <c r="G167" s="63" t="s">
        <v>9</v>
      </c>
      <c r="H167" s="65" t="s">
        <v>10</v>
      </c>
      <c r="I167" s="110" t="s">
        <v>11</v>
      </c>
      <c r="J167" s="110" t="s">
        <v>12</v>
      </c>
      <c r="K167" s="110" t="s">
        <v>13</v>
      </c>
      <c r="L167" s="110" t="s">
        <v>14</v>
      </c>
      <c r="M167" s="110" t="s">
        <v>15</v>
      </c>
      <c r="N167" s="110" t="s">
        <v>16</v>
      </c>
      <c r="O167" s="65" t="s">
        <v>17</v>
      </c>
      <c r="P167" s="56"/>
      <c r="Q167" s="89"/>
      <c r="R167" s="56"/>
      <c r="S167" s="56"/>
      <c r="T167" s="56"/>
      <c r="U167" s="89"/>
      <c r="V167" s="56"/>
      <c r="W167" s="56"/>
      <c r="X167" s="56"/>
      <c r="Y167" s="56"/>
      <c r="Z167" s="7"/>
      <c r="AA167" s="8"/>
      <c r="AB167" s="7"/>
      <c r="AC167" s="7"/>
      <c r="AD167" s="7"/>
      <c r="AE167" s="7"/>
      <c r="AF167" s="7"/>
      <c r="AG167" s="7"/>
      <c r="AH167" s="7"/>
      <c r="AI167" s="7"/>
    </row>
    <row r="168" spans="1:36" ht="16" x14ac:dyDescent="0.15">
      <c r="A168" s="111" t="s">
        <v>66</v>
      </c>
      <c r="B168" s="112">
        <f>SUM(B180,L180:M180)/1024</f>
        <v>17075.128840225691</v>
      </c>
      <c r="C168" s="112">
        <f t="shared" ref="C168:C174" si="48">(C180+D180)/1024</f>
        <v>31098.255993988503</v>
      </c>
      <c r="D168" s="112">
        <f t="shared" ref="D168:E174" si="49">E180/1024</f>
        <v>362.044133126041</v>
      </c>
      <c r="E168" s="112">
        <f t="shared" si="49"/>
        <v>3.3864552215163673E-3</v>
      </c>
      <c r="F168" s="112">
        <f t="shared" ref="F168:F174" si="50">(G180+H180+I180)/1024</f>
        <v>13134.117677192433</v>
      </c>
      <c r="G168" s="112">
        <f t="shared" ref="G168:G174" si="51">J180/1024</f>
        <v>29.127910877577051</v>
      </c>
      <c r="H168" s="112">
        <f t="shared" ref="H168:H174" si="52">(K180+P180)/1024</f>
        <v>14557.302547107305</v>
      </c>
      <c r="I168" s="112">
        <f t="shared" ref="I168:I174" si="53">(N180+O180)/1024</f>
        <v>15445.705356720411</v>
      </c>
      <c r="J168" s="112">
        <f t="shared" ref="J168:J174" si="54">(Q180+R180+S180+T180)/1024</f>
        <v>5464.776910821779</v>
      </c>
      <c r="K168" s="112">
        <f>SUM(U180,V180)/1024</f>
        <v>2544.8897120572178</v>
      </c>
      <c r="L168" s="112">
        <f t="shared" ref="L168:L174" si="55">(W180+X180)/1024</f>
        <v>1482.8137642980712</v>
      </c>
      <c r="M168" s="112">
        <f>Y180/1024</f>
        <v>2183.7747660014452</v>
      </c>
      <c r="N168" s="112">
        <f>Z180/1024</f>
        <v>7.2814982971303808</v>
      </c>
      <c r="O168" s="68">
        <f t="shared" ref="O168:O174" si="56">SUM(B168:N168)</f>
        <v>103385.22249716884</v>
      </c>
      <c r="P168" s="22"/>
      <c r="Q168" s="7"/>
      <c r="R168" s="7"/>
      <c r="S168" s="7"/>
      <c r="T168" s="7"/>
      <c r="U168" s="8"/>
      <c r="V168" s="7"/>
      <c r="W168" s="7"/>
      <c r="X168" s="7"/>
      <c r="Y168" s="8"/>
      <c r="Z168" s="7"/>
      <c r="AA168" s="8"/>
      <c r="AB168" s="7"/>
      <c r="AC168" s="7"/>
      <c r="AD168" s="7"/>
      <c r="AE168" s="7"/>
      <c r="AF168" s="7"/>
      <c r="AG168" s="7"/>
      <c r="AH168" s="7"/>
      <c r="AI168" s="7"/>
    </row>
    <row r="169" spans="1:36" ht="16" x14ac:dyDescent="0.15">
      <c r="A169" s="111" t="s">
        <v>67</v>
      </c>
      <c r="B169" s="112">
        <f t="shared" ref="B169:B174" si="57">SUM(B181,L181:M181)/1024</f>
        <v>165.46984714868046</v>
      </c>
      <c r="C169" s="112">
        <f t="shared" si="48"/>
        <v>3086.7828888218419</v>
      </c>
      <c r="D169" s="112">
        <f t="shared" si="49"/>
        <v>1069.8054433078125</v>
      </c>
      <c r="E169" s="112">
        <f t="shared" si="49"/>
        <v>1.7394244983397558</v>
      </c>
      <c r="F169" s="112">
        <f t="shared" si="50"/>
        <v>216.71510068601648</v>
      </c>
      <c r="G169" s="112">
        <f t="shared" si="51"/>
        <v>0.21450191049098047</v>
      </c>
      <c r="H169" s="112">
        <f t="shared" si="52"/>
        <v>379.85019533781519</v>
      </c>
      <c r="I169" s="112">
        <f t="shared" si="53"/>
        <v>13401.830592500153</v>
      </c>
      <c r="J169" s="112">
        <f t="shared" si="54"/>
        <v>460.11634223954485</v>
      </c>
      <c r="K169" s="112">
        <f t="shared" ref="K169:K174" si="58">SUM(U181,V181)/1024</f>
        <v>64.502388265862436</v>
      </c>
      <c r="L169" s="112">
        <f t="shared" si="55"/>
        <v>254.69337385045361</v>
      </c>
      <c r="M169" s="112">
        <f t="shared" ref="M169:N174" si="59">Y181/1024</f>
        <v>379.93347781669138</v>
      </c>
      <c r="N169" s="112">
        <f t="shared" si="59"/>
        <v>0.74500713640827543</v>
      </c>
      <c r="O169" s="68">
        <f t="shared" si="56"/>
        <v>19482.398583520106</v>
      </c>
      <c r="P169" s="7"/>
      <c r="Q169" s="7"/>
      <c r="R169" s="7"/>
      <c r="S169" s="7"/>
      <c r="T169" s="7"/>
      <c r="U169" s="8"/>
      <c r="V169" s="7"/>
      <c r="W169" s="7"/>
      <c r="X169" s="7"/>
      <c r="Y169" s="8"/>
      <c r="Z169" s="7"/>
      <c r="AA169" s="8"/>
      <c r="AB169" s="7"/>
      <c r="AC169" s="7"/>
      <c r="AD169" s="7"/>
      <c r="AE169" s="7"/>
      <c r="AF169" s="7"/>
      <c r="AG169" s="7"/>
      <c r="AH169" s="7"/>
      <c r="AI169" s="7"/>
    </row>
    <row r="170" spans="1:36" ht="16" x14ac:dyDescent="0.15">
      <c r="A170" s="111" t="s">
        <v>68</v>
      </c>
      <c r="B170" s="112">
        <f t="shared" si="57"/>
        <v>1694.6743911042822</v>
      </c>
      <c r="C170" s="112">
        <f t="shared" si="48"/>
        <v>6104.6312446981929</v>
      </c>
      <c r="D170" s="112">
        <f t="shared" si="49"/>
        <v>17.704659727547462</v>
      </c>
      <c r="E170" s="112">
        <f t="shared" si="49"/>
        <v>0.14147915723879101</v>
      </c>
      <c r="F170" s="112">
        <f t="shared" si="50"/>
        <v>2626.3222096124982</v>
      </c>
      <c r="G170" s="112">
        <f t="shared" si="51"/>
        <v>16.495217131175195</v>
      </c>
      <c r="H170" s="112">
        <f t="shared" si="52"/>
        <v>2665.3620119906072</v>
      </c>
      <c r="I170" s="112">
        <f t="shared" si="53"/>
        <v>7207.5355756839226</v>
      </c>
      <c r="J170" s="112">
        <f t="shared" si="54"/>
        <v>1062.8830560095812</v>
      </c>
      <c r="K170" s="112">
        <f t="shared" si="58"/>
        <v>463.38057827019634</v>
      </c>
      <c r="L170" s="112">
        <f t="shared" si="55"/>
        <v>664.23629594809086</v>
      </c>
      <c r="M170" s="112">
        <f t="shared" si="59"/>
        <v>694.82569621278321</v>
      </c>
      <c r="N170" s="112">
        <f t="shared" si="59"/>
        <v>7.8873478753885058</v>
      </c>
      <c r="O170" s="68">
        <f t="shared" si="56"/>
        <v>23226.079763421505</v>
      </c>
      <c r="P170" s="7"/>
      <c r="Q170" s="7"/>
      <c r="R170" s="7"/>
      <c r="S170" s="7"/>
      <c r="T170" s="7"/>
      <c r="U170" s="8"/>
      <c r="V170" s="7"/>
      <c r="W170" s="7"/>
      <c r="X170" s="7"/>
      <c r="Y170" s="8"/>
      <c r="Z170" s="7"/>
      <c r="AA170" s="8"/>
      <c r="AB170" s="7"/>
      <c r="AC170" s="7"/>
      <c r="AD170" s="7"/>
      <c r="AE170" s="7"/>
      <c r="AF170" s="7"/>
      <c r="AG170" s="7"/>
      <c r="AH170" s="7"/>
      <c r="AI170" s="7"/>
    </row>
    <row r="171" spans="1:36" ht="16" x14ac:dyDescent="0.15">
      <c r="A171" s="111" t="s">
        <v>69</v>
      </c>
      <c r="B171" s="112">
        <f t="shared" si="57"/>
        <v>2160.0423229539006</v>
      </c>
      <c r="C171" s="112">
        <f t="shared" si="48"/>
        <v>46391.996462031871</v>
      </c>
      <c r="D171" s="112">
        <f t="shared" si="49"/>
        <v>40.150096423544632</v>
      </c>
      <c r="E171" s="112">
        <f t="shared" si="49"/>
        <v>0.18412211376835255</v>
      </c>
      <c r="F171" s="112">
        <f t="shared" si="50"/>
        <v>1359.44150853923</v>
      </c>
      <c r="G171" s="112">
        <f t="shared" si="51"/>
        <v>1.4181131014256543</v>
      </c>
      <c r="H171" s="112">
        <f t="shared" si="52"/>
        <v>1076.7936322409648</v>
      </c>
      <c r="I171" s="112">
        <f t="shared" si="53"/>
        <v>4274.9407954361886</v>
      </c>
      <c r="J171" s="112">
        <f t="shared" si="54"/>
        <v>9642.8958464542684</v>
      </c>
      <c r="K171" s="112">
        <f t="shared" si="58"/>
        <v>459.55968423957523</v>
      </c>
      <c r="L171" s="112">
        <f t="shared" si="55"/>
        <v>204.67370780286268</v>
      </c>
      <c r="M171" s="112">
        <f t="shared" si="59"/>
        <v>1011.6491889534473</v>
      </c>
      <c r="N171" s="112">
        <f t="shared" si="59"/>
        <v>4.4197100035098531</v>
      </c>
      <c r="O171" s="68">
        <f t="shared" si="56"/>
        <v>66628.16519029456</v>
      </c>
      <c r="P171" s="7"/>
      <c r="Q171" s="7"/>
      <c r="R171" s="7"/>
      <c r="S171" s="7"/>
      <c r="T171" s="7"/>
      <c r="U171" s="8"/>
      <c r="V171" s="7"/>
      <c r="W171" s="7"/>
      <c r="X171" s="7"/>
      <c r="Y171" s="8"/>
      <c r="Z171" s="7"/>
      <c r="AA171" s="8"/>
      <c r="AB171" s="7"/>
      <c r="AC171" s="7"/>
      <c r="AD171" s="7"/>
      <c r="AE171" s="7"/>
      <c r="AF171" s="7"/>
      <c r="AG171" s="7"/>
      <c r="AH171" s="7"/>
      <c r="AI171" s="7"/>
    </row>
    <row r="172" spans="1:36" ht="16" x14ac:dyDescent="0.15">
      <c r="A172" s="111" t="s">
        <v>70</v>
      </c>
      <c r="B172" s="112">
        <f t="shared" si="57"/>
        <v>95.269082931955268</v>
      </c>
      <c r="C172" s="112">
        <f t="shared" si="48"/>
        <v>97.942715118864641</v>
      </c>
      <c r="D172" s="112">
        <f t="shared" si="49"/>
        <v>0.85295469456468653</v>
      </c>
      <c r="E172" s="112">
        <f t="shared" si="49"/>
        <v>0</v>
      </c>
      <c r="F172" s="112">
        <f t="shared" si="50"/>
        <v>405.22942623635009</v>
      </c>
      <c r="G172" s="112">
        <f t="shared" si="51"/>
        <v>0.3566962109862285</v>
      </c>
      <c r="H172" s="112">
        <f t="shared" si="52"/>
        <v>78.494874894453318</v>
      </c>
      <c r="I172" s="112">
        <f t="shared" si="53"/>
        <v>455.10276591551911</v>
      </c>
      <c r="J172" s="112">
        <f t="shared" si="54"/>
        <v>2355.9185841973144</v>
      </c>
      <c r="K172" s="112">
        <f t="shared" si="58"/>
        <v>16.348918667930683</v>
      </c>
      <c r="L172" s="112">
        <f t="shared" si="55"/>
        <v>48.975518167950781</v>
      </c>
      <c r="M172" s="112">
        <f t="shared" si="59"/>
        <v>25.926448498859767</v>
      </c>
      <c r="N172" s="112">
        <f t="shared" si="59"/>
        <v>0.41165433425703613</v>
      </c>
      <c r="O172" s="68">
        <f t="shared" si="56"/>
        <v>3580.8296398690059</v>
      </c>
      <c r="P172" s="7"/>
      <c r="Q172" s="7"/>
      <c r="R172" s="7"/>
      <c r="S172" s="7"/>
      <c r="T172" s="7"/>
      <c r="U172" s="8"/>
      <c r="V172" s="7"/>
      <c r="W172" s="7"/>
      <c r="X172" s="7"/>
      <c r="Y172" s="8"/>
      <c r="Z172" s="7"/>
      <c r="AA172" s="8"/>
      <c r="AB172" s="7"/>
      <c r="AC172" s="7"/>
      <c r="AD172" s="7"/>
      <c r="AE172" s="7"/>
      <c r="AF172" s="7"/>
      <c r="AG172" s="7"/>
      <c r="AH172" s="7"/>
      <c r="AI172" s="7"/>
    </row>
    <row r="173" spans="1:36" ht="24" customHeight="1" x14ac:dyDescent="0.15">
      <c r="A173" s="111" t="s">
        <v>71</v>
      </c>
      <c r="B173" s="112">
        <f t="shared" si="57"/>
        <v>265.80944214832209</v>
      </c>
      <c r="C173" s="112">
        <f t="shared" si="48"/>
        <v>26.783475130572615</v>
      </c>
      <c r="D173" s="112">
        <f t="shared" si="49"/>
        <v>17.987356786935351</v>
      </c>
      <c r="E173" s="112">
        <f t="shared" si="49"/>
        <v>3.6438000806810937E-3</v>
      </c>
      <c r="F173" s="112">
        <f t="shared" si="50"/>
        <v>38.043263601757637</v>
      </c>
      <c r="G173" s="112">
        <f t="shared" si="51"/>
        <v>0.76493753740305659</v>
      </c>
      <c r="H173" s="112">
        <f t="shared" si="52"/>
        <v>47.152595065807809</v>
      </c>
      <c r="I173" s="112">
        <f t="shared" si="53"/>
        <v>47.626665144053689</v>
      </c>
      <c r="J173" s="112">
        <f t="shared" si="54"/>
        <v>53.926301681235493</v>
      </c>
      <c r="K173" s="112">
        <f t="shared" si="58"/>
        <v>42.165265562093644</v>
      </c>
      <c r="L173" s="112">
        <f t="shared" si="55"/>
        <v>66.686159599550521</v>
      </c>
      <c r="M173" s="112">
        <f t="shared" si="59"/>
        <v>28.927790661245997</v>
      </c>
      <c r="N173" s="112">
        <f t="shared" si="59"/>
        <v>6.6552576134354196</v>
      </c>
      <c r="O173" s="68">
        <f t="shared" si="56"/>
        <v>642.53215433249397</v>
      </c>
      <c r="P173" s="22"/>
      <c r="Q173" s="7"/>
      <c r="R173" s="7"/>
      <c r="S173" s="7"/>
      <c r="T173" s="7"/>
      <c r="U173" s="8"/>
      <c r="V173" s="7"/>
      <c r="W173" s="7"/>
      <c r="X173" s="7"/>
      <c r="Y173" s="8"/>
      <c r="Z173" s="7"/>
      <c r="AA173" s="8"/>
      <c r="AB173" s="7"/>
      <c r="AC173" s="7"/>
      <c r="AD173" s="7"/>
      <c r="AE173" s="7"/>
      <c r="AF173" s="7"/>
      <c r="AG173" s="7"/>
      <c r="AH173" s="7"/>
      <c r="AI173" s="7"/>
    </row>
    <row r="174" spans="1:36" ht="16" x14ac:dyDescent="0.15">
      <c r="A174" s="111" t="s">
        <v>72</v>
      </c>
      <c r="B174" s="112">
        <f t="shared" si="57"/>
        <v>7.9314969116239743E-4</v>
      </c>
      <c r="C174" s="112">
        <f t="shared" si="48"/>
        <v>7.3868486909304892E-2</v>
      </c>
      <c r="D174" s="112">
        <f t="shared" si="49"/>
        <v>1.5652108804715625E-3</v>
      </c>
      <c r="E174" s="112">
        <f t="shared" si="49"/>
        <v>8.1468351709190724E-7</v>
      </c>
      <c r="F174" s="112">
        <f t="shared" si="50"/>
        <v>2.1912307179263724E-2</v>
      </c>
      <c r="G174" s="112">
        <f t="shared" si="51"/>
        <v>0</v>
      </c>
      <c r="H174" s="112">
        <f t="shared" si="52"/>
        <v>1.5884735355848438</v>
      </c>
      <c r="I174" s="112">
        <f t="shared" si="53"/>
        <v>3.8510761255565622E-2</v>
      </c>
      <c r="J174" s="112">
        <f t="shared" si="54"/>
        <v>7.0518057327717488E-5</v>
      </c>
      <c r="K174" s="112">
        <f t="shared" si="58"/>
        <v>5.2337145461933592E-7</v>
      </c>
      <c r="L174" s="112">
        <f t="shared" si="55"/>
        <v>1.7717273021844364E-4</v>
      </c>
      <c r="M174" s="112">
        <f t="shared" si="59"/>
        <v>6.5755624200391995E-4</v>
      </c>
      <c r="N174" s="112">
        <f t="shared" si="59"/>
        <v>6.472062286775322E-3</v>
      </c>
      <c r="O174" s="68">
        <f t="shared" si="56"/>
        <v>1.7325020988719091</v>
      </c>
      <c r="P174" s="7"/>
      <c r="Q174" s="7"/>
      <c r="R174" s="7"/>
      <c r="S174" s="7"/>
      <c r="T174" s="7"/>
      <c r="U174" s="8"/>
      <c r="V174" s="7"/>
      <c r="W174" s="7"/>
      <c r="X174" s="7"/>
      <c r="Y174" s="8"/>
      <c r="Z174" s="7"/>
      <c r="AA174" s="8"/>
      <c r="AB174" s="8"/>
      <c r="AC174" s="7"/>
      <c r="AD174" s="7"/>
      <c r="AE174" s="7"/>
      <c r="AF174" s="7"/>
      <c r="AG174" s="7"/>
      <c r="AH174" s="7"/>
      <c r="AI174" s="7"/>
      <c r="AJ174" s="7"/>
    </row>
    <row r="175" spans="1:36" ht="17" x14ac:dyDescent="0.15">
      <c r="A175" s="27" t="s">
        <v>83</v>
      </c>
      <c r="B175" s="68">
        <f>SUM(B168:B174)</f>
        <v>21456.394719662523</v>
      </c>
      <c r="C175" s="68">
        <f t="shared" ref="C175:N175" si="60">SUM(C168:C174)</f>
        <v>86806.46664827675</v>
      </c>
      <c r="D175" s="68">
        <f t="shared" si="60"/>
        <v>1508.5462092773264</v>
      </c>
      <c r="E175" s="68">
        <f t="shared" si="60"/>
        <v>2.072056839332614</v>
      </c>
      <c r="F175" s="68">
        <f t="shared" si="60"/>
        <v>17779.891098175463</v>
      </c>
      <c r="G175" s="68">
        <f t="shared" si="60"/>
        <v>48.377376769058166</v>
      </c>
      <c r="H175" s="68">
        <f>SUM(H168:H174)</f>
        <v>18806.544330172535</v>
      </c>
      <c r="I175" s="68">
        <f t="shared" si="60"/>
        <v>40832.780262161505</v>
      </c>
      <c r="J175" s="68">
        <f t="shared" si="60"/>
        <v>19040.517111921781</v>
      </c>
      <c r="K175" s="68">
        <f t="shared" si="60"/>
        <v>3590.8465475862477</v>
      </c>
      <c r="L175" s="68">
        <f t="shared" si="60"/>
        <v>2722.0789968397098</v>
      </c>
      <c r="M175" s="68">
        <f t="shared" si="60"/>
        <v>4325.0380257007146</v>
      </c>
      <c r="N175" s="68">
        <f t="shared" si="60"/>
        <v>27.406947322416247</v>
      </c>
      <c r="O175" s="68">
        <f>SUM(O168:O174)</f>
        <v>216946.96033070539</v>
      </c>
      <c r="P175" s="22"/>
      <c r="Q175" s="7"/>
      <c r="R175" s="7"/>
      <c r="S175" s="7"/>
      <c r="T175" s="7"/>
      <c r="U175" s="8"/>
      <c r="V175" s="7"/>
      <c r="W175" s="7"/>
      <c r="X175" s="7"/>
      <c r="Y175" s="8"/>
      <c r="Z175" s="7"/>
      <c r="AA175" s="8"/>
      <c r="AB175" s="8"/>
      <c r="AC175" s="7"/>
      <c r="AD175" s="7"/>
      <c r="AE175" s="7"/>
      <c r="AF175" s="7"/>
      <c r="AG175" s="7"/>
      <c r="AH175" s="7"/>
      <c r="AI175" s="7"/>
      <c r="AJ175" s="7"/>
    </row>
    <row r="176" spans="1:36" x14ac:dyDescent="0.15">
      <c r="A176" s="7"/>
      <c r="B176" s="7"/>
      <c r="C176" s="7"/>
      <c r="D176" s="7"/>
      <c r="E176" s="7"/>
      <c r="F176" s="7"/>
      <c r="G176" s="7"/>
      <c r="H176" s="7"/>
      <c r="I176" s="7"/>
      <c r="J176" s="7"/>
      <c r="K176" s="7"/>
      <c r="L176" s="7"/>
      <c r="M176" s="7"/>
      <c r="N176" s="7"/>
      <c r="O176" s="7"/>
      <c r="P176" s="7"/>
      <c r="Q176" s="7"/>
      <c r="R176" s="7"/>
      <c r="S176" s="7"/>
      <c r="T176" s="7"/>
      <c r="U176" s="8"/>
      <c r="V176" s="7"/>
      <c r="W176" s="7"/>
      <c r="X176" s="7"/>
      <c r="Y176" s="8"/>
      <c r="Z176" s="7"/>
      <c r="AA176" s="7"/>
      <c r="AB176" s="7"/>
      <c r="AC176" s="7"/>
      <c r="AD176" s="7"/>
      <c r="AE176" s="7"/>
      <c r="AF176" s="7"/>
    </row>
    <row r="177" spans="1:37" s="69" customFormat="1" x14ac:dyDescent="0.15">
      <c r="A177" s="7"/>
      <c r="B177" s="7"/>
      <c r="C177" s="7"/>
      <c r="D177" s="7"/>
      <c r="E177" s="7"/>
      <c r="F177" s="7"/>
      <c r="G177" s="7"/>
      <c r="H177" s="7"/>
      <c r="I177" s="7"/>
      <c r="J177" s="7"/>
      <c r="K177" s="7"/>
      <c r="L177" s="7"/>
      <c r="M177" s="7"/>
      <c r="N177" s="7"/>
      <c r="O177" s="7"/>
      <c r="P177" s="7"/>
      <c r="Q177" s="7"/>
      <c r="R177" s="7"/>
      <c r="S177" s="7"/>
      <c r="T177" s="7"/>
      <c r="U177" s="8"/>
      <c r="V177" s="7"/>
      <c r="W177" s="7"/>
      <c r="X177" s="7"/>
      <c r="Y177" s="8"/>
      <c r="Z177" s="7"/>
      <c r="AA177" s="56"/>
      <c r="AB177" s="56"/>
      <c r="AC177" s="56"/>
      <c r="AD177" s="56"/>
      <c r="AE177" s="56"/>
      <c r="AF177" s="56"/>
      <c r="AG177" s="56"/>
    </row>
    <row r="178" spans="1:37" x14ac:dyDescent="0.15">
      <c r="A178" s="7" t="s">
        <v>35</v>
      </c>
      <c r="B178" s="7"/>
      <c r="C178" s="7"/>
      <c r="D178" s="7"/>
      <c r="E178" s="7"/>
      <c r="F178" s="7"/>
      <c r="G178" s="7"/>
      <c r="H178" s="7"/>
      <c r="I178" s="7"/>
      <c r="J178" s="7"/>
      <c r="K178" s="7"/>
      <c r="L178" s="7"/>
      <c r="M178" s="7"/>
      <c r="N178" s="7"/>
      <c r="O178" s="7"/>
      <c r="P178" s="7"/>
      <c r="Q178" s="7"/>
      <c r="R178" s="8"/>
      <c r="S178" s="7"/>
      <c r="T178" s="7"/>
      <c r="U178" s="7"/>
      <c r="V178" s="8"/>
      <c r="W178" s="7"/>
      <c r="X178" s="8"/>
      <c r="Y178" s="7"/>
      <c r="Z178" s="7"/>
      <c r="AA178" s="7"/>
      <c r="AB178" s="7"/>
      <c r="AC178" s="7"/>
      <c r="AD178" s="7"/>
      <c r="AE178" s="7"/>
      <c r="AF178" s="7"/>
      <c r="AG178" s="7"/>
    </row>
    <row r="179" spans="1:37" ht="28" x14ac:dyDescent="0.15">
      <c r="A179" s="113" t="s">
        <v>84</v>
      </c>
      <c r="B179" s="113" t="s">
        <v>37</v>
      </c>
      <c r="C179" s="39" t="s">
        <v>5</v>
      </c>
      <c r="D179" s="40" t="s">
        <v>38</v>
      </c>
      <c r="E179" s="39" t="s">
        <v>6</v>
      </c>
      <c r="F179" s="39" t="s">
        <v>7</v>
      </c>
      <c r="G179" s="39" t="s">
        <v>8</v>
      </c>
      <c r="H179" s="38" t="s">
        <v>39</v>
      </c>
      <c r="I179" s="39" t="s">
        <v>40</v>
      </c>
      <c r="J179" s="40" t="s">
        <v>41</v>
      </c>
      <c r="K179" s="39" t="s">
        <v>42</v>
      </c>
      <c r="L179" s="39" t="s">
        <v>43</v>
      </c>
      <c r="M179" s="39" t="s">
        <v>44</v>
      </c>
      <c r="N179" s="39" t="s">
        <v>45</v>
      </c>
      <c r="O179" s="41" t="s">
        <v>46</v>
      </c>
      <c r="P179" s="39" t="s">
        <v>47</v>
      </c>
      <c r="Q179" s="39" t="s">
        <v>12</v>
      </c>
      <c r="R179" s="42" t="s">
        <v>48</v>
      </c>
      <c r="S179" s="39" t="s">
        <v>49</v>
      </c>
      <c r="T179" s="38" t="s">
        <v>50</v>
      </c>
      <c r="U179" s="101" t="s">
        <v>51</v>
      </c>
      <c r="V179" s="101" t="s">
        <v>52</v>
      </c>
      <c r="W179" s="38" t="s">
        <v>14</v>
      </c>
      <c r="X179" s="38" t="s">
        <v>53</v>
      </c>
      <c r="Y179" s="101" t="s">
        <v>54</v>
      </c>
      <c r="Z179" s="38" t="s">
        <v>16</v>
      </c>
      <c r="AA179" s="38" t="s">
        <v>17</v>
      </c>
      <c r="AB179" s="7"/>
      <c r="AC179" s="7"/>
      <c r="AD179" s="7"/>
      <c r="AE179" s="7"/>
      <c r="AF179" s="7"/>
      <c r="AG179" s="7"/>
      <c r="AH179" s="7"/>
    </row>
    <row r="180" spans="1:37" x14ac:dyDescent="0.15">
      <c r="A180" s="73" t="s">
        <v>74</v>
      </c>
      <c r="B180" s="104">
        <v>471855.78989242198</v>
      </c>
      <c r="C180" s="75">
        <v>540812.21257902705</v>
      </c>
      <c r="D180" s="75">
        <v>31303801.9252652</v>
      </c>
      <c r="E180" s="75">
        <v>370733.19232106599</v>
      </c>
      <c r="F180" s="75">
        <v>3.4677301468327602</v>
      </c>
      <c r="G180" s="75">
        <v>3299433.8350161202</v>
      </c>
      <c r="H180" s="75">
        <v>10149902.5939545</v>
      </c>
      <c r="I180" s="75">
        <v>7.2474432177841594E-2</v>
      </c>
      <c r="J180" s="75">
        <v>29826.9807386389</v>
      </c>
      <c r="K180" s="75">
        <v>8640799.9435704798</v>
      </c>
      <c r="L180" s="75">
        <v>144.87089728470801</v>
      </c>
      <c r="M180" s="75">
        <v>17012931.271601401</v>
      </c>
      <c r="N180" s="75">
        <v>1646246.9555830001</v>
      </c>
      <c r="O180" s="75">
        <v>14170155.3296987</v>
      </c>
      <c r="P180" s="75">
        <v>6265877.8646673998</v>
      </c>
      <c r="Q180" s="75">
        <v>1700371.4157906601</v>
      </c>
      <c r="R180" s="75">
        <v>3864086.7666740599</v>
      </c>
      <c r="S180" s="75">
        <v>11877.7287700781</v>
      </c>
      <c r="T180" s="75">
        <v>19595.6454467037</v>
      </c>
      <c r="U180" s="75">
        <v>2257135.6489165202</v>
      </c>
      <c r="V180" s="75">
        <v>348831.41623007099</v>
      </c>
      <c r="W180" s="75">
        <v>520288.299889986</v>
      </c>
      <c r="X180" s="75">
        <v>998112.99475123896</v>
      </c>
      <c r="Y180" s="75">
        <v>2236185.3603854799</v>
      </c>
      <c r="Z180" s="75">
        <v>7456.2542562615099</v>
      </c>
      <c r="AA180" s="76">
        <v>105866467.83710089</v>
      </c>
      <c r="AB180" s="7"/>
      <c r="AC180" s="7"/>
      <c r="AD180" s="7"/>
      <c r="AE180" s="7"/>
      <c r="AF180" s="7"/>
      <c r="AG180" s="7"/>
      <c r="AH180" s="7"/>
    </row>
    <row r="181" spans="1:37" x14ac:dyDescent="0.15">
      <c r="A181" s="73" t="s">
        <v>67</v>
      </c>
      <c r="B181" s="104">
        <v>34040.4107676278</v>
      </c>
      <c r="C181" s="75">
        <v>8449.9232554659193</v>
      </c>
      <c r="D181" s="75">
        <v>3152415.7548981002</v>
      </c>
      <c r="E181" s="75">
        <v>1095480.7739472</v>
      </c>
      <c r="F181" s="75">
        <v>1781.1706862999099</v>
      </c>
      <c r="G181" s="75">
        <v>146866.94088943099</v>
      </c>
      <c r="H181" s="75">
        <v>75049.307370493101</v>
      </c>
      <c r="I181" s="75">
        <v>1.4842556789517399E-2</v>
      </c>
      <c r="J181" s="75">
        <v>219.649956342764</v>
      </c>
      <c r="K181" s="75">
        <v>337346.62768569298</v>
      </c>
      <c r="L181" s="75"/>
      <c r="M181" s="75">
        <v>135400.712712621</v>
      </c>
      <c r="N181" s="75">
        <v>736681.03592565702</v>
      </c>
      <c r="O181" s="75">
        <v>12986793.4907945</v>
      </c>
      <c r="P181" s="75">
        <v>51619.972340229797</v>
      </c>
      <c r="Q181" s="75">
        <v>57765.723250524097</v>
      </c>
      <c r="R181" s="75">
        <v>411072.817968947</v>
      </c>
      <c r="S181" s="75">
        <v>1114.8755515497101</v>
      </c>
      <c r="T181" s="75">
        <v>1205.7176822731201</v>
      </c>
      <c r="U181" s="75">
        <v>57242.660538415403</v>
      </c>
      <c r="V181" s="75">
        <v>8807.7850458277298</v>
      </c>
      <c r="W181" s="75">
        <v>76669.413692824499</v>
      </c>
      <c r="X181" s="75">
        <v>184136.60113004001</v>
      </c>
      <c r="Y181" s="75">
        <v>389051.88128429197</v>
      </c>
      <c r="Z181" s="75">
        <v>762.88730768207404</v>
      </c>
      <c r="AA181" s="76">
        <v>19949976.149524592</v>
      </c>
      <c r="AB181" s="7"/>
      <c r="AC181" s="7"/>
      <c r="AD181" s="7"/>
      <c r="AE181" s="7"/>
      <c r="AF181" s="7"/>
      <c r="AG181" s="7"/>
      <c r="AH181" s="7"/>
    </row>
    <row r="182" spans="1:37" x14ac:dyDescent="0.15">
      <c r="A182" s="73" t="s">
        <v>75</v>
      </c>
      <c r="B182" s="104">
        <v>780709.72400413197</v>
      </c>
      <c r="C182" s="75">
        <v>102027.29846275999</v>
      </c>
      <c r="D182" s="75">
        <v>6149115.0961081898</v>
      </c>
      <c r="E182" s="75">
        <v>18129.571561008601</v>
      </c>
      <c r="F182" s="75">
        <v>144.87465701252199</v>
      </c>
      <c r="G182" s="75">
        <v>1272362.7224725899</v>
      </c>
      <c r="H182" s="75">
        <v>1416991.2187078299</v>
      </c>
      <c r="I182" s="75">
        <v>1.4627780765295E-3</v>
      </c>
      <c r="J182" s="75">
        <v>16891.1023423234</v>
      </c>
      <c r="K182" s="75">
        <v>612249.31805738201</v>
      </c>
      <c r="L182" s="75">
        <v>14.0052511580288</v>
      </c>
      <c r="M182" s="75">
        <v>954622.84723549499</v>
      </c>
      <c r="N182" s="75">
        <v>274732.111018767</v>
      </c>
      <c r="O182" s="75">
        <v>7105784.3184815701</v>
      </c>
      <c r="P182" s="75">
        <v>2117081.3822209998</v>
      </c>
      <c r="Q182" s="75">
        <v>391456.81048578699</v>
      </c>
      <c r="R182" s="75">
        <v>693961.71790321905</v>
      </c>
      <c r="S182" s="75">
        <v>533.65568997058995</v>
      </c>
      <c r="T182" s="75">
        <v>2440.0652748346301</v>
      </c>
      <c r="U182" s="75">
        <v>202821.55137344901</v>
      </c>
      <c r="V182" s="75">
        <v>271680.16077523201</v>
      </c>
      <c r="W182" s="75">
        <v>323005.63441375003</v>
      </c>
      <c r="X182" s="75">
        <v>357172.33263709501</v>
      </c>
      <c r="Y182" s="75">
        <v>711501.51292189001</v>
      </c>
      <c r="Z182" s="75">
        <v>8076.6442243978299</v>
      </c>
      <c r="AA182" s="76">
        <v>23783505.677743617</v>
      </c>
      <c r="AB182" s="7"/>
      <c r="AC182" s="7"/>
      <c r="AD182" s="7"/>
      <c r="AE182" s="7"/>
      <c r="AF182" s="7"/>
      <c r="AG182" s="7"/>
      <c r="AH182" s="7"/>
    </row>
    <row r="183" spans="1:37" x14ac:dyDescent="0.15">
      <c r="A183" s="73" t="s">
        <v>76</v>
      </c>
      <c r="B183" s="104">
        <v>1854244.19383374</v>
      </c>
      <c r="C183" s="75">
        <v>326161.13888133003</v>
      </c>
      <c r="D183" s="75">
        <v>47179243.238239303</v>
      </c>
      <c r="E183" s="75">
        <v>41113.698737709703</v>
      </c>
      <c r="F183" s="75">
        <v>188.54104449879301</v>
      </c>
      <c r="G183" s="75">
        <v>792632.440705735</v>
      </c>
      <c r="H183" s="75">
        <v>598647.50988961197</v>
      </c>
      <c r="I183" s="75">
        <v>788.15414882451205</v>
      </c>
      <c r="J183" s="75">
        <v>1452.14781585987</v>
      </c>
      <c r="K183" s="75">
        <v>116635.174653376</v>
      </c>
      <c r="L183" s="75">
        <v>0.57376588601619005</v>
      </c>
      <c r="M183" s="75">
        <v>357638.57110516803</v>
      </c>
      <c r="N183" s="75">
        <v>31445.660650837199</v>
      </c>
      <c r="O183" s="75">
        <v>4346093.7138758199</v>
      </c>
      <c r="P183" s="75">
        <v>986001.50476137199</v>
      </c>
      <c r="Q183" s="75">
        <v>60230.724945340298</v>
      </c>
      <c r="R183" s="75">
        <v>9768536.4906265307</v>
      </c>
      <c r="S183" s="75">
        <v>1030.5899106198899</v>
      </c>
      <c r="T183" s="75">
        <v>44527.541286680796</v>
      </c>
      <c r="U183" s="75">
        <v>305057.41895098903</v>
      </c>
      <c r="V183" s="75">
        <v>165531.69771033601</v>
      </c>
      <c r="W183" s="75">
        <v>85998.531638631393</v>
      </c>
      <c r="X183" s="75">
        <v>123587.34515150001</v>
      </c>
      <c r="Y183" s="75">
        <v>1035928.76948833</v>
      </c>
      <c r="Z183" s="75">
        <v>4525.7830435940896</v>
      </c>
      <c r="AA183" s="76">
        <v>68227241.154861614</v>
      </c>
      <c r="AB183" s="7"/>
      <c r="AC183" s="7"/>
      <c r="AD183" s="7"/>
      <c r="AE183" s="7"/>
      <c r="AF183" s="7"/>
      <c r="AG183" s="7"/>
      <c r="AH183" s="7"/>
    </row>
    <row r="184" spans="1:37" x14ac:dyDescent="0.15">
      <c r="A184" s="73" t="s">
        <v>77</v>
      </c>
      <c r="B184" s="104">
        <v>18413.170971983101</v>
      </c>
      <c r="C184" s="75">
        <v>760.98395128268703</v>
      </c>
      <c r="D184" s="75">
        <v>99532.356330434704</v>
      </c>
      <c r="E184" s="75">
        <v>873.42560723423901</v>
      </c>
      <c r="F184" s="75"/>
      <c r="G184" s="75">
        <v>73703.473683664502</v>
      </c>
      <c r="H184" s="75">
        <v>341251.45878235798</v>
      </c>
      <c r="I184" s="75"/>
      <c r="J184" s="75">
        <v>365.25692004989799</v>
      </c>
      <c r="K184" s="75">
        <v>24349.505968724301</v>
      </c>
      <c r="L184" s="75"/>
      <c r="M184" s="75">
        <v>79142.369950339096</v>
      </c>
      <c r="N184" s="75">
        <v>9744.1292145205607</v>
      </c>
      <c r="O184" s="75">
        <v>456281.10308297101</v>
      </c>
      <c r="P184" s="75">
        <v>56029.2459231959</v>
      </c>
      <c r="Q184" s="75">
        <v>65515.1135877864</v>
      </c>
      <c r="R184" s="75">
        <v>2345640.3240223699</v>
      </c>
      <c r="S184" s="75">
        <v>3.7425728663802098</v>
      </c>
      <c r="T184" s="75">
        <v>1301.4500350272201</v>
      </c>
      <c r="U184" s="75">
        <v>14005.4968930184</v>
      </c>
      <c r="V184" s="75">
        <v>2735.7958229426199</v>
      </c>
      <c r="W184" s="75">
        <v>20963.7573912197</v>
      </c>
      <c r="X184" s="75">
        <v>29187.1732127619</v>
      </c>
      <c r="Y184" s="75">
        <v>26548.683262832401</v>
      </c>
      <c r="Z184" s="75">
        <v>421.53403827920499</v>
      </c>
      <c r="AA184" s="76">
        <v>3666769.551225862</v>
      </c>
      <c r="AB184" s="7"/>
      <c r="AC184" s="7"/>
      <c r="AD184" s="7"/>
      <c r="AE184" s="7"/>
      <c r="AF184" s="7"/>
      <c r="AG184" s="7"/>
      <c r="AH184" s="7"/>
    </row>
    <row r="185" spans="1:37" x14ac:dyDescent="0.15">
      <c r="A185" s="114" t="s">
        <v>78</v>
      </c>
      <c r="B185" s="115">
        <v>5019.5763718048102</v>
      </c>
      <c r="C185" s="75">
        <v>9748.9560311585592</v>
      </c>
      <c r="D185" s="75">
        <v>17677.322502547799</v>
      </c>
      <c r="E185" s="75">
        <v>18419.053349821799</v>
      </c>
      <c r="F185" s="75">
        <v>3.73125128261744</v>
      </c>
      <c r="G185" s="75">
        <v>31698.068814746101</v>
      </c>
      <c r="H185" s="75">
        <v>7258.2245672065701</v>
      </c>
      <c r="I185" s="75">
        <v>8.5462471470236692E-3</v>
      </c>
      <c r="J185" s="75">
        <v>783.29603830072995</v>
      </c>
      <c r="K185" s="75">
        <v>13974.8149086786</v>
      </c>
      <c r="L185" s="75"/>
      <c r="M185" s="75">
        <v>267169.29238807701</v>
      </c>
      <c r="N185" s="75">
        <v>5945.3508185166802</v>
      </c>
      <c r="O185" s="75">
        <v>42824.354288994298</v>
      </c>
      <c r="P185" s="75">
        <v>34309.442438708596</v>
      </c>
      <c r="Q185" s="75">
        <v>39196.147016884701</v>
      </c>
      <c r="R185" s="75">
        <v>15998.6031423164</v>
      </c>
      <c r="S185" s="75">
        <v>19.956992477178499</v>
      </c>
      <c r="T185" s="75">
        <v>5.8257699068635702</v>
      </c>
      <c r="U185" s="75">
        <v>848.96336102299301</v>
      </c>
      <c r="V185" s="75">
        <v>42328.268574560898</v>
      </c>
      <c r="W185" s="75">
        <v>66465.870915735999</v>
      </c>
      <c r="X185" s="75">
        <v>1820.7565142037299</v>
      </c>
      <c r="Y185" s="75">
        <v>29622.0576371159</v>
      </c>
      <c r="Z185" s="75">
        <v>6814.9837961578696</v>
      </c>
      <c r="AA185" s="76">
        <v>657952.92603647383</v>
      </c>
      <c r="AB185" s="7"/>
      <c r="AC185" s="7"/>
      <c r="AD185" s="7"/>
      <c r="AE185" s="7"/>
      <c r="AF185" s="7"/>
    </row>
    <row r="186" spans="1:37" x14ac:dyDescent="0.15">
      <c r="A186" s="116" t="s">
        <v>79</v>
      </c>
      <c r="B186" s="117"/>
      <c r="C186" s="118">
        <v>73.035612526349695</v>
      </c>
      <c r="D186" s="118">
        <v>2.60571806877851</v>
      </c>
      <c r="E186" s="118">
        <v>1.6027759416028799</v>
      </c>
      <c r="F186" s="118">
        <v>8.3423592150211302E-4</v>
      </c>
      <c r="G186" s="118">
        <v>22.437551478855301</v>
      </c>
      <c r="H186" s="118">
        <v>6.5107271075248697E-4</v>
      </c>
      <c r="I186" s="118"/>
      <c r="J186" s="118"/>
      <c r="K186" s="118"/>
      <c r="L186" s="118"/>
      <c r="M186" s="118">
        <v>0.81218528375029497</v>
      </c>
      <c r="N186" s="118">
        <v>11.543010102584899</v>
      </c>
      <c r="O186" s="118">
        <v>27.892009423114299</v>
      </c>
      <c r="P186" s="118">
        <v>1626.5969004388801</v>
      </c>
      <c r="Q186" s="118">
        <v>3.6455341614782803E-2</v>
      </c>
      <c r="R186" s="118">
        <v>3.52447964251041E-2</v>
      </c>
      <c r="S186" s="118">
        <v>1.4531332999467801E-4</v>
      </c>
      <c r="T186" s="118">
        <v>3.6503933370113302E-4</v>
      </c>
      <c r="U186" s="118">
        <v>5.3593236953019998E-4</v>
      </c>
      <c r="V186" s="118"/>
      <c r="W186" s="118">
        <v>0.18142123986035499</v>
      </c>
      <c r="X186" s="118">
        <v>3.6358833312988201E-6</v>
      </c>
      <c r="Y186" s="118">
        <v>0.67333759181201402</v>
      </c>
      <c r="Z186" s="118">
        <v>6.6273917816579297</v>
      </c>
      <c r="AA186" s="119">
        <v>1774.0821492448349</v>
      </c>
      <c r="AB186" s="8"/>
      <c r="AC186" s="7"/>
      <c r="AD186" s="7"/>
      <c r="AE186" s="7"/>
      <c r="AF186" s="7"/>
      <c r="AG186" s="7"/>
      <c r="AH186" s="7"/>
      <c r="AI186" s="7"/>
      <c r="AJ186" s="7"/>
      <c r="AK186" s="7"/>
    </row>
    <row r="187" spans="1:37" ht="14" x14ac:dyDescent="0.15">
      <c r="A187" s="38" t="s">
        <v>80</v>
      </c>
      <c r="B187" s="120">
        <f>SUM(B180:B186)</f>
        <v>3164282.8658417095</v>
      </c>
      <c r="C187" s="120">
        <f t="shared" ref="C187:AA187" si="61">SUM(C180:C186)</f>
        <v>988033.54877355054</v>
      </c>
      <c r="D187" s="120">
        <f t="shared" si="61"/>
        <v>87901788.29906185</v>
      </c>
      <c r="E187" s="120">
        <f t="shared" si="61"/>
        <v>1544751.3182999822</v>
      </c>
      <c r="F187" s="120">
        <f t="shared" si="61"/>
        <v>2121.7862034765967</v>
      </c>
      <c r="G187" s="120">
        <f t="shared" si="61"/>
        <v>5616719.9191337656</v>
      </c>
      <c r="H187" s="120">
        <f t="shared" si="61"/>
        <v>12589100.313923072</v>
      </c>
      <c r="I187" s="120">
        <f t="shared" si="61"/>
        <v>788.25147483870296</v>
      </c>
      <c r="J187" s="120">
        <f t="shared" si="61"/>
        <v>49538.433811515562</v>
      </c>
      <c r="K187" s="120">
        <f t="shared" si="61"/>
        <v>9745355.3848443311</v>
      </c>
      <c r="L187" s="120">
        <f t="shared" si="61"/>
        <v>159.44991432875301</v>
      </c>
      <c r="M187" s="120">
        <f t="shared" si="61"/>
        <v>18806905.877178382</v>
      </c>
      <c r="N187" s="120">
        <f t="shared" si="61"/>
        <v>2704806.7862214013</v>
      </c>
      <c r="O187" s="120">
        <f t="shared" si="61"/>
        <v>39107960.202231981</v>
      </c>
      <c r="P187" s="120">
        <f t="shared" si="61"/>
        <v>9512546.0092523433</v>
      </c>
      <c r="Q187" s="120">
        <f t="shared" si="61"/>
        <v>2314535.9715323243</v>
      </c>
      <c r="R187" s="120">
        <f t="shared" si="61"/>
        <v>17099296.755582243</v>
      </c>
      <c r="S187" s="120">
        <f t="shared" si="61"/>
        <v>14580.54963287518</v>
      </c>
      <c r="T187" s="120">
        <f t="shared" si="61"/>
        <v>69076.245860465657</v>
      </c>
      <c r="U187" s="120">
        <f t="shared" si="61"/>
        <v>2837111.7405693475</v>
      </c>
      <c r="V187" s="120">
        <f t="shared" si="61"/>
        <v>839915.1241589702</v>
      </c>
      <c r="W187" s="120">
        <f t="shared" si="61"/>
        <v>1093391.6893633874</v>
      </c>
      <c r="X187" s="120">
        <f t="shared" si="61"/>
        <v>1694017.2034004757</v>
      </c>
      <c r="Y187" s="120">
        <f t="shared" si="61"/>
        <v>4428838.9383175317</v>
      </c>
      <c r="Z187" s="120">
        <f t="shared" si="61"/>
        <v>28064.714058154237</v>
      </c>
      <c r="AA187" s="120">
        <f t="shared" si="61"/>
        <v>222153687.37864232</v>
      </c>
      <c r="AB187" s="8"/>
      <c r="AC187" s="7"/>
      <c r="AD187" s="7"/>
      <c r="AE187" s="7"/>
      <c r="AF187" s="7"/>
      <c r="AG187" s="7"/>
      <c r="AH187" s="7"/>
      <c r="AI187" s="7"/>
      <c r="AJ187" s="7"/>
      <c r="AK187" s="7"/>
    </row>
    <row r="188" spans="1:37" x14ac:dyDescent="0.15">
      <c r="A188" s="56"/>
      <c r="B188" s="25"/>
      <c r="C188" s="25"/>
      <c r="D188" s="25"/>
      <c r="E188" s="25"/>
      <c r="F188" s="25"/>
      <c r="G188" s="25"/>
      <c r="H188" s="25"/>
      <c r="I188" s="25"/>
      <c r="J188" s="25"/>
      <c r="K188" s="25"/>
      <c r="L188" s="25"/>
      <c r="M188" s="25"/>
      <c r="N188" s="25"/>
      <c r="O188" s="25"/>
      <c r="P188" s="25"/>
      <c r="Q188" s="25"/>
      <c r="R188" s="25"/>
      <c r="S188" s="25"/>
      <c r="T188" s="25"/>
      <c r="U188" s="25"/>
      <c r="V188" s="25"/>
      <c r="W188" s="7"/>
      <c r="X188" s="7"/>
      <c r="Y188" s="7"/>
      <c r="Z188" s="8"/>
      <c r="AA188" s="22">
        <f>AA187/1024</f>
        <v>216946.96033070539</v>
      </c>
      <c r="AB188" s="7"/>
      <c r="AC188" s="7"/>
      <c r="AD188" s="7"/>
      <c r="AE188" s="7"/>
      <c r="AF188" s="7"/>
      <c r="AG188" s="7"/>
      <c r="AH188" s="7"/>
      <c r="AI188" s="7"/>
      <c r="AJ188" s="7"/>
    </row>
    <row r="189" spans="1:37" ht="24.75" customHeight="1" x14ac:dyDescent="0.15">
      <c r="A189" s="56"/>
      <c r="B189" s="8"/>
      <c r="C189" s="8"/>
      <c r="D189" s="8"/>
      <c r="E189" s="8"/>
      <c r="F189" s="8"/>
      <c r="G189" s="8"/>
      <c r="H189" s="8"/>
      <c r="I189" s="8"/>
      <c r="J189" s="8"/>
      <c r="K189" s="8"/>
      <c r="L189" s="8"/>
      <c r="M189" s="8"/>
      <c r="N189" s="8"/>
      <c r="O189" s="8"/>
      <c r="P189" s="8"/>
      <c r="Q189" s="8"/>
      <c r="R189" s="8"/>
      <c r="S189" s="22"/>
      <c r="T189" s="22"/>
      <c r="U189" s="7"/>
      <c r="V189" s="7"/>
      <c r="W189" s="7"/>
      <c r="X189" s="8"/>
      <c r="Y189" s="7"/>
      <c r="Z189" s="7"/>
      <c r="AA189" s="8"/>
      <c r="AB189" s="7"/>
      <c r="AC189" s="7"/>
      <c r="AD189" s="7"/>
      <c r="AE189" s="7"/>
      <c r="AF189" s="7"/>
      <c r="AG189" s="7"/>
      <c r="AH189" s="7"/>
    </row>
    <row r="190" spans="1:37" ht="24.75" customHeight="1" x14ac:dyDescent="0.15">
      <c r="A190" s="56"/>
      <c r="B190" s="8"/>
      <c r="C190" s="8"/>
      <c r="D190" s="8"/>
      <c r="E190" s="8"/>
      <c r="F190" s="8"/>
      <c r="G190" s="8"/>
      <c r="H190" s="8"/>
      <c r="I190" s="8"/>
      <c r="J190" s="8"/>
      <c r="K190" s="8"/>
      <c r="L190" s="8"/>
      <c r="M190" s="8"/>
      <c r="N190" s="8"/>
      <c r="O190" s="8"/>
      <c r="P190" s="8"/>
      <c r="Q190" s="8"/>
      <c r="R190" s="8"/>
      <c r="S190" s="22"/>
      <c r="T190" s="8"/>
      <c r="U190" s="7"/>
      <c r="V190" s="7"/>
      <c r="W190" s="7"/>
      <c r="X190" s="8"/>
      <c r="Y190" s="7"/>
      <c r="Z190" s="7"/>
      <c r="AA190" s="8"/>
      <c r="AB190" s="7"/>
      <c r="AC190" s="7"/>
      <c r="AD190" s="7"/>
      <c r="AE190" s="7"/>
      <c r="AF190" s="7"/>
      <c r="AG190" s="7"/>
      <c r="AH190" s="7"/>
    </row>
    <row r="191" spans="1:37" ht="24.75" customHeight="1" x14ac:dyDescent="0.15">
      <c r="A191" s="56"/>
      <c r="B191" s="8"/>
      <c r="C191" s="8"/>
      <c r="D191" s="8"/>
      <c r="E191" s="8"/>
      <c r="F191" s="8"/>
      <c r="G191" s="8"/>
      <c r="H191" s="8"/>
      <c r="I191" s="8"/>
      <c r="J191" s="8"/>
      <c r="K191" s="8"/>
      <c r="L191" s="8"/>
      <c r="M191" s="8"/>
      <c r="N191" s="8"/>
      <c r="O191" s="8"/>
      <c r="P191" s="8"/>
      <c r="Q191" s="8"/>
      <c r="R191" s="8"/>
      <c r="S191" s="22"/>
      <c r="T191" s="8"/>
      <c r="U191" s="7"/>
      <c r="V191" s="7"/>
      <c r="W191" s="7"/>
      <c r="X191" s="8"/>
      <c r="Y191" s="7"/>
      <c r="Z191" s="7"/>
      <c r="AA191" s="8"/>
      <c r="AB191" s="7"/>
      <c r="AC191" s="7"/>
      <c r="AD191" s="7"/>
      <c r="AE191" s="7"/>
      <c r="AF191" s="7"/>
      <c r="AG191" s="7"/>
      <c r="AH191" s="7"/>
    </row>
    <row r="192" spans="1:37" ht="24.75" customHeight="1" x14ac:dyDescent="0.15">
      <c r="A192" s="56"/>
      <c r="B192" s="8"/>
      <c r="C192" s="8"/>
      <c r="D192" s="8"/>
      <c r="E192" s="8"/>
      <c r="F192" s="8"/>
      <c r="G192" s="8"/>
      <c r="H192" s="8"/>
      <c r="I192" s="8"/>
      <c r="J192" s="8"/>
      <c r="K192" s="8"/>
      <c r="L192" s="8"/>
      <c r="M192" s="8"/>
      <c r="N192" s="8"/>
      <c r="O192" s="8"/>
      <c r="P192" s="8"/>
      <c r="Q192" s="8"/>
      <c r="R192" s="8"/>
      <c r="S192" s="22"/>
      <c r="T192" s="8"/>
      <c r="U192" s="7"/>
      <c r="V192" s="7"/>
      <c r="W192" s="7"/>
      <c r="X192" s="8"/>
      <c r="Y192" s="7"/>
      <c r="Z192" s="7"/>
      <c r="AA192" s="8"/>
      <c r="AB192" s="7"/>
      <c r="AC192" s="7"/>
      <c r="AD192" s="7"/>
      <c r="AE192" s="7"/>
      <c r="AF192" s="7"/>
      <c r="AG192" s="7"/>
      <c r="AH192" s="7"/>
    </row>
    <row r="193" spans="1:35" ht="24.75" customHeight="1" x14ac:dyDescent="0.15">
      <c r="A193" s="56"/>
      <c r="B193" s="8"/>
      <c r="C193" s="8"/>
      <c r="D193" s="8"/>
      <c r="E193" s="8"/>
      <c r="F193" s="8"/>
      <c r="G193" s="8"/>
      <c r="H193" s="8"/>
      <c r="I193" s="8"/>
      <c r="J193" s="8"/>
      <c r="K193" s="8"/>
      <c r="L193" s="8"/>
      <c r="M193" s="8"/>
      <c r="N193" s="8"/>
      <c r="O193" s="8"/>
      <c r="P193" s="8"/>
      <c r="Q193" s="8"/>
      <c r="R193" s="8"/>
      <c r="S193" s="22"/>
      <c r="T193" s="8"/>
      <c r="U193" s="7"/>
      <c r="V193" s="7"/>
      <c r="W193" s="7"/>
      <c r="X193" s="8"/>
      <c r="Y193" s="7"/>
      <c r="Z193" s="7"/>
      <c r="AA193" s="8"/>
      <c r="AB193" s="7"/>
      <c r="AC193" s="7"/>
      <c r="AD193" s="7"/>
      <c r="AE193" s="7"/>
      <c r="AF193" s="7"/>
      <c r="AG193" s="7"/>
      <c r="AH193" s="7"/>
    </row>
    <row r="194" spans="1:35" ht="24.75" customHeight="1" x14ac:dyDescent="0.15">
      <c r="A194" s="56"/>
      <c r="B194" s="8"/>
      <c r="C194" s="8"/>
      <c r="D194" s="8"/>
      <c r="E194" s="8"/>
      <c r="F194" s="8"/>
      <c r="G194" s="8"/>
      <c r="H194" s="8"/>
      <c r="I194" s="8"/>
      <c r="J194" s="8"/>
      <c r="K194" s="8"/>
      <c r="L194" s="8"/>
      <c r="M194" s="8"/>
      <c r="N194" s="8"/>
      <c r="O194" s="8"/>
      <c r="P194" s="8"/>
      <c r="Q194" s="8"/>
      <c r="R194" s="8"/>
      <c r="S194" s="22"/>
      <c r="T194" s="8"/>
      <c r="U194" s="7"/>
      <c r="V194" s="7"/>
      <c r="W194" s="7"/>
      <c r="X194" s="8"/>
      <c r="Y194" s="7"/>
      <c r="Z194" s="7"/>
      <c r="AA194" s="8"/>
      <c r="AB194" s="7"/>
      <c r="AC194" s="7"/>
      <c r="AD194" s="7"/>
      <c r="AE194" s="7"/>
      <c r="AF194" s="7"/>
      <c r="AG194" s="7"/>
      <c r="AH194" s="7"/>
    </row>
    <row r="195" spans="1:35" ht="24.75" customHeight="1" x14ac:dyDescent="0.15">
      <c r="A195" s="56"/>
      <c r="B195" s="8"/>
      <c r="C195" s="8"/>
      <c r="D195" s="8"/>
      <c r="E195" s="8"/>
      <c r="F195" s="8"/>
      <c r="G195" s="8"/>
      <c r="H195" s="8"/>
      <c r="I195" s="8"/>
      <c r="J195" s="8"/>
      <c r="K195" s="8"/>
      <c r="L195" s="8"/>
      <c r="M195" s="8"/>
      <c r="N195" s="8"/>
      <c r="O195" s="8"/>
      <c r="P195" s="8"/>
      <c r="Q195" s="8"/>
      <c r="R195" s="8"/>
      <c r="S195" s="22"/>
      <c r="T195" s="8"/>
      <c r="U195" s="7"/>
      <c r="V195" s="7"/>
      <c r="W195" s="7"/>
      <c r="X195" s="8"/>
      <c r="Y195" s="7"/>
      <c r="Z195" s="7"/>
      <c r="AA195" s="8"/>
      <c r="AB195" s="7"/>
      <c r="AC195" s="7"/>
      <c r="AD195" s="7"/>
      <c r="AE195" s="7"/>
      <c r="AF195" s="7"/>
      <c r="AG195" s="7"/>
      <c r="AH195" s="7"/>
    </row>
    <row r="196" spans="1:35" ht="24.75" customHeight="1" x14ac:dyDescent="0.15">
      <c r="A196" s="56"/>
      <c r="B196" s="8"/>
      <c r="C196" s="8"/>
      <c r="D196" s="8"/>
      <c r="E196" s="8"/>
      <c r="F196" s="8"/>
      <c r="G196" s="8"/>
      <c r="H196" s="8"/>
      <c r="I196" s="8"/>
      <c r="J196" s="8"/>
      <c r="K196" s="8"/>
      <c r="L196" s="8"/>
      <c r="M196" s="8"/>
      <c r="N196" s="8"/>
      <c r="O196" s="8"/>
      <c r="P196" s="8"/>
      <c r="Q196" s="8"/>
      <c r="R196" s="8"/>
      <c r="S196" s="22"/>
      <c r="T196" s="8"/>
      <c r="U196" s="7"/>
      <c r="V196" s="7"/>
      <c r="W196" s="7"/>
      <c r="X196" s="8"/>
      <c r="Y196" s="7"/>
      <c r="Z196" s="7"/>
      <c r="AA196" s="8"/>
      <c r="AB196" s="7"/>
      <c r="AC196" s="7"/>
      <c r="AD196" s="7"/>
      <c r="AE196" s="7"/>
      <c r="AF196" s="7"/>
      <c r="AG196" s="7"/>
      <c r="AH196" s="7"/>
    </row>
    <row r="197" spans="1:35" ht="24.75" customHeight="1" x14ac:dyDescent="0.15">
      <c r="A197" s="56"/>
      <c r="B197" s="8"/>
      <c r="C197" s="8"/>
      <c r="D197" s="8"/>
      <c r="E197" s="8"/>
      <c r="F197" s="8"/>
      <c r="G197" s="8"/>
      <c r="H197" s="8"/>
      <c r="I197" s="8"/>
      <c r="J197" s="8"/>
      <c r="K197" s="8"/>
      <c r="L197" s="8"/>
      <c r="M197" s="8"/>
      <c r="N197" s="8"/>
      <c r="O197" s="8"/>
      <c r="P197" s="8"/>
      <c r="Q197" s="8"/>
      <c r="R197" s="8"/>
      <c r="S197" s="22"/>
      <c r="T197" s="8"/>
      <c r="U197" s="7"/>
      <c r="V197" s="7"/>
      <c r="W197" s="7"/>
      <c r="X197" s="8"/>
      <c r="Y197" s="7"/>
      <c r="Z197" s="7"/>
      <c r="AA197" s="8"/>
      <c r="AB197" s="7"/>
      <c r="AC197" s="7"/>
      <c r="AD197" s="7"/>
      <c r="AE197" s="7"/>
      <c r="AF197" s="7"/>
      <c r="AG197" s="7"/>
      <c r="AH197" s="7"/>
    </row>
    <row r="198" spans="1:35" ht="24.75" customHeight="1" x14ac:dyDescent="0.15">
      <c r="A198" s="56"/>
      <c r="B198" s="8"/>
      <c r="C198" s="8"/>
      <c r="D198" s="8"/>
      <c r="E198" s="8"/>
      <c r="F198" s="8"/>
      <c r="G198" s="8"/>
      <c r="H198" s="8"/>
      <c r="I198" s="8"/>
      <c r="J198" s="8"/>
      <c r="K198" s="8"/>
      <c r="L198" s="8"/>
      <c r="M198" s="8"/>
      <c r="N198" s="8"/>
      <c r="O198" s="8"/>
      <c r="P198" s="8"/>
      <c r="Q198" s="8"/>
      <c r="R198" s="8"/>
      <c r="S198" s="22"/>
      <c r="T198" s="8"/>
      <c r="U198" s="7"/>
      <c r="V198" s="7"/>
      <c r="W198" s="7"/>
      <c r="X198" s="8"/>
      <c r="Y198" s="7"/>
      <c r="Z198" s="7"/>
      <c r="AA198" s="8"/>
      <c r="AB198" s="7"/>
      <c r="AC198" s="7"/>
      <c r="AD198" s="7"/>
      <c r="AE198" s="7"/>
      <c r="AF198" s="7"/>
      <c r="AG198" s="7"/>
      <c r="AH198" s="7"/>
    </row>
    <row r="199" spans="1:35" x14ac:dyDescent="0.15">
      <c r="A199" s="56"/>
      <c r="B199" s="8"/>
      <c r="C199" s="8"/>
      <c r="D199" s="8"/>
      <c r="E199" s="8"/>
      <c r="F199" s="8"/>
      <c r="G199" s="8"/>
      <c r="H199" s="8"/>
      <c r="I199" s="8"/>
      <c r="J199" s="8"/>
      <c r="K199" s="8"/>
      <c r="L199" s="8"/>
      <c r="M199" s="8"/>
      <c r="N199" s="8"/>
      <c r="O199" s="8"/>
      <c r="P199" s="8"/>
      <c r="Q199" s="8"/>
      <c r="R199" s="8"/>
      <c r="S199" s="22"/>
      <c r="T199" s="8"/>
      <c r="U199" s="7"/>
      <c r="V199" s="7"/>
      <c r="W199" s="7"/>
      <c r="X199" s="8"/>
      <c r="Y199" s="7"/>
      <c r="Z199" s="7"/>
      <c r="AA199" s="8"/>
      <c r="AB199" s="7"/>
      <c r="AC199" s="7"/>
      <c r="AD199" s="7"/>
      <c r="AE199" s="7"/>
      <c r="AF199" s="7"/>
      <c r="AG199" s="7"/>
      <c r="AH199" s="7"/>
    </row>
    <row r="200" spans="1:35" ht="16" x14ac:dyDescent="0.15">
      <c r="A200" s="973" t="s">
        <v>85</v>
      </c>
      <c r="B200" s="973"/>
      <c r="C200" s="973"/>
      <c r="D200" s="973"/>
      <c r="E200" s="7"/>
      <c r="F200" s="7"/>
      <c r="G200" s="7"/>
      <c r="H200" s="7"/>
      <c r="I200" s="7"/>
      <c r="J200" s="7"/>
      <c r="K200" s="7"/>
      <c r="L200" s="7"/>
      <c r="M200" s="7"/>
      <c r="N200" s="7"/>
      <c r="O200" s="7"/>
      <c r="P200" s="7"/>
      <c r="Q200" s="7"/>
      <c r="R200" s="7"/>
      <c r="S200" s="7"/>
      <c r="T200" s="7"/>
      <c r="U200" s="7"/>
      <c r="V200" s="7"/>
      <c r="W200" s="7"/>
      <c r="X200" s="8"/>
      <c r="Y200" s="7"/>
      <c r="Z200" s="7"/>
      <c r="AA200" s="8"/>
      <c r="AB200" s="7"/>
      <c r="AC200" s="7"/>
      <c r="AD200" s="7"/>
      <c r="AE200" s="7"/>
      <c r="AF200" s="7"/>
      <c r="AG200" s="7"/>
      <c r="AH200" s="7"/>
    </row>
    <row r="201" spans="1:35" ht="16" x14ac:dyDescent="0.15">
      <c r="A201" s="13"/>
      <c r="B201" s="7"/>
      <c r="C201" s="7"/>
      <c r="D201" s="7"/>
      <c r="E201" s="7"/>
      <c r="F201" s="7"/>
      <c r="G201" s="7"/>
      <c r="H201" s="7"/>
      <c r="I201" s="7"/>
      <c r="J201" s="7"/>
      <c r="K201" s="7"/>
      <c r="L201" s="7"/>
      <c r="M201" s="7"/>
      <c r="N201" s="7"/>
      <c r="O201" s="7"/>
      <c r="P201" s="7"/>
      <c r="Q201" s="7"/>
      <c r="R201" s="7"/>
      <c r="S201" s="7"/>
      <c r="T201" s="7"/>
      <c r="U201" s="7"/>
      <c r="V201" s="7"/>
      <c r="W201" s="7"/>
      <c r="X201" s="8"/>
      <c r="Y201" s="7"/>
      <c r="Z201" s="7"/>
      <c r="AA201" s="8"/>
      <c r="AB201" s="7"/>
      <c r="AC201" s="7"/>
      <c r="AD201" s="7"/>
      <c r="AE201" s="7"/>
      <c r="AF201" s="7"/>
      <c r="AG201" s="7"/>
      <c r="AH201" s="7"/>
    </row>
    <row r="202" spans="1:35" ht="24" customHeight="1" x14ac:dyDescent="0.15">
      <c r="A202" s="7" t="s">
        <v>2</v>
      </c>
      <c r="B202" s="7"/>
      <c r="C202" s="7"/>
      <c r="D202" s="7"/>
      <c r="E202" s="7"/>
      <c r="F202" s="7"/>
      <c r="G202" s="7"/>
      <c r="H202" s="7"/>
      <c r="I202" s="7"/>
      <c r="J202" s="7"/>
      <c r="K202" s="7"/>
      <c r="L202" s="7"/>
      <c r="M202" s="7"/>
      <c r="N202" s="7"/>
      <c r="O202" s="7"/>
      <c r="P202" s="7"/>
      <c r="Q202" s="7"/>
      <c r="R202" s="7"/>
      <c r="S202" s="7"/>
      <c r="T202" s="7"/>
      <c r="U202" s="7"/>
      <c r="V202" s="7"/>
      <c r="W202" s="7"/>
      <c r="X202" s="8"/>
      <c r="Y202" s="7"/>
      <c r="Z202" s="7"/>
      <c r="AA202" s="8"/>
      <c r="AB202" s="7"/>
      <c r="AC202" s="7"/>
      <c r="AD202" s="7"/>
      <c r="AE202" s="7"/>
      <c r="AF202" s="7"/>
      <c r="AG202" s="7"/>
      <c r="AH202" s="7"/>
    </row>
    <row r="203" spans="1:35" ht="12" customHeight="1" x14ac:dyDescent="0.15">
      <c r="A203" s="121" t="s">
        <v>3</v>
      </c>
      <c r="B203" s="88" t="s">
        <v>4</v>
      </c>
      <c r="C203" s="88" t="s">
        <v>5</v>
      </c>
      <c r="D203" s="88" t="s">
        <v>6</v>
      </c>
      <c r="E203" s="88" t="s">
        <v>7</v>
      </c>
      <c r="F203" s="88" t="s">
        <v>8</v>
      </c>
      <c r="G203" s="88" t="s">
        <v>9</v>
      </c>
      <c r="H203" s="122" t="s">
        <v>10</v>
      </c>
      <c r="I203" s="88" t="s">
        <v>45</v>
      </c>
      <c r="J203" s="88" t="s">
        <v>12</v>
      </c>
      <c r="K203" s="88" t="s">
        <v>13</v>
      </c>
      <c r="L203" s="88" t="s">
        <v>14</v>
      </c>
      <c r="M203" s="88" t="s">
        <v>15</v>
      </c>
      <c r="N203" s="88" t="s">
        <v>16</v>
      </c>
      <c r="O203" s="42" t="s">
        <v>17</v>
      </c>
      <c r="P203" s="7"/>
      <c r="Q203" s="7"/>
      <c r="R203" s="7"/>
      <c r="S203" s="7"/>
      <c r="T203" s="7"/>
      <c r="U203" s="18"/>
      <c r="V203" s="18"/>
      <c r="W203" s="18"/>
      <c r="X203" s="7"/>
      <c r="Y203" s="8"/>
      <c r="Z203" s="7"/>
      <c r="AA203" s="7"/>
      <c r="AB203" s="8"/>
      <c r="AC203" s="7"/>
      <c r="AD203" s="7"/>
      <c r="AE203" s="7"/>
      <c r="AF203" s="7"/>
      <c r="AG203" s="7"/>
      <c r="AH203" s="7"/>
      <c r="AI203" s="7"/>
    </row>
    <row r="204" spans="1:35" ht="12" customHeight="1" x14ac:dyDescent="0.15">
      <c r="A204" s="123" t="s">
        <v>18</v>
      </c>
      <c r="B204" s="120">
        <f>B215</f>
        <v>64.438757999999993</v>
      </c>
      <c r="C204" s="120">
        <f t="shared" ref="C204:N204" si="62">C215</f>
        <v>220.06077000000002</v>
      </c>
      <c r="D204" s="120">
        <f t="shared" si="62"/>
        <v>1192.9529570000002</v>
      </c>
      <c r="E204" s="120">
        <f t="shared" si="62"/>
        <v>0.15548500000000001</v>
      </c>
      <c r="F204" s="120">
        <f t="shared" si="62"/>
        <v>777.52756899999997</v>
      </c>
      <c r="G204" s="120">
        <f t="shared" si="62"/>
        <v>16.489102000000003</v>
      </c>
      <c r="H204" s="120">
        <f t="shared" si="62"/>
        <v>898.25093599999991</v>
      </c>
      <c r="I204" s="120">
        <f t="shared" si="62"/>
        <v>3523.2388450000003</v>
      </c>
      <c r="J204" s="120">
        <f t="shared" si="62"/>
        <v>308.29813300000001</v>
      </c>
      <c r="K204" s="120">
        <f t="shared" si="62"/>
        <v>83.849919999999997</v>
      </c>
      <c r="L204" s="120">
        <f t="shared" si="62"/>
        <v>192.542092</v>
      </c>
      <c r="M204" s="120">
        <f t="shared" si="62"/>
        <v>163.94438700000001</v>
      </c>
      <c r="N204" s="120">
        <f t="shared" si="62"/>
        <v>1.294082</v>
      </c>
      <c r="O204" s="120">
        <f>SUM(B204:N204)</f>
        <v>7443.0430360000009</v>
      </c>
      <c r="P204" s="22"/>
      <c r="Q204" s="22"/>
      <c r="R204" s="22"/>
      <c r="S204" s="22"/>
      <c r="T204" s="22"/>
      <c r="U204" s="22"/>
      <c r="V204" s="22"/>
      <c r="W204" s="22"/>
      <c r="X204" s="7"/>
      <c r="Y204" s="8"/>
      <c r="Z204" s="7"/>
      <c r="AA204" s="7"/>
      <c r="AB204" s="8"/>
      <c r="AC204" s="7"/>
      <c r="AD204" s="7"/>
      <c r="AE204" s="7"/>
      <c r="AF204" s="7"/>
      <c r="AG204" s="7"/>
      <c r="AH204" s="7"/>
      <c r="AI204" s="7"/>
    </row>
    <row r="205" spans="1:35" ht="12" customHeight="1" x14ac:dyDescent="0.15">
      <c r="A205" s="7"/>
      <c r="B205" s="124"/>
      <c r="C205" s="124"/>
      <c r="D205" s="124"/>
      <c r="E205" s="124"/>
      <c r="F205" s="124"/>
      <c r="G205" s="124"/>
      <c r="H205" s="124"/>
      <c r="I205" s="124"/>
      <c r="J205" s="124"/>
      <c r="K205" s="124"/>
      <c r="L205" s="124"/>
      <c r="M205" s="124"/>
      <c r="N205" s="7"/>
      <c r="O205" s="7"/>
      <c r="P205" s="7"/>
      <c r="Q205" s="7"/>
      <c r="R205" s="7"/>
      <c r="S205" s="7"/>
      <c r="T205" s="7"/>
      <c r="U205" s="7"/>
      <c r="V205" s="7"/>
      <c r="W205" s="7"/>
      <c r="X205" s="8"/>
      <c r="Y205" s="7"/>
      <c r="Z205" s="7"/>
      <c r="AA205" s="8"/>
      <c r="AB205" s="7"/>
      <c r="AC205" s="7"/>
      <c r="AD205" s="7"/>
      <c r="AE205" s="7"/>
      <c r="AF205" s="7"/>
      <c r="AG205" s="7"/>
      <c r="AH205" s="7"/>
    </row>
    <row r="206" spans="1:35" x14ac:dyDescent="0.15">
      <c r="A206" s="7"/>
      <c r="B206" s="7"/>
      <c r="C206" s="7"/>
      <c r="D206" s="7"/>
      <c r="E206" s="7"/>
      <c r="F206" s="7"/>
      <c r="G206" s="7"/>
      <c r="H206" s="7"/>
      <c r="I206" s="7"/>
      <c r="J206" s="7"/>
      <c r="K206" s="7"/>
      <c r="L206" s="7"/>
      <c r="M206" s="7"/>
      <c r="N206" s="7"/>
      <c r="O206" s="7"/>
      <c r="P206" s="7"/>
      <c r="Q206" s="7"/>
      <c r="R206" s="7"/>
      <c r="S206" s="7"/>
      <c r="T206" s="7"/>
      <c r="U206" s="7"/>
      <c r="V206" s="7"/>
      <c r="W206" s="7"/>
      <c r="X206" s="8"/>
      <c r="Y206" s="7"/>
      <c r="Z206" s="7"/>
      <c r="AA206" s="8"/>
      <c r="AB206" s="7"/>
      <c r="AC206" s="7"/>
      <c r="AD206" s="7"/>
      <c r="AE206" s="7"/>
      <c r="AF206" s="7"/>
      <c r="AG206" s="7"/>
      <c r="AH206" s="7"/>
    </row>
    <row r="207" spans="1:35" x14ac:dyDescent="0.15">
      <c r="A207" s="7" t="s">
        <v>20</v>
      </c>
      <c r="B207" s="7"/>
      <c r="C207" s="7"/>
      <c r="D207" s="7"/>
      <c r="E207" s="7"/>
      <c r="F207" s="7"/>
      <c r="G207" s="7"/>
      <c r="H207" s="7"/>
      <c r="I207" s="7"/>
      <c r="J207" s="7"/>
      <c r="K207" s="7"/>
      <c r="L207" s="7"/>
      <c r="M207" s="7"/>
      <c r="N207" s="7"/>
      <c r="O207" s="7"/>
      <c r="P207" s="7"/>
      <c r="Q207" s="7"/>
      <c r="R207" s="7"/>
      <c r="S207" s="7"/>
      <c r="T207" s="7"/>
      <c r="U207" s="7"/>
      <c r="V207" s="7"/>
      <c r="W207" s="7"/>
      <c r="X207" s="8"/>
      <c r="Y207" s="7"/>
      <c r="Z207" s="7"/>
      <c r="AA207" s="8"/>
      <c r="AB207" s="7"/>
      <c r="AC207" s="7"/>
      <c r="AD207" s="7"/>
      <c r="AE207" s="7"/>
      <c r="AF207" s="7"/>
      <c r="AG207" s="7"/>
      <c r="AH207" s="7"/>
    </row>
    <row r="208" spans="1:35" ht="34" x14ac:dyDescent="0.15">
      <c r="A208" s="27" t="s">
        <v>86</v>
      </c>
      <c r="B208" s="63" t="s">
        <v>4</v>
      </c>
      <c r="C208" s="63" t="s">
        <v>5</v>
      </c>
      <c r="D208" s="63" t="s">
        <v>6</v>
      </c>
      <c r="E208" s="63" t="s">
        <v>7</v>
      </c>
      <c r="F208" s="63" t="s">
        <v>8</v>
      </c>
      <c r="G208" s="63" t="s">
        <v>9</v>
      </c>
      <c r="H208" s="65" t="s">
        <v>10</v>
      </c>
      <c r="I208" s="66" t="s">
        <v>11</v>
      </c>
      <c r="J208" s="66" t="s">
        <v>12</v>
      </c>
      <c r="K208" s="66" t="s">
        <v>13</v>
      </c>
      <c r="L208" s="66" t="s">
        <v>14</v>
      </c>
      <c r="M208" s="66" t="s">
        <v>15</v>
      </c>
      <c r="N208" s="66" t="s">
        <v>16</v>
      </c>
      <c r="O208" s="66" t="s">
        <v>17</v>
      </c>
      <c r="P208" s="7"/>
      <c r="Q208" s="7"/>
      <c r="R208" s="7"/>
      <c r="S208" s="7"/>
      <c r="T208" s="7"/>
      <c r="U208" s="7"/>
      <c r="V208" s="7"/>
      <c r="W208" s="7"/>
      <c r="X208" s="7"/>
      <c r="Y208" s="8"/>
      <c r="Z208" s="7"/>
      <c r="AA208" s="7"/>
      <c r="AB208" s="8"/>
      <c r="AC208" s="7"/>
      <c r="AD208" s="7"/>
      <c r="AE208" s="7"/>
      <c r="AF208" s="7"/>
      <c r="AG208" s="7"/>
      <c r="AH208" s="7"/>
      <c r="AI208" s="7"/>
    </row>
    <row r="209" spans="1:36" ht="16" x14ac:dyDescent="0.15">
      <c r="A209" s="66" t="s">
        <v>87</v>
      </c>
      <c r="B209" s="112">
        <f>SUM(B219,L219:M219)/10^6</f>
        <v>5.6702459999999997</v>
      </c>
      <c r="C209" s="112">
        <f t="shared" ref="C209:C214" si="63">(C219+D219)/10^6</f>
        <v>0.44463900000000001</v>
      </c>
      <c r="D209" s="112">
        <f t="shared" ref="D209:E214" si="64">E219/10^6</f>
        <v>0</v>
      </c>
      <c r="E209" s="112">
        <f t="shared" si="64"/>
        <v>0</v>
      </c>
      <c r="F209" s="112">
        <f t="shared" ref="F209:F214" si="65">(G219+H219+I219)/10^6</f>
        <v>0.57023199999999996</v>
      </c>
      <c r="G209" s="112">
        <f t="shared" ref="G209:G214" si="66">(J219)/10^6</f>
        <v>1.206E-3</v>
      </c>
      <c r="H209" s="112">
        <f t="shared" ref="H209:H214" si="67">(K219+P219)/10^6</f>
        <v>1.3326020000000001</v>
      </c>
      <c r="I209" s="112">
        <f t="shared" ref="I209:I214" si="68">(N219+O219)/10^6</f>
        <v>0.13610800000000001</v>
      </c>
      <c r="J209" s="112">
        <f t="shared" ref="J209:J214" si="69">(Q219+R219+S219+T219)/10^6</f>
        <v>2.8772500000000001</v>
      </c>
      <c r="K209" s="112">
        <f>SUM(U219,V219)/10^6</f>
        <v>0.20905799999999999</v>
      </c>
      <c r="L209" s="112">
        <f t="shared" ref="L209:L214" si="70">(W219+X219)/10^6</f>
        <v>0.84228899999999995</v>
      </c>
      <c r="M209" s="112">
        <f>Y219/10^6</f>
        <v>8.3849000000000007E-2</v>
      </c>
      <c r="N209" s="112">
        <f>Z219/10^6</f>
        <v>0</v>
      </c>
      <c r="O209" s="112">
        <f t="shared" ref="O209:O214" si="71">SUM(B209:N209)</f>
        <v>12.167479</v>
      </c>
      <c r="P209" s="7"/>
      <c r="Q209" s="4"/>
      <c r="R209" s="4"/>
      <c r="S209" s="7"/>
      <c r="T209" s="7"/>
      <c r="U209" s="7"/>
      <c r="V209" s="7"/>
      <c r="W209" s="7"/>
      <c r="X209" s="7"/>
      <c r="Y209" s="8"/>
      <c r="Z209" s="7"/>
      <c r="AA209" s="7"/>
      <c r="AB209" s="8"/>
      <c r="AC209" s="7"/>
      <c r="AD209" s="7"/>
      <c r="AE209" s="7"/>
      <c r="AF209" s="7"/>
      <c r="AG209" s="7"/>
      <c r="AH209" s="7"/>
      <c r="AI209" s="7"/>
      <c r="AJ209" s="7"/>
    </row>
    <row r="210" spans="1:36" ht="16" x14ac:dyDescent="0.15">
      <c r="A210" s="66" t="s">
        <v>88</v>
      </c>
      <c r="B210" s="112">
        <f t="shared" ref="B210:B214" si="72">SUM(B220,L220:M220)/10^6</f>
        <v>3.7266020000000002</v>
      </c>
      <c r="C210" s="112">
        <f t="shared" si="63"/>
        <v>36.302810999999998</v>
      </c>
      <c r="D210" s="112">
        <f t="shared" si="64"/>
        <v>1111.4416249999999</v>
      </c>
      <c r="E210" s="112">
        <f t="shared" si="64"/>
        <v>0.151397</v>
      </c>
      <c r="F210" s="112">
        <f t="shared" si="65"/>
        <v>78.538905</v>
      </c>
      <c r="G210" s="112">
        <f t="shared" si="66"/>
        <v>1.548789</v>
      </c>
      <c r="H210" s="112">
        <f t="shared" si="67"/>
        <v>99.996026999999998</v>
      </c>
      <c r="I210" s="112">
        <f t="shared" si="68"/>
        <v>24.756917999999999</v>
      </c>
      <c r="J210" s="112">
        <f t="shared" si="69"/>
        <v>28.846882000000001</v>
      </c>
      <c r="K210" s="112">
        <f t="shared" ref="K210:K214" si="73">SUM(U220,V220)/10^6</f>
        <v>19.870501999999998</v>
      </c>
      <c r="L210" s="112">
        <f t="shared" si="70"/>
        <v>0.76373999999999997</v>
      </c>
      <c r="M210" s="112">
        <f t="shared" ref="M210:N215" si="74">Y220/10^6</f>
        <v>1.991133</v>
      </c>
      <c r="N210" s="112">
        <f t="shared" si="74"/>
        <v>0</v>
      </c>
      <c r="O210" s="112">
        <f t="shared" si="71"/>
        <v>1407.9353310000001</v>
      </c>
      <c r="P210" s="7"/>
      <c r="Q210" s="4"/>
      <c r="R210" s="4"/>
      <c r="S210" s="7"/>
      <c r="T210" s="7"/>
      <c r="U210" s="7"/>
      <c r="V210" s="7"/>
      <c r="W210" s="7"/>
      <c r="X210" s="7"/>
      <c r="Y210" s="8"/>
      <c r="Z210" s="7"/>
      <c r="AA210" s="7"/>
      <c r="AB210" s="8"/>
      <c r="AC210" s="7"/>
      <c r="AD210" s="7"/>
      <c r="AE210" s="7"/>
      <c r="AF210" s="7"/>
      <c r="AG210" s="7"/>
      <c r="AH210" s="7"/>
      <c r="AI210" s="7"/>
      <c r="AJ210" s="7"/>
    </row>
    <row r="211" spans="1:36" ht="16" x14ac:dyDescent="0.15">
      <c r="A211" s="66" t="s">
        <v>89</v>
      </c>
      <c r="B211" s="112">
        <f t="shared" si="72"/>
        <v>46.483696999999999</v>
      </c>
      <c r="C211" s="112">
        <f t="shared" si="63"/>
        <v>180.322046</v>
      </c>
      <c r="D211" s="112">
        <f t="shared" si="64"/>
        <v>37.708620000000003</v>
      </c>
      <c r="E211" s="112">
        <f t="shared" si="64"/>
        <v>4.0879999999999996E-3</v>
      </c>
      <c r="F211" s="112">
        <f t="shared" si="65"/>
        <v>133.96732700000001</v>
      </c>
      <c r="G211" s="112">
        <f t="shared" si="66"/>
        <v>5.1455700000000002</v>
      </c>
      <c r="H211" s="112">
        <f t="shared" si="67"/>
        <v>236.99634499999999</v>
      </c>
      <c r="I211" s="112">
        <f t="shared" si="68"/>
        <v>247.005009</v>
      </c>
      <c r="J211" s="112">
        <f t="shared" si="69"/>
        <v>62.022759999999998</v>
      </c>
      <c r="K211" s="112">
        <f t="shared" si="73"/>
        <v>28.230530999999999</v>
      </c>
      <c r="L211" s="112">
        <f t="shared" si="70"/>
        <v>0.87534400000000001</v>
      </c>
      <c r="M211" s="112">
        <f t="shared" si="74"/>
        <v>42.075943000000002</v>
      </c>
      <c r="N211" s="112">
        <f t="shared" si="74"/>
        <v>0</v>
      </c>
      <c r="O211" s="112">
        <f t="shared" si="71"/>
        <v>1020.8372800000001</v>
      </c>
      <c r="P211" s="7"/>
      <c r="Q211" s="4"/>
      <c r="R211" s="4"/>
      <c r="S211" s="7"/>
      <c r="T211" s="7"/>
      <c r="U211" s="7"/>
      <c r="V211" s="7"/>
      <c r="W211" s="7"/>
      <c r="X211" s="7"/>
      <c r="Y211" s="7"/>
      <c r="Z211" s="8"/>
      <c r="AA211" s="7"/>
      <c r="AB211" s="8"/>
      <c r="AC211" s="7"/>
      <c r="AD211" s="7"/>
      <c r="AE211" s="7"/>
      <c r="AF211" s="7"/>
      <c r="AG211" s="7"/>
    </row>
    <row r="212" spans="1:36" ht="15" customHeight="1" x14ac:dyDescent="0.15">
      <c r="A212" s="66" t="s">
        <v>90</v>
      </c>
      <c r="B212" s="112">
        <f t="shared" si="72"/>
        <v>6.6435570000000004</v>
      </c>
      <c r="C212" s="112">
        <f t="shared" si="63"/>
        <v>2.9801039999999999</v>
      </c>
      <c r="D212" s="112">
        <f t="shared" si="64"/>
        <v>3.4465999999999997E-2</v>
      </c>
      <c r="E212" s="112">
        <f t="shared" si="64"/>
        <v>0</v>
      </c>
      <c r="F212" s="112">
        <f t="shared" si="65"/>
        <v>321.25297899999998</v>
      </c>
      <c r="G212" s="112">
        <f t="shared" si="66"/>
        <v>9.6749369999999999</v>
      </c>
      <c r="H212" s="112">
        <f t="shared" si="67"/>
        <v>549.19912899999997</v>
      </c>
      <c r="I212" s="112">
        <f t="shared" si="68"/>
        <v>3178.4143800000002</v>
      </c>
      <c r="J212" s="112">
        <f t="shared" si="69"/>
        <v>180.55349899999999</v>
      </c>
      <c r="K212" s="112">
        <f t="shared" si="73"/>
        <v>28.063912999999999</v>
      </c>
      <c r="L212" s="112">
        <f t="shared" si="70"/>
        <v>95.545023</v>
      </c>
      <c r="M212" s="112">
        <f t="shared" si="74"/>
        <v>115.207275</v>
      </c>
      <c r="N212" s="112">
        <f t="shared" si="74"/>
        <v>0</v>
      </c>
      <c r="O212" s="112">
        <f t="shared" si="71"/>
        <v>4487.5692619999991</v>
      </c>
      <c r="P212" s="7"/>
      <c r="Q212" s="4"/>
      <c r="R212" s="4"/>
      <c r="S212" s="7"/>
      <c r="T212" s="7"/>
      <c r="U212" s="7"/>
      <c r="V212" s="7"/>
      <c r="W212" s="7"/>
      <c r="X212" s="7"/>
      <c r="Y212" s="7"/>
      <c r="Z212" s="8"/>
      <c r="AA212" s="7"/>
      <c r="AB212" s="8"/>
      <c r="AC212" s="7"/>
      <c r="AD212" s="7"/>
      <c r="AE212" s="7"/>
      <c r="AF212" s="7"/>
      <c r="AG212" s="7"/>
    </row>
    <row r="213" spans="1:36" ht="16" x14ac:dyDescent="0.15">
      <c r="A213" s="66" t="s">
        <v>91</v>
      </c>
      <c r="B213" s="112">
        <f t="shared" si="72"/>
        <v>0.144341</v>
      </c>
      <c r="C213" s="112">
        <f t="shared" si="63"/>
        <v>1.0913000000000001E-2</v>
      </c>
      <c r="D213" s="112">
        <f t="shared" si="64"/>
        <v>0</v>
      </c>
      <c r="E213" s="112">
        <f t="shared" si="64"/>
        <v>0</v>
      </c>
      <c r="F213" s="112">
        <f t="shared" si="65"/>
        <v>241.10453200000001</v>
      </c>
      <c r="G213" s="112">
        <f t="shared" si="66"/>
        <v>0.1186</v>
      </c>
      <c r="H213" s="112">
        <f t="shared" si="67"/>
        <v>10.726832999999999</v>
      </c>
      <c r="I213" s="112">
        <f t="shared" si="68"/>
        <v>58.533740999999999</v>
      </c>
      <c r="J213" s="112">
        <f t="shared" si="69"/>
        <v>30.626912999999998</v>
      </c>
      <c r="K213" s="112">
        <f t="shared" si="73"/>
        <v>3.5042999999999998E-2</v>
      </c>
      <c r="L213" s="112">
        <f t="shared" si="70"/>
        <v>94.515694999999994</v>
      </c>
      <c r="M213" s="112">
        <f t="shared" si="74"/>
        <v>4.5239510000000003</v>
      </c>
      <c r="N213" s="112">
        <f t="shared" si="74"/>
        <v>0.59444200000000003</v>
      </c>
      <c r="O213" s="112">
        <f t="shared" si="71"/>
        <v>440.93500399999999</v>
      </c>
      <c r="P213" s="7"/>
      <c r="Q213" s="4"/>
      <c r="R213" s="4"/>
      <c r="S213" s="7"/>
      <c r="T213" s="7"/>
      <c r="U213" s="7"/>
      <c r="V213" s="7"/>
      <c r="W213" s="7"/>
      <c r="X213" s="7"/>
      <c r="Y213" s="7"/>
      <c r="Z213" s="7"/>
      <c r="AA213" s="7"/>
      <c r="AB213" s="4"/>
    </row>
    <row r="214" spans="1:36" ht="18" x14ac:dyDescent="0.15">
      <c r="A214" s="66" t="s">
        <v>92</v>
      </c>
      <c r="B214" s="112">
        <f t="shared" si="72"/>
        <v>1.7703150000000001</v>
      </c>
      <c r="C214" s="112">
        <f t="shared" si="63"/>
        <v>2.5700000000000001E-4</v>
      </c>
      <c r="D214" s="112">
        <f t="shared" si="64"/>
        <v>43.768245999999998</v>
      </c>
      <c r="E214" s="112">
        <f t="shared" si="64"/>
        <v>0</v>
      </c>
      <c r="F214" s="112">
        <f t="shared" si="65"/>
        <v>2.093594</v>
      </c>
      <c r="G214" s="112">
        <f t="shared" si="66"/>
        <v>0</v>
      </c>
      <c r="H214" s="112">
        <f t="shared" si="67"/>
        <v>0</v>
      </c>
      <c r="I214" s="112">
        <f t="shared" si="68"/>
        <v>14.392689000000001</v>
      </c>
      <c r="J214" s="112">
        <f t="shared" si="69"/>
        <v>3.3708290000000001</v>
      </c>
      <c r="K214" s="112">
        <f t="shared" si="73"/>
        <v>7.4408729999999998</v>
      </c>
      <c r="L214" s="112">
        <f t="shared" si="70"/>
        <v>9.9999999999999995E-7</v>
      </c>
      <c r="M214" s="112">
        <f t="shared" si="74"/>
        <v>6.2236E-2</v>
      </c>
      <c r="N214" s="112">
        <f t="shared" si="74"/>
        <v>0.69964000000000004</v>
      </c>
      <c r="O214" s="112">
        <f t="shared" si="71"/>
        <v>73.598680000000002</v>
      </c>
      <c r="P214" s="7"/>
      <c r="Q214" s="4"/>
      <c r="R214" s="4"/>
      <c r="S214" s="7"/>
      <c r="T214" s="7"/>
      <c r="U214" s="7"/>
      <c r="V214" s="7"/>
      <c r="W214" s="7"/>
      <c r="X214" s="7"/>
      <c r="Y214" s="7"/>
      <c r="Z214" s="7"/>
      <c r="AA214" s="7"/>
      <c r="AB214" s="4"/>
    </row>
    <row r="215" spans="1:36" ht="16" x14ac:dyDescent="0.15">
      <c r="A215" s="125" t="s">
        <v>34</v>
      </c>
      <c r="B215" s="112">
        <f>SUM(B209:B214)</f>
        <v>64.438757999999993</v>
      </c>
      <c r="C215" s="112">
        <f t="shared" ref="C215:O215" si="75">SUM(C209:C214)</f>
        <v>220.06077000000002</v>
      </c>
      <c r="D215" s="112">
        <f t="shared" si="75"/>
        <v>1192.9529570000002</v>
      </c>
      <c r="E215" s="112">
        <f t="shared" si="75"/>
        <v>0.15548500000000001</v>
      </c>
      <c r="F215" s="112">
        <f t="shared" si="75"/>
        <v>777.52756899999997</v>
      </c>
      <c r="G215" s="112">
        <f t="shared" si="75"/>
        <v>16.489102000000003</v>
      </c>
      <c r="H215" s="112">
        <f>SUM(H209:H214)</f>
        <v>898.25093599999991</v>
      </c>
      <c r="I215" s="112">
        <f t="shared" si="75"/>
        <v>3523.2388450000003</v>
      </c>
      <c r="J215" s="112">
        <f t="shared" si="75"/>
        <v>308.29813300000001</v>
      </c>
      <c r="K215" s="112">
        <f t="shared" si="75"/>
        <v>83.849919999999997</v>
      </c>
      <c r="L215" s="112">
        <f t="shared" si="75"/>
        <v>192.542092</v>
      </c>
      <c r="M215" s="112">
        <f t="shared" si="74"/>
        <v>163.94438700000001</v>
      </c>
      <c r="N215" s="112">
        <f t="shared" si="75"/>
        <v>1.294082</v>
      </c>
      <c r="O215" s="112">
        <f t="shared" si="75"/>
        <v>7443.0430359999991</v>
      </c>
      <c r="P215" s="8"/>
      <c r="Q215" s="7"/>
      <c r="R215" s="7"/>
      <c r="S215" s="7"/>
      <c r="T215" s="7"/>
      <c r="U215" s="7"/>
      <c r="V215" s="7"/>
      <c r="W215" s="7"/>
      <c r="AA215" s="3"/>
      <c r="AB215" s="4"/>
    </row>
    <row r="216" spans="1:36" x14ac:dyDescent="0.15">
      <c r="A216" s="35"/>
      <c r="B216" s="4"/>
      <c r="C216" s="4"/>
      <c r="D216" s="4"/>
      <c r="E216" s="4"/>
      <c r="F216" s="4"/>
      <c r="G216" s="4"/>
      <c r="H216" s="4"/>
      <c r="I216" s="4"/>
      <c r="J216" s="4"/>
      <c r="K216" s="4"/>
      <c r="L216" s="4"/>
      <c r="M216" s="4"/>
      <c r="N216" s="4"/>
      <c r="O216" s="4"/>
      <c r="P216" s="4"/>
      <c r="Q216" s="7"/>
      <c r="R216" s="7"/>
      <c r="S216" s="7"/>
      <c r="T216" s="7"/>
      <c r="U216" s="7"/>
      <c r="V216" s="7"/>
      <c r="AA216" s="3"/>
    </row>
    <row r="217" spans="1:36" x14ac:dyDescent="0.15">
      <c r="A217" s="36" t="s">
        <v>35</v>
      </c>
      <c r="B217" s="37"/>
      <c r="C217" s="37"/>
      <c r="D217" s="8"/>
      <c r="E217" s="8"/>
      <c r="F217" s="8"/>
      <c r="G217" s="8"/>
      <c r="H217" s="8"/>
      <c r="I217" s="8"/>
      <c r="J217" s="8"/>
      <c r="K217" s="8"/>
      <c r="L217" s="8"/>
      <c r="M217" s="8"/>
      <c r="N217" s="8"/>
      <c r="O217" s="8"/>
      <c r="P217" s="7"/>
      <c r="Q217" s="7"/>
      <c r="R217" s="7"/>
      <c r="S217" s="7"/>
      <c r="T217" s="7"/>
      <c r="U217" s="7"/>
      <c r="V217" s="7"/>
      <c r="AA217" s="3"/>
    </row>
    <row r="218" spans="1:36" ht="28" x14ac:dyDescent="0.15">
      <c r="A218" s="38" t="s">
        <v>62</v>
      </c>
      <c r="B218" s="126" t="s">
        <v>37</v>
      </c>
      <c r="C218" s="127" t="s">
        <v>5</v>
      </c>
      <c r="D218" s="127" t="s">
        <v>38</v>
      </c>
      <c r="E218" s="127" t="s">
        <v>6</v>
      </c>
      <c r="F218" s="127" t="s">
        <v>7</v>
      </c>
      <c r="G218" s="127" t="s">
        <v>8</v>
      </c>
      <c r="H218" s="126" t="s">
        <v>39</v>
      </c>
      <c r="I218" s="127" t="s">
        <v>40</v>
      </c>
      <c r="J218" s="127" t="s">
        <v>41</v>
      </c>
      <c r="K218" s="127" t="s">
        <v>42</v>
      </c>
      <c r="L218" s="127" t="s">
        <v>43</v>
      </c>
      <c r="M218" s="127" t="s">
        <v>44</v>
      </c>
      <c r="N218" s="127" t="s">
        <v>45</v>
      </c>
      <c r="O218" s="128" t="s">
        <v>46</v>
      </c>
      <c r="P218" s="127" t="s">
        <v>47</v>
      </c>
      <c r="Q218" s="127" t="s">
        <v>12</v>
      </c>
      <c r="R218" s="128" t="s">
        <v>48</v>
      </c>
      <c r="S218" s="127" t="s">
        <v>49</v>
      </c>
      <c r="T218" s="127" t="s">
        <v>50</v>
      </c>
      <c r="U218" s="128" t="s">
        <v>51</v>
      </c>
      <c r="V218" s="128" t="s">
        <v>52</v>
      </c>
      <c r="W218" s="127" t="s">
        <v>14</v>
      </c>
      <c r="X218" s="129" t="s">
        <v>53</v>
      </c>
      <c r="Y218" s="129" t="s">
        <v>54</v>
      </c>
      <c r="Z218" s="129" t="s">
        <v>16</v>
      </c>
      <c r="AA218" s="130" t="s">
        <v>17</v>
      </c>
    </row>
    <row r="219" spans="1:36" x14ac:dyDescent="0.15">
      <c r="A219" s="131" t="s">
        <v>87</v>
      </c>
      <c r="B219" s="132">
        <v>5595887</v>
      </c>
      <c r="C219" s="133">
        <v>255128</v>
      </c>
      <c r="D219" s="133">
        <v>189511</v>
      </c>
      <c r="E219" s="133"/>
      <c r="F219" s="133"/>
      <c r="G219" s="133">
        <v>570159</v>
      </c>
      <c r="H219" s="133">
        <v>73</v>
      </c>
      <c r="I219" s="133"/>
      <c r="J219" s="133">
        <v>1206</v>
      </c>
      <c r="K219" s="133"/>
      <c r="L219" s="133">
        <v>22443</v>
      </c>
      <c r="M219" s="133">
        <v>51916</v>
      </c>
      <c r="N219" s="133">
        <v>132216</v>
      </c>
      <c r="O219" s="133">
        <v>3892</v>
      </c>
      <c r="P219" s="133">
        <v>1332602</v>
      </c>
      <c r="Q219" s="133">
        <v>703177</v>
      </c>
      <c r="R219" s="133">
        <v>2174073</v>
      </c>
      <c r="S219" s="133"/>
      <c r="T219" s="133"/>
      <c r="U219" s="133">
        <v>207432</v>
      </c>
      <c r="V219" s="133">
        <v>1626</v>
      </c>
      <c r="W219" s="133">
        <v>14205</v>
      </c>
      <c r="X219" s="133">
        <v>828084</v>
      </c>
      <c r="Y219" s="133">
        <v>83849</v>
      </c>
      <c r="Z219" s="133"/>
      <c r="AA219" s="134">
        <v>12167479</v>
      </c>
    </row>
    <row r="220" spans="1:36" x14ac:dyDescent="0.15">
      <c r="A220" s="131" t="s">
        <v>88</v>
      </c>
      <c r="B220" s="132">
        <v>520523</v>
      </c>
      <c r="C220" s="133">
        <v>6517230</v>
      </c>
      <c r="D220" s="133">
        <v>29785581</v>
      </c>
      <c r="E220" s="133">
        <v>1111441625</v>
      </c>
      <c r="F220" s="133">
        <v>151397</v>
      </c>
      <c r="G220" s="133">
        <v>33566931</v>
      </c>
      <c r="H220" s="133">
        <v>44971974</v>
      </c>
      <c r="I220" s="133"/>
      <c r="J220" s="133">
        <v>1548789</v>
      </c>
      <c r="K220" s="133">
        <v>28872817</v>
      </c>
      <c r="L220" s="133">
        <v>2349</v>
      </c>
      <c r="M220" s="133">
        <v>3203730</v>
      </c>
      <c r="N220" s="133">
        <v>17244000</v>
      </c>
      <c r="O220" s="133">
        <v>7512918</v>
      </c>
      <c r="P220" s="133">
        <v>71123210</v>
      </c>
      <c r="Q220" s="133">
        <v>16094943</v>
      </c>
      <c r="R220" s="133">
        <v>10491950</v>
      </c>
      <c r="S220" s="133">
        <v>89405</v>
      </c>
      <c r="T220" s="133">
        <v>2170584</v>
      </c>
      <c r="U220" s="133">
        <v>19255123</v>
      </c>
      <c r="V220" s="133">
        <v>615379</v>
      </c>
      <c r="W220" s="133">
        <v>457212</v>
      </c>
      <c r="X220" s="133">
        <v>306528</v>
      </c>
      <c r="Y220" s="133">
        <v>1991133</v>
      </c>
      <c r="Z220" s="133"/>
      <c r="AA220" s="134">
        <v>1407935331</v>
      </c>
    </row>
    <row r="221" spans="1:36" x14ac:dyDescent="0.15">
      <c r="A221" s="131" t="s">
        <v>89</v>
      </c>
      <c r="B221" s="132">
        <v>16760587</v>
      </c>
      <c r="C221" s="133">
        <v>8576862</v>
      </c>
      <c r="D221" s="133">
        <v>171745184</v>
      </c>
      <c r="E221" s="133">
        <v>37708620</v>
      </c>
      <c r="F221" s="133">
        <v>4088</v>
      </c>
      <c r="G221" s="133">
        <v>31211990</v>
      </c>
      <c r="H221" s="133">
        <v>102755337</v>
      </c>
      <c r="I221" s="133"/>
      <c r="J221" s="133">
        <v>5145570</v>
      </c>
      <c r="K221" s="133">
        <v>39325629</v>
      </c>
      <c r="L221" s="133">
        <v>529</v>
      </c>
      <c r="M221" s="133">
        <v>29722581</v>
      </c>
      <c r="N221" s="133">
        <v>30347770</v>
      </c>
      <c r="O221" s="133">
        <v>216657239</v>
      </c>
      <c r="P221" s="133">
        <v>197670716</v>
      </c>
      <c r="Q221" s="133">
        <v>30911946</v>
      </c>
      <c r="R221" s="133">
        <v>29226793</v>
      </c>
      <c r="S221" s="133">
        <v>69088</v>
      </c>
      <c r="T221" s="133">
        <v>1814933</v>
      </c>
      <c r="U221" s="133">
        <v>24095820</v>
      </c>
      <c r="V221" s="133">
        <v>4134711</v>
      </c>
      <c r="W221" s="133">
        <v>557068</v>
      </c>
      <c r="X221" s="133">
        <v>318276</v>
      </c>
      <c r="Y221" s="133">
        <v>42075943</v>
      </c>
      <c r="Z221" s="133"/>
      <c r="AA221" s="134">
        <v>1020837280</v>
      </c>
    </row>
    <row r="222" spans="1:36" x14ac:dyDescent="0.15">
      <c r="A222" s="131" t="s">
        <v>90</v>
      </c>
      <c r="B222" s="132">
        <v>1588251</v>
      </c>
      <c r="C222" s="133">
        <v>490</v>
      </c>
      <c r="D222" s="133">
        <v>2979614</v>
      </c>
      <c r="E222" s="133">
        <v>34466</v>
      </c>
      <c r="F222" s="133"/>
      <c r="G222" s="133">
        <v>241100731</v>
      </c>
      <c r="H222" s="133">
        <v>80150947</v>
      </c>
      <c r="I222" s="133">
        <v>1301</v>
      </c>
      <c r="J222" s="133">
        <v>9674937</v>
      </c>
      <c r="K222" s="133">
        <v>6718248</v>
      </c>
      <c r="L222" s="133"/>
      <c r="M222" s="133">
        <v>5055306</v>
      </c>
      <c r="N222" s="133">
        <v>64698887</v>
      </c>
      <c r="O222" s="133">
        <v>3113715493</v>
      </c>
      <c r="P222" s="133">
        <v>542480881</v>
      </c>
      <c r="Q222" s="133">
        <v>93586037</v>
      </c>
      <c r="R222" s="133">
        <v>86448386</v>
      </c>
      <c r="S222" s="133">
        <v>294126</v>
      </c>
      <c r="T222" s="133">
        <v>224950</v>
      </c>
      <c r="U222" s="133">
        <v>26777039</v>
      </c>
      <c r="V222" s="133">
        <v>1286874</v>
      </c>
      <c r="W222" s="133">
        <v>94944537</v>
      </c>
      <c r="X222" s="133">
        <v>600486</v>
      </c>
      <c r="Y222" s="133">
        <v>115207275</v>
      </c>
      <c r="Z222" s="133"/>
      <c r="AA222" s="134">
        <v>4487569262</v>
      </c>
    </row>
    <row r="223" spans="1:36" x14ac:dyDescent="0.15">
      <c r="A223" s="131" t="s">
        <v>91</v>
      </c>
      <c r="B223" s="132">
        <v>11</v>
      </c>
      <c r="C223" s="133"/>
      <c r="D223" s="133">
        <v>10913</v>
      </c>
      <c r="E223" s="133"/>
      <c r="F223" s="133"/>
      <c r="G223" s="133">
        <v>184786621</v>
      </c>
      <c r="H223" s="133">
        <v>55575934</v>
      </c>
      <c r="I223" s="133">
        <v>741977</v>
      </c>
      <c r="J223" s="133">
        <v>118600</v>
      </c>
      <c r="K223" s="133"/>
      <c r="L223" s="133"/>
      <c r="M223" s="133">
        <v>144330</v>
      </c>
      <c r="N223" s="133">
        <v>13101096</v>
      </c>
      <c r="O223" s="133">
        <v>45432645</v>
      </c>
      <c r="P223" s="133">
        <v>10726833</v>
      </c>
      <c r="Q223" s="133">
        <v>16651557</v>
      </c>
      <c r="R223" s="133">
        <v>13975356</v>
      </c>
      <c r="S223" s="133"/>
      <c r="T223" s="133"/>
      <c r="U223" s="133">
        <v>34407</v>
      </c>
      <c r="V223" s="133">
        <v>636</v>
      </c>
      <c r="W223" s="133">
        <v>91539262</v>
      </c>
      <c r="X223" s="133">
        <v>2976433</v>
      </c>
      <c r="Y223" s="133">
        <v>4523951</v>
      </c>
      <c r="Z223" s="133">
        <v>594442</v>
      </c>
      <c r="AA223" s="134">
        <v>440935004</v>
      </c>
    </row>
    <row r="224" spans="1:36" ht="15" customHeight="1" x14ac:dyDescent="0.15">
      <c r="A224" s="135" t="s">
        <v>93</v>
      </c>
      <c r="B224" s="136">
        <v>17626</v>
      </c>
      <c r="C224" s="133"/>
      <c r="D224" s="133">
        <v>257</v>
      </c>
      <c r="E224" s="133">
        <v>43768246</v>
      </c>
      <c r="F224" s="133"/>
      <c r="G224" s="133">
        <v>2093594</v>
      </c>
      <c r="H224" s="133"/>
      <c r="I224" s="133"/>
      <c r="J224" s="133"/>
      <c r="K224" s="133"/>
      <c r="L224" s="133"/>
      <c r="M224" s="133">
        <v>1752689</v>
      </c>
      <c r="N224" s="133">
        <v>4043239</v>
      </c>
      <c r="O224" s="133">
        <v>10349450</v>
      </c>
      <c r="P224" s="133">
        <v>0</v>
      </c>
      <c r="Q224" s="133">
        <v>574480</v>
      </c>
      <c r="R224" s="133">
        <v>66758</v>
      </c>
      <c r="S224" s="133"/>
      <c r="T224" s="133">
        <v>2729591</v>
      </c>
      <c r="U224" s="133">
        <v>7344741</v>
      </c>
      <c r="V224" s="133">
        <v>96132</v>
      </c>
      <c r="W224" s="133">
        <v>1</v>
      </c>
      <c r="X224" s="133"/>
      <c r="Y224" s="133">
        <v>62236</v>
      </c>
      <c r="Z224" s="133">
        <v>699640</v>
      </c>
      <c r="AA224" s="134">
        <v>73598680</v>
      </c>
      <c r="AB224" s="4"/>
    </row>
    <row r="225" spans="1:28" ht="18" customHeight="1" x14ac:dyDescent="0.15">
      <c r="A225" s="137" t="s">
        <v>34</v>
      </c>
      <c r="B225" s="138">
        <f>SUM(B219:B224)</f>
        <v>24482885</v>
      </c>
      <c r="C225" s="138">
        <f t="shared" ref="C225:AA225" si="76">SUM(C219:C224)</f>
        <v>15349710</v>
      </c>
      <c r="D225" s="138">
        <f t="shared" si="76"/>
        <v>204711060</v>
      </c>
      <c r="E225" s="138">
        <f t="shared" si="76"/>
        <v>1192952957</v>
      </c>
      <c r="F225" s="138">
        <f t="shared" si="76"/>
        <v>155485</v>
      </c>
      <c r="G225" s="138">
        <f t="shared" si="76"/>
        <v>493330026</v>
      </c>
      <c r="H225" s="138">
        <f t="shared" si="76"/>
        <v>283454265</v>
      </c>
      <c r="I225" s="138">
        <f t="shared" si="76"/>
        <v>743278</v>
      </c>
      <c r="J225" s="138">
        <f t="shared" si="76"/>
        <v>16489102</v>
      </c>
      <c r="K225" s="138">
        <f t="shared" si="76"/>
        <v>74916694</v>
      </c>
      <c r="L225" s="138">
        <f t="shared" si="76"/>
        <v>25321</v>
      </c>
      <c r="M225" s="138">
        <f t="shared" si="76"/>
        <v>39930552</v>
      </c>
      <c r="N225" s="138">
        <f t="shared" si="76"/>
        <v>129567208</v>
      </c>
      <c r="O225" s="138">
        <f t="shared" si="76"/>
        <v>3393671637</v>
      </c>
      <c r="P225" s="138">
        <f t="shared" si="76"/>
        <v>823334242</v>
      </c>
      <c r="Q225" s="138">
        <f t="shared" si="76"/>
        <v>158522140</v>
      </c>
      <c r="R225" s="138">
        <f t="shared" si="76"/>
        <v>142383316</v>
      </c>
      <c r="S225" s="138">
        <f t="shared" si="76"/>
        <v>452619</v>
      </c>
      <c r="T225" s="138">
        <f t="shared" si="76"/>
        <v>6940058</v>
      </c>
      <c r="U225" s="138">
        <f t="shared" si="76"/>
        <v>77714562</v>
      </c>
      <c r="V225" s="138">
        <f t="shared" si="76"/>
        <v>6135358</v>
      </c>
      <c r="W225" s="138">
        <f t="shared" si="76"/>
        <v>187512285</v>
      </c>
      <c r="X225" s="138">
        <f t="shared" si="76"/>
        <v>5029807</v>
      </c>
      <c r="Y225" s="138">
        <f t="shared" si="76"/>
        <v>163944387</v>
      </c>
      <c r="Z225" s="138">
        <f t="shared" si="76"/>
        <v>1294082</v>
      </c>
      <c r="AA225" s="138">
        <f t="shared" si="76"/>
        <v>7443043036</v>
      </c>
      <c r="AB225" s="4"/>
    </row>
    <row r="226" spans="1:28" ht="25.5" customHeight="1" x14ac:dyDescent="0.15">
      <c r="A226" s="974" t="s">
        <v>94</v>
      </c>
      <c r="B226" s="972"/>
      <c r="C226" s="972"/>
      <c r="D226" s="972"/>
      <c r="E226" s="972"/>
      <c r="F226" s="8"/>
      <c r="G226" s="8"/>
      <c r="H226" s="8"/>
      <c r="I226" s="8"/>
      <c r="J226" s="8"/>
      <c r="K226" s="8"/>
      <c r="L226" s="8"/>
      <c r="M226" s="8"/>
      <c r="N226" s="8"/>
      <c r="O226" s="8"/>
      <c r="P226" s="8"/>
      <c r="Q226" s="8"/>
      <c r="R226" s="8"/>
      <c r="S226" s="22"/>
      <c r="T226" s="8"/>
      <c r="U226" s="7"/>
      <c r="V226" s="7"/>
    </row>
    <row r="227" spans="1:28" ht="30" customHeight="1" x14ac:dyDescent="0.15">
      <c r="A227" s="36"/>
      <c r="B227" s="7"/>
      <c r="C227" s="22"/>
      <c r="D227" s="7"/>
      <c r="E227" s="7"/>
      <c r="F227" s="7"/>
      <c r="G227" s="22"/>
      <c r="H227" s="7"/>
      <c r="I227" s="7"/>
      <c r="J227" s="7"/>
      <c r="K227" s="7"/>
      <c r="L227" s="22"/>
      <c r="M227" s="7"/>
      <c r="N227" s="7"/>
      <c r="O227" s="7"/>
      <c r="P227" s="7"/>
      <c r="Q227" s="7"/>
      <c r="R227" s="7"/>
      <c r="S227" s="7"/>
      <c r="T227" s="7"/>
      <c r="U227" s="8"/>
      <c r="V227" s="7"/>
    </row>
    <row r="228" spans="1:28" ht="30" customHeight="1" x14ac:dyDescent="0.15">
      <c r="A228" s="12"/>
      <c r="B228" s="7"/>
      <c r="C228" s="22"/>
      <c r="D228" s="7"/>
      <c r="E228" s="7"/>
      <c r="F228" s="7"/>
      <c r="G228" s="22"/>
      <c r="H228" s="7"/>
      <c r="I228" s="7"/>
      <c r="J228" s="7"/>
      <c r="K228" s="7"/>
      <c r="L228" s="22"/>
      <c r="M228" s="7"/>
      <c r="N228" s="7"/>
      <c r="O228" s="7"/>
      <c r="P228" s="7"/>
      <c r="Q228" s="7"/>
      <c r="R228" s="7"/>
      <c r="S228" s="7"/>
      <c r="T228" s="7"/>
      <c r="U228" s="8"/>
      <c r="V228" s="7"/>
    </row>
    <row r="229" spans="1:28" ht="30" customHeight="1" x14ac:dyDescent="0.15">
      <c r="A229" s="12"/>
      <c r="B229" s="7"/>
      <c r="C229" s="22"/>
      <c r="D229" s="7"/>
      <c r="E229" s="7"/>
      <c r="F229" s="7"/>
      <c r="G229" s="22"/>
      <c r="H229" s="7"/>
      <c r="I229" s="7"/>
      <c r="J229" s="7"/>
      <c r="K229" s="7"/>
      <c r="L229" s="22"/>
      <c r="M229" s="7"/>
      <c r="N229" s="7"/>
      <c r="O229" s="7"/>
      <c r="P229" s="7"/>
      <c r="Q229" s="7"/>
      <c r="R229" s="7"/>
      <c r="S229" s="7"/>
      <c r="T229" s="7"/>
      <c r="U229" s="8"/>
      <c r="V229" s="7"/>
    </row>
    <row r="230" spans="1:28" ht="30" customHeight="1" x14ac:dyDescent="0.15">
      <c r="A230" s="12"/>
      <c r="B230" s="7"/>
      <c r="C230" s="22"/>
      <c r="D230" s="7"/>
      <c r="E230" s="7"/>
      <c r="F230" s="7"/>
      <c r="G230" s="22"/>
      <c r="H230" s="7"/>
      <c r="I230" s="7"/>
      <c r="J230" s="7"/>
      <c r="K230" s="7"/>
      <c r="L230" s="22"/>
      <c r="M230" s="7"/>
      <c r="N230" s="7"/>
      <c r="O230" s="7"/>
      <c r="P230" s="7"/>
      <c r="Q230" s="7"/>
      <c r="R230" s="7"/>
      <c r="S230" s="7"/>
      <c r="T230" s="7"/>
      <c r="U230" s="8"/>
      <c r="V230" s="7"/>
    </row>
    <row r="231" spans="1:28" ht="30" customHeight="1" x14ac:dyDescent="0.15">
      <c r="A231" s="12"/>
      <c r="B231" s="7"/>
      <c r="C231" s="22"/>
      <c r="D231" s="7"/>
      <c r="E231" s="7"/>
      <c r="F231" s="7"/>
      <c r="G231" s="22"/>
      <c r="H231" s="7"/>
      <c r="I231" s="7"/>
      <c r="J231" s="7"/>
      <c r="K231" s="7"/>
      <c r="L231" s="22"/>
      <c r="M231" s="7"/>
      <c r="N231" s="7"/>
      <c r="O231" s="7"/>
      <c r="P231" s="7"/>
      <c r="Q231" s="7"/>
      <c r="R231" s="7"/>
      <c r="S231" s="7"/>
      <c r="T231" s="7"/>
      <c r="U231" s="8"/>
      <c r="V231" s="7"/>
    </row>
    <row r="232" spans="1:28" ht="30" customHeight="1" x14ac:dyDescent="0.15">
      <c r="A232" s="12"/>
      <c r="B232" s="7"/>
      <c r="C232" s="22"/>
      <c r="D232" s="7"/>
      <c r="E232" s="7"/>
      <c r="F232" s="7"/>
      <c r="G232" s="22"/>
      <c r="H232" s="7"/>
      <c r="I232" s="7"/>
      <c r="J232" s="7"/>
      <c r="K232" s="7"/>
      <c r="L232" s="22"/>
      <c r="M232" s="7"/>
      <c r="N232" s="7"/>
      <c r="O232" s="7"/>
      <c r="P232" s="7"/>
      <c r="Q232" s="7"/>
      <c r="R232" s="7"/>
      <c r="S232" s="7"/>
      <c r="T232" s="7"/>
      <c r="U232" s="8"/>
      <c r="V232" s="7"/>
    </row>
    <row r="233" spans="1:28" ht="30" customHeight="1" x14ac:dyDescent="0.15">
      <c r="A233" s="12"/>
      <c r="B233" s="7"/>
      <c r="C233" s="22"/>
      <c r="D233" s="7"/>
      <c r="E233" s="7"/>
      <c r="F233" s="7"/>
      <c r="G233" s="22"/>
      <c r="H233" s="7"/>
      <c r="I233" s="7"/>
      <c r="J233" s="7"/>
      <c r="K233" s="7"/>
      <c r="L233" s="22"/>
      <c r="M233" s="7"/>
      <c r="N233" s="7"/>
      <c r="O233" s="7"/>
      <c r="P233" s="7"/>
      <c r="Q233" s="7"/>
      <c r="R233" s="7"/>
      <c r="S233" s="7"/>
      <c r="T233" s="7"/>
      <c r="U233" s="8"/>
      <c r="V233" s="7"/>
    </row>
    <row r="234" spans="1:28" ht="30" customHeight="1" x14ac:dyDescent="0.15">
      <c r="A234" s="12"/>
      <c r="B234" s="7"/>
      <c r="C234" s="22"/>
      <c r="D234" s="7"/>
      <c r="E234" s="7"/>
      <c r="F234" s="7"/>
      <c r="G234" s="22"/>
      <c r="H234" s="7"/>
      <c r="I234" s="7"/>
      <c r="J234" s="7"/>
      <c r="K234" s="7"/>
      <c r="L234" s="22"/>
      <c r="M234" s="7"/>
      <c r="N234" s="7"/>
      <c r="O234" s="7"/>
      <c r="P234" s="7"/>
      <c r="Q234" s="7"/>
      <c r="R234" s="7"/>
      <c r="S234" s="7"/>
      <c r="T234" s="7"/>
      <c r="U234" s="8"/>
      <c r="V234" s="7"/>
    </row>
    <row r="235" spans="1:28" x14ac:dyDescent="0.15">
      <c r="B235" s="7"/>
      <c r="C235" s="7"/>
      <c r="D235" s="7"/>
      <c r="E235" s="7"/>
      <c r="F235" s="7"/>
      <c r="G235" s="7"/>
      <c r="H235" s="7"/>
      <c r="I235" s="7"/>
      <c r="J235" s="7"/>
      <c r="K235" s="7"/>
      <c r="L235" s="7"/>
      <c r="M235" s="7"/>
      <c r="N235" s="7"/>
      <c r="O235" s="7"/>
      <c r="P235" s="7"/>
      <c r="Q235" s="7"/>
      <c r="R235" s="7"/>
      <c r="S235" s="7"/>
      <c r="T235" s="7"/>
      <c r="U235" s="7"/>
      <c r="V235" s="7"/>
    </row>
    <row r="236" spans="1:28" ht="16" x14ac:dyDescent="0.15">
      <c r="A236" s="973" t="s">
        <v>95</v>
      </c>
      <c r="B236" s="973"/>
      <c r="C236" s="973"/>
      <c r="D236" s="973"/>
      <c r="E236" s="7"/>
      <c r="F236" s="7"/>
      <c r="G236" s="7"/>
      <c r="H236" s="7"/>
      <c r="I236" s="7"/>
      <c r="J236" s="7"/>
      <c r="K236" s="7"/>
      <c r="L236" s="7"/>
      <c r="M236" s="7"/>
      <c r="N236" s="7"/>
      <c r="O236" s="7"/>
      <c r="P236" s="7"/>
      <c r="Q236" s="7"/>
      <c r="R236" s="7"/>
      <c r="S236" s="7"/>
      <c r="T236" s="7"/>
      <c r="U236" s="8"/>
      <c r="V236" s="7"/>
    </row>
    <row r="237" spans="1:28" ht="16" x14ac:dyDescent="0.15">
      <c r="A237" s="10"/>
      <c r="B237" s="10"/>
      <c r="C237" s="10"/>
      <c r="D237" s="10"/>
      <c r="E237" s="7"/>
      <c r="F237" s="7"/>
      <c r="G237" s="7"/>
      <c r="H237" s="7"/>
      <c r="I237" s="7"/>
      <c r="J237" s="7"/>
      <c r="K237" s="7"/>
      <c r="L237" s="7"/>
      <c r="M237" s="7"/>
      <c r="N237" s="7"/>
      <c r="O237" s="7"/>
      <c r="P237" s="7"/>
      <c r="Q237" s="7"/>
      <c r="R237" s="7"/>
      <c r="S237" s="7"/>
      <c r="T237" s="7"/>
      <c r="U237" s="8"/>
      <c r="V237" s="7"/>
    </row>
    <row r="238" spans="1:28" x14ac:dyDescent="0.15">
      <c r="A238" s="7" t="s">
        <v>2</v>
      </c>
      <c r="B238" s="7"/>
      <c r="C238" s="7"/>
      <c r="D238" s="7"/>
      <c r="E238" s="7"/>
      <c r="F238" s="7"/>
      <c r="G238" s="7"/>
      <c r="H238" s="7"/>
      <c r="I238" s="7"/>
      <c r="J238" s="7"/>
      <c r="K238" s="7"/>
      <c r="L238" s="7"/>
      <c r="M238" s="7"/>
      <c r="N238" s="7"/>
      <c r="O238" s="7"/>
      <c r="P238" s="7"/>
      <c r="Q238" s="7"/>
      <c r="R238" s="7"/>
      <c r="S238" s="7"/>
      <c r="T238" s="7"/>
      <c r="U238" s="8"/>
      <c r="V238" s="7"/>
    </row>
    <row r="239" spans="1:28" ht="14" x14ac:dyDescent="0.15">
      <c r="A239" s="38" t="s">
        <v>56</v>
      </c>
      <c r="B239" s="88" t="s">
        <v>4</v>
      </c>
      <c r="C239" s="88" t="s">
        <v>5</v>
      </c>
      <c r="D239" s="88" t="s">
        <v>6</v>
      </c>
      <c r="E239" s="88" t="s">
        <v>7</v>
      </c>
      <c r="F239" s="88" t="s">
        <v>8</v>
      </c>
      <c r="G239" s="88" t="s">
        <v>9</v>
      </c>
      <c r="H239" s="39" t="s">
        <v>10</v>
      </c>
      <c r="I239" s="39" t="s">
        <v>11</v>
      </c>
      <c r="J239" s="39" t="s">
        <v>12</v>
      </c>
      <c r="K239" s="41" t="s">
        <v>13</v>
      </c>
      <c r="L239" s="39" t="s">
        <v>14</v>
      </c>
      <c r="M239" s="39" t="s">
        <v>15</v>
      </c>
      <c r="N239" s="39" t="s">
        <v>16</v>
      </c>
      <c r="O239" s="39" t="s">
        <v>17</v>
      </c>
      <c r="P239" s="56"/>
      <c r="Q239" s="56"/>
      <c r="R239" s="89"/>
      <c r="S239" s="56"/>
      <c r="T239" s="56"/>
      <c r="U239" s="89"/>
      <c r="V239" s="56"/>
      <c r="W239" s="56"/>
      <c r="AA239" s="3"/>
      <c r="AB239" s="4"/>
    </row>
    <row r="240" spans="1:28" ht="14" x14ac:dyDescent="0.15">
      <c r="A240" s="38" t="s">
        <v>19</v>
      </c>
      <c r="B240" s="139">
        <f t="shared" ref="B240:N240" si="77">B251</f>
        <v>21456.394719662549</v>
      </c>
      <c r="C240" s="139">
        <f t="shared" si="77"/>
        <v>86806.466648276808</v>
      </c>
      <c r="D240" s="139">
        <f t="shared" si="77"/>
        <v>1508.5462092773273</v>
      </c>
      <c r="E240" s="139">
        <f t="shared" si="77"/>
        <v>2.0720568393326086</v>
      </c>
      <c r="F240" s="139">
        <f t="shared" si="77"/>
        <v>17779.891098175522</v>
      </c>
      <c r="G240" s="139">
        <f t="shared" si="77"/>
        <v>48.377376769058003</v>
      </c>
      <c r="H240" s="139">
        <f t="shared" si="77"/>
        <v>18806.544330172535</v>
      </c>
      <c r="I240" s="139">
        <f t="shared" si="77"/>
        <v>40832.780262161592</v>
      </c>
      <c r="J240" s="139">
        <f t="shared" si="77"/>
        <v>19040.517111921796</v>
      </c>
      <c r="K240" s="139">
        <f t="shared" si="77"/>
        <v>3590.8465475862477</v>
      </c>
      <c r="L240" s="139">
        <f t="shared" si="77"/>
        <v>2722.0789968397039</v>
      </c>
      <c r="M240" s="139">
        <f t="shared" si="77"/>
        <v>4325.0380257007128</v>
      </c>
      <c r="N240" s="139">
        <f t="shared" si="77"/>
        <v>27.406947322416237</v>
      </c>
      <c r="O240" s="140">
        <f>SUM(B240:N240)</f>
        <v>216946.96033070562</v>
      </c>
      <c r="P240" s="92"/>
      <c r="Q240" s="7"/>
      <c r="R240" s="7"/>
      <c r="S240" s="7"/>
      <c r="T240" s="7"/>
      <c r="U240" s="8"/>
      <c r="V240" s="7"/>
      <c r="W240" s="7"/>
      <c r="AA240" s="3"/>
      <c r="AB240" s="4"/>
    </row>
    <row r="241" spans="1:28" x14ac:dyDescent="0.15">
      <c r="A241" s="7"/>
      <c r="B241" s="7"/>
      <c r="C241" s="7"/>
      <c r="D241" s="7"/>
      <c r="E241" s="7"/>
      <c r="F241" s="7"/>
      <c r="G241" s="7"/>
      <c r="H241" s="7"/>
      <c r="I241" s="7"/>
      <c r="J241" s="7"/>
      <c r="K241" s="7"/>
      <c r="L241" s="7"/>
      <c r="M241" s="7"/>
      <c r="N241" s="7"/>
      <c r="O241" s="7"/>
      <c r="P241" s="7"/>
      <c r="Q241" s="7"/>
      <c r="R241" s="7"/>
      <c r="S241" s="7"/>
      <c r="T241" s="7"/>
      <c r="U241" s="8"/>
      <c r="V241" s="7"/>
    </row>
    <row r="242" spans="1:28" x14ac:dyDescent="0.15">
      <c r="A242" s="7"/>
      <c r="B242" s="7"/>
      <c r="C242" s="7"/>
      <c r="D242" s="7"/>
      <c r="E242" s="7"/>
      <c r="F242" s="7"/>
      <c r="G242" s="7"/>
      <c r="H242" s="7"/>
      <c r="I242" s="7"/>
      <c r="J242" s="7"/>
      <c r="K242" s="7"/>
      <c r="L242" s="7"/>
      <c r="M242" s="7"/>
      <c r="N242" s="7"/>
      <c r="O242" s="7"/>
      <c r="P242" s="7"/>
      <c r="Q242" s="7"/>
      <c r="R242" s="7"/>
      <c r="S242" s="7"/>
      <c r="T242" s="7"/>
      <c r="U242" s="8"/>
      <c r="V242" s="7"/>
    </row>
    <row r="243" spans="1:28" ht="16" x14ac:dyDescent="0.15">
      <c r="A243" s="26" t="s">
        <v>20</v>
      </c>
      <c r="B243" s="26"/>
      <c r="C243" s="26"/>
      <c r="D243" s="26"/>
      <c r="E243" s="26"/>
      <c r="F243" s="26"/>
      <c r="G243" s="26"/>
      <c r="H243" s="26"/>
      <c r="I243" s="26"/>
      <c r="J243" s="26"/>
      <c r="K243" s="26"/>
      <c r="L243" s="26"/>
      <c r="M243" s="26"/>
      <c r="N243" s="26"/>
      <c r="O243" s="26"/>
      <c r="P243" s="7"/>
      <c r="Q243" s="7"/>
      <c r="R243" s="7"/>
      <c r="S243" s="7"/>
      <c r="T243" s="7"/>
      <c r="U243" s="8"/>
      <c r="V243" s="7"/>
    </row>
    <row r="244" spans="1:28" ht="34" x14ac:dyDescent="0.15">
      <c r="A244" s="141" t="s">
        <v>82</v>
      </c>
      <c r="B244" s="63" t="s">
        <v>4</v>
      </c>
      <c r="C244" s="63" t="s">
        <v>5</v>
      </c>
      <c r="D244" s="63" t="s">
        <v>6</v>
      </c>
      <c r="E244" s="63" t="s">
        <v>7</v>
      </c>
      <c r="F244" s="63" t="s">
        <v>8</v>
      </c>
      <c r="G244" s="63" t="s">
        <v>9</v>
      </c>
      <c r="H244" s="65" t="s">
        <v>10</v>
      </c>
      <c r="I244" s="110" t="s">
        <v>11</v>
      </c>
      <c r="J244" s="110" t="s">
        <v>12</v>
      </c>
      <c r="K244" s="66" t="s">
        <v>13</v>
      </c>
      <c r="L244" s="110" t="s">
        <v>14</v>
      </c>
      <c r="M244" s="110" t="s">
        <v>15</v>
      </c>
      <c r="N244" s="110" t="s">
        <v>16</v>
      </c>
      <c r="O244" s="65" t="s">
        <v>17</v>
      </c>
      <c r="P244" s="56"/>
      <c r="Q244" s="89"/>
      <c r="R244" s="56"/>
      <c r="S244" s="56"/>
      <c r="T244" s="56"/>
      <c r="U244" s="89"/>
      <c r="V244" s="56"/>
      <c r="W244" s="56"/>
      <c r="AA244" s="3"/>
      <c r="AB244" s="4"/>
    </row>
    <row r="245" spans="1:28" ht="16" x14ac:dyDescent="0.15">
      <c r="A245" s="66" t="s">
        <v>87</v>
      </c>
      <c r="B245" s="112">
        <f>SUM(B256,L256:M256)/1024</f>
        <v>396.7318116039304</v>
      </c>
      <c r="C245" s="112">
        <f t="shared" ref="C245:C250" si="78">(C256+D256)/1024</f>
        <v>269.21673684601592</v>
      </c>
      <c r="D245" s="112">
        <f t="shared" ref="D245:E250" si="79">E256/1024</f>
        <v>0</v>
      </c>
      <c r="E245" s="112">
        <f t="shared" si="79"/>
        <v>0</v>
      </c>
      <c r="F245" s="112">
        <f t="shared" ref="F245:F250" si="80">(G256+H256+I256)/1024</f>
        <v>36.248509198739143</v>
      </c>
      <c r="G245" s="112">
        <f t="shared" ref="G245:G250" si="81">J256/1024</f>
        <v>3.7235778891044824E-3</v>
      </c>
      <c r="H245" s="112">
        <f t="shared" ref="H245:H250" si="82">(K256+P256)/1024</f>
        <v>79.724406083085256</v>
      </c>
      <c r="I245" s="112">
        <f t="shared" ref="I245:I250" si="83">(N256+O256)/1024</f>
        <v>276.43953931897886</v>
      </c>
      <c r="J245" s="112">
        <f t="shared" ref="J245:J250" si="84">(Q256+R256+S256+T256)/1024</f>
        <v>29.948518369099475</v>
      </c>
      <c r="K245" s="112">
        <f>SUM(U256,V256)/1024</f>
        <v>12.240528963710789</v>
      </c>
      <c r="L245" s="112">
        <f t="shared" ref="L245:L250" si="85">(W256+X256)/1024</f>
        <v>4.8234468524460627</v>
      </c>
      <c r="M245" s="112">
        <f>(Y256)/1024</f>
        <v>494.24270925238966</v>
      </c>
      <c r="N245" s="112">
        <f>Z256/1024</f>
        <v>0</v>
      </c>
      <c r="O245" s="142">
        <f t="shared" ref="O245:O251" si="86">SUM(B245:N245)</f>
        <v>1599.6199300662847</v>
      </c>
      <c r="P245" s="22"/>
      <c r="Q245" s="7"/>
      <c r="R245" s="7"/>
      <c r="S245" s="7"/>
      <c r="T245" s="7"/>
      <c r="U245" s="8"/>
      <c r="V245" s="7"/>
      <c r="W245" s="7"/>
      <c r="AA245" s="3"/>
      <c r="AB245" s="4"/>
    </row>
    <row r="246" spans="1:28" ht="16" x14ac:dyDescent="0.15">
      <c r="A246" s="66" t="s">
        <v>88</v>
      </c>
      <c r="B246" s="112">
        <f t="shared" ref="B246:B250" si="87">SUM(B257,L257:M257)/1024</f>
        <v>14888.417549177904</v>
      </c>
      <c r="C246" s="112">
        <f t="shared" si="78"/>
        <v>83795.830374282392</v>
      </c>
      <c r="D246" s="112">
        <f t="shared" si="79"/>
        <v>404.50146811619823</v>
      </c>
      <c r="E246" s="112">
        <f t="shared" si="79"/>
        <v>2.0687841235930957</v>
      </c>
      <c r="F246" s="112">
        <f t="shared" si="80"/>
        <v>4512.4135252772558</v>
      </c>
      <c r="G246" s="112">
        <f t="shared" si="81"/>
        <v>4.4127290968126465</v>
      </c>
      <c r="H246" s="112">
        <f t="shared" si="82"/>
        <v>12377.875449403056</v>
      </c>
      <c r="I246" s="112">
        <f t="shared" si="83"/>
        <v>2700.3389621314923</v>
      </c>
      <c r="J246" s="112">
        <f t="shared" si="84"/>
        <v>835.33852571224054</v>
      </c>
      <c r="K246" s="112">
        <f t="shared" ref="K246:K250" si="88">SUM(U257,V257)/1024</f>
        <v>2282.6098467313172</v>
      </c>
      <c r="L246" s="112">
        <f t="shared" si="85"/>
        <v>97.715857217358291</v>
      </c>
      <c r="M246" s="112">
        <f t="shared" ref="M246:M250" si="89">(Y257)/1024</f>
        <v>1466.4104154372362</v>
      </c>
      <c r="N246" s="112">
        <f t="shared" ref="N246:N250" si="90">Z257/1024</f>
        <v>0</v>
      </c>
      <c r="O246" s="142">
        <f t="shared" si="86"/>
        <v>123367.93348670685</v>
      </c>
      <c r="P246" s="7"/>
      <c r="Q246" s="7"/>
      <c r="R246" s="7"/>
      <c r="S246" s="7"/>
      <c r="T246" s="7"/>
      <c r="U246" s="8"/>
      <c r="V246" s="7"/>
      <c r="W246" s="7"/>
      <c r="AA246" s="3"/>
      <c r="AB246" s="4"/>
    </row>
    <row r="247" spans="1:28" ht="16" x14ac:dyDescent="0.15">
      <c r="A247" s="66" t="s">
        <v>89</v>
      </c>
      <c r="B247" s="112">
        <f t="shared" si="87"/>
        <v>3441.9371124734835</v>
      </c>
      <c r="C247" s="112">
        <f t="shared" si="78"/>
        <v>1564.5097058290448</v>
      </c>
      <c r="D247" s="112">
        <f t="shared" si="79"/>
        <v>17.272518110575195</v>
      </c>
      <c r="E247" s="112">
        <f t="shared" si="79"/>
        <v>3.2727157395129299E-3</v>
      </c>
      <c r="F247" s="112">
        <f t="shared" si="80"/>
        <v>5257.2984004768505</v>
      </c>
      <c r="G247" s="112">
        <f t="shared" si="81"/>
        <v>13.660261888881836</v>
      </c>
      <c r="H247" s="112">
        <f t="shared" si="82"/>
        <v>3605.9485976754199</v>
      </c>
      <c r="I247" s="112">
        <f t="shared" si="83"/>
        <v>10436.527289172245</v>
      </c>
      <c r="J247" s="112">
        <f t="shared" si="84"/>
        <v>9300.3290333535588</v>
      </c>
      <c r="K247" s="112">
        <f t="shared" si="88"/>
        <v>1017.0437084586465</v>
      </c>
      <c r="L247" s="112">
        <f t="shared" si="85"/>
        <v>84.450187971524315</v>
      </c>
      <c r="M247" s="112">
        <f t="shared" si="89"/>
        <v>1533.6956988981444</v>
      </c>
      <c r="N247" s="112">
        <f t="shared" si="90"/>
        <v>0</v>
      </c>
      <c r="O247" s="142">
        <f t="shared" si="86"/>
        <v>36272.67578702412</v>
      </c>
      <c r="P247" s="7"/>
      <c r="Q247" s="7"/>
      <c r="R247" s="7"/>
      <c r="S247" s="7"/>
      <c r="T247" s="7"/>
      <c r="U247" s="8"/>
      <c r="V247" s="7"/>
      <c r="W247" s="7"/>
      <c r="AA247" s="3"/>
      <c r="AB247" s="4"/>
    </row>
    <row r="248" spans="1:28" ht="16" x14ac:dyDescent="0.15">
      <c r="A248" s="66" t="s">
        <v>90</v>
      </c>
      <c r="B248" s="112">
        <f t="shared" si="87"/>
        <v>2223.2997917824209</v>
      </c>
      <c r="C248" s="112">
        <f t="shared" si="78"/>
        <v>1172.0353292392524</v>
      </c>
      <c r="D248" s="112">
        <f t="shared" si="79"/>
        <v>0.10633327939194628</v>
      </c>
      <c r="E248" s="112">
        <f t="shared" si="79"/>
        <v>0</v>
      </c>
      <c r="F248" s="112">
        <f t="shared" si="80"/>
        <v>1606.739571997648</v>
      </c>
      <c r="G248" s="112">
        <f t="shared" si="81"/>
        <v>20.054534274739943</v>
      </c>
      <c r="H248" s="112">
        <f t="shared" si="82"/>
        <v>2682.0970863833809</v>
      </c>
      <c r="I248" s="112">
        <f t="shared" si="83"/>
        <v>27072.880785209247</v>
      </c>
      <c r="J248" s="112">
        <f t="shared" si="84"/>
        <v>4784.0525932138362</v>
      </c>
      <c r="K248" s="112">
        <f t="shared" si="88"/>
        <v>211.74128492793301</v>
      </c>
      <c r="L248" s="112">
        <f t="shared" si="85"/>
        <v>182.05289687506854</v>
      </c>
      <c r="M248" s="112">
        <f t="shared" si="89"/>
        <v>398.97705281444729</v>
      </c>
      <c r="N248" s="112">
        <f t="shared" si="90"/>
        <v>0</v>
      </c>
      <c r="O248" s="142">
        <f t="shared" si="86"/>
        <v>40354.037259997363</v>
      </c>
      <c r="P248" s="7"/>
      <c r="Q248" s="7"/>
      <c r="R248" s="7"/>
      <c r="S248" s="7"/>
      <c r="T248" s="7"/>
      <c r="U248" s="8"/>
      <c r="V248" s="7"/>
      <c r="W248" s="7"/>
      <c r="AA248" s="3"/>
      <c r="AB248" s="4"/>
    </row>
    <row r="249" spans="1:28" ht="16" x14ac:dyDescent="0.15">
      <c r="A249" s="66" t="s">
        <v>91</v>
      </c>
      <c r="B249" s="112">
        <f t="shared" si="87"/>
        <v>9.695019879646674</v>
      </c>
      <c r="C249" s="112">
        <f t="shared" si="78"/>
        <v>4.8620098961509859</v>
      </c>
      <c r="D249" s="112">
        <f t="shared" si="79"/>
        <v>0</v>
      </c>
      <c r="E249" s="112">
        <f t="shared" si="79"/>
        <v>0</v>
      </c>
      <c r="F249" s="112">
        <f t="shared" si="80"/>
        <v>6363.0989362186156</v>
      </c>
      <c r="G249" s="112">
        <f t="shared" si="81"/>
        <v>10.246127930734472</v>
      </c>
      <c r="H249" s="112">
        <f t="shared" si="82"/>
        <v>60.872281107951466</v>
      </c>
      <c r="I249" s="112">
        <f t="shared" si="83"/>
        <v>269.86214304643352</v>
      </c>
      <c r="J249" s="112">
        <f t="shared" si="84"/>
        <v>4068.18920300121</v>
      </c>
      <c r="K249" s="112">
        <f t="shared" si="88"/>
        <v>0.50115602077858046</v>
      </c>
      <c r="L249" s="112">
        <f t="shared" si="85"/>
        <v>2353.0366079231621</v>
      </c>
      <c r="M249" s="112">
        <f t="shared" si="89"/>
        <v>427.5398745290625</v>
      </c>
      <c r="N249" s="112">
        <f t="shared" si="90"/>
        <v>26.981175251752539</v>
      </c>
      <c r="O249" s="142">
        <f t="shared" si="86"/>
        <v>13594.884534805498</v>
      </c>
      <c r="P249" s="7"/>
      <c r="Q249" s="7"/>
      <c r="R249" s="7"/>
      <c r="S249" s="7"/>
      <c r="T249" s="7"/>
      <c r="U249" s="8"/>
      <c r="V249" s="7"/>
      <c r="W249" s="7"/>
      <c r="AA249" s="3"/>
      <c r="AB249" s="4"/>
    </row>
    <row r="250" spans="1:28" ht="18" x14ac:dyDescent="0.15">
      <c r="A250" s="66" t="s">
        <v>92</v>
      </c>
      <c r="B250" s="112">
        <f t="shared" si="87"/>
        <v>496.31343474516342</v>
      </c>
      <c r="C250" s="112">
        <f t="shared" si="78"/>
        <v>1.2492183948779687E-2</v>
      </c>
      <c r="D250" s="112">
        <f t="shared" si="79"/>
        <v>1086.665889771162</v>
      </c>
      <c r="E250" s="112">
        <f t="shared" si="79"/>
        <v>0</v>
      </c>
      <c r="F250" s="112">
        <f t="shared" si="80"/>
        <v>4.0921550064131154</v>
      </c>
      <c r="G250" s="112">
        <f t="shared" si="81"/>
        <v>0</v>
      </c>
      <c r="H250" s="112">
        <f t="shared" si="82"/>
        <v>2.6509519641876953E-2</v>
      </c>
      <c r="I250" s="112">
        <f t="shared" si="83"/>
        <v>76.731543283195506</v>
      </c>
      <c r="J250" s="112">
        <f t="shared" si="84"/>
        <v>22.65923827185177</v>
      </c>
      <c r="K250" s="112">
        <f t="shared" si="88"/>
        <v>66.71002248386138</v>
      </c>
      <c r="L250" s="112">
        <f t="shared" si="85"/>
        <v>1.4460965758189551E-10</v>
      </c>
      <c r="M250" s="112">
        <f t="shared" si="89"/>
        <v>4.1722747694329785</v>
      </c>
      <c r="N250" s="112">
        <f t="shared" si="90"/>
        <v>0.42577207066369727</v>
      </c>
      <c r="O250" s="142">
        <f t="shared" si="86"/>
        <v>1757.8093321054794</v>
      </c>
      <c r="P250" s="22"/>
      <c r="Q250" s="7"/>
      <c r="R250" s="7"/>
      <c r="S250" s="7"/>
      <c r="T250" s="7"/>
      <c r="U250" s="8"/>
      <c r="V250" s="7"/>
      <c r="W250" s="7"/>
      <c r="AA250" s="3"/>
      <c r="AB250" s="4"/>
    </row>
    <row r="251" spans="1:28" ht="17" x14ac:dyDescent="0.15">
      <c r="A251" s="27" t="s">
        <v>19</v>
      </c>
      <c r="B251" s="142">
        <f t="shared" ref="B251:N251" si="91">SUM(B245:B250)</f>
        <v>21456.394719662549</v>
      </c>
      <c r="C251" s="142">
        <f t="shared" si="91"/>
        <v>86806.466648276808</v>
      </c>
      <c r="D251" s="142">
        <f t="shared" si="91"/>
        <v>1508.5462092773273</v>
      </c>
      <c r="E251" s="142">
        <f t="shared" si="91"/>
        <v>2.0720568393326086</v>
      </c>
      <c r="F251" s="142">
        <f t="shared" si="91"/>
        <v>17779.891098175522</v>
      </c>
      <c r="G251" s="142">
        <f t="shared" si="91"/>
        <v>48.377376769058003</v>
      </c>
      <c r="H251" s="142">
        <f>SUM(H245:H250)</f>
        <v>18806.544330172535</v>
      </c>
      <c r="I251" s="142">
        <f t="shared" si="91"/>
        <v>40832.780262161592</v>
      </c>
      <c r="J251" s="142">
        <f t="shared" si="91"/>
        <v>19040.517111921796</v>
      </c>
      <c r="K251" s="142">
        <f t="shared" si="91"/>
        <v>3590.8465475862477</v>
      </c>
      <c r="L251" s="142">
        <f t="shared" si="91"/>
        <v>2722.0789968397039</v>
      </c>
      <c r="M251" s="142">
        <f t="shared" si="91"/>
        <v>4325.0380257007128</v>
      </c>
      <c r="N251" s="142">
        <f t="shared" si="91"/>
        <v>27.406947322416237</v>
      </c>
      <c r="O251" s="142">
        <f t="shared" si="86"/>
        <v>216946.96033070562</v>
      </c>
      <c r="P251" s="78"/>
      <c r="Q251" s="7"/>
      <c r="R251" s="7"/>
      <c r="S251" s="7"/>
      <c r="T251" s="7"/>
      <c r="U251" s="8"/>
      <c r="V251" s="7"/>
      <c r="W251" s="7"/>
      <c r="AA251" s="3"/>
      <c r="AB251" s="4"/>
    </row>
    <row r="252" spans="1:28" x14ac:dyDescent="0.15">
      <c r="A252" s="7"/>
      <c r="B252" s="7"/>
      <c r="C252" s="7"/>
      <c r="D252" s="7"/>
      <c r="E252" s="7"/>
      <c r="F252" s="7"/>
      <c r="G252" s="7"/>
      <c r="H252" s="7"/>
      <c r="I252" s="7"/>
      <c r="J252" s="7"/>
      <c r="K252" s="7"/>
      <c r="L252" s="7"/>
      <c r="M252" s="7"/>
      <c r="N252" s="7"/>
      <c r="O252" s="22"/>
      <c r="P252" s="7"/>
      <c r="Q252" s="7"/>
      <c r="R252" s="7"/>
      <c r="S252" s="7"/>
      <c r="T252" s="8"/>
      <c r="U252" s="7"/>
      <c r="V252" s="7"/>
    </row>
    <row r="253" spans="1:28" x14ac:dyDescent="0.15">
      <c r="A253" s="7"/>
      <c r="B253" s="7"/>
      <c r="C253" s="7"/>
      <c r="D253" s="7"/>
      <c r="E253" s="7"/>
      <c r="F253" s="7"/>
      <c r="G253" s="7"/>
      <c r="H253" s="7"/>
      <c r="I253" s="7"/>
      <c r="J253" s="7"/>
      <c r="K253" s="7"/>
      <c r="L253" s="7"/>
      <c r="M253" s="7"/>
      <c r="N253" s="7"/>
      <c r="O253" s="7"/>
      <c r="P253" s="7"/>
      <c r="Q253" s="7"/>
      <c r="R253" s="7"/>
      <c r="S253" s="7"/>
      <c r="T253" s="7"/>
      <c r="U253" s="8"/>
      <c r="V253" s="7"/>
      <c r="AA253" s="3"/>
    </row>
    <row r="254" spans="1:28" x14ac:dyDescent="0.15">
      <c r="A254" s="7" t="s">
        <v>35</v>
      </c>
      <c r="B254" s="7"/>
      <c r="C254" s="7"/>
      <c r="D254" s="7"/>
      <c r="E254" s="7"/>
      <c r="F254" s="7"/>
      <c r="G254" s="7"/>
      <c r="H254" s="7"/>
      <c r="I254" s="7"/>
      <c r="J254" s="7"/>
      <c r="K254" s="7"/>
      <c r="L254" s="7"/>
      <c r="M254" s="7"/>
      <c r="N254" s="7"/>
      <c r="O254" s="7"/>
      <c r="P254" s="7"/>
      <c r="Q254" s="7"/>
      <c r="R254" s="7"/>
      <c r="S254" s="7"/>
      <c r="T254" s="7"/>
      <c r="U254" s="8"/>
      <c r="V254" s="7"/>
      <c r="AA254" s="3"/>
    </row>
    <row r="255" spans="1:28" ht="28" x14ac:dyDescent="0.15">
      <c r="A255" s="113" t="s">
        <v>56</v>
      </c>
      <c r="B255" s="113" t="s">
        <v>37</v>
      </c>
      <c r="C255" s="39" t="s">
        <v>5</v>
      </c>
      <c r="D255" s="40" t="s">
        <v>38</v>
      </c>
      <c r="E255" s="39" t="s">
        <v>6</v>
      </c>
      <c r="F255" s="39" t="s">
        <v>7</v>
      </c>
      <c r="G255" s="39" t="s">
        <v>8</v>
      </c>
      <c r="H255" s="39" t="s">
        <v>39</v>
      </c>
      <c r="I255" s="40" t="s">
        <v>40</v>
      </c>
      <c r="J255" s="39" t="s">
        <v>41</v>
      </c>
      <c r="K255" s="39" t="s">
        <v>42</v>
      </c>
      <c r="L255" s="39" t="s">
        <v>43</v>
      </c>
      <c r="M255" s="39" t="s">
        <v>44</v>
      </c>
      <c r="N255" s="41" t="s">
        <v>45</v>
      </c>
      <c r="O255" s="39" t="s">
        <v>46</v>
      </c>
      <c r="P255" s="39" t="s">
        <v>47</v>
      </c>
      <c r="Q255" s="42" t="s">
        <v>12</v>
      </c>
      <c r="R255" s="39" t="s">
        <v>48</v>
      </c>
      <c r="S255" s="39" t="s">
        <v>49</v>
      </c>
      <c r="T255" s="42" t="s">
        <v>50</v>
      </c>
      <c r="U255" s="39" t="s">
        <v>51</v>
      </c>
      <c r="V255" s="39" t="s">
        <v>52</v>
      </c>
      <c r="W255" s="114" t="s">
        <v>14</v>
      </c>
      <c r="X255" s="114" t="s">
        <v>53</v>
      </c>
      <c r="Y255" s="114" t="s">
        <v>54</v>
      </c>
      <c r="Z255" s="49" t="s">
        <v>16</v>
      </c>
      <c r="AA255" s="114" t="s">
        <v>17</v>
      </c>
    </row>
    <row r="256" spans="1:28" x14ac:dyDescent="0.15">
      <c r="A256" s="41" t="s">
        <v>87</v>
      </c>
      <c r="B256" s="143">
        <v>405657.467361763</v>
      </c>
      <c r="C256" s="75">
        <v>38410.785854316302</v>
      </c>
      <c r="D256" s="75">
        <v>237267.15267600401</v>
      </c>
      <c r="E256" s="75"/>
      <c r="F256" s="75"/>
      <c r="G256" s="75">
        <v>37118.452514151097</v>
      </c>
      <c r="H256" s="75">
        <v>2.09053577855229E-2</v>
      </c>
      <c r="I256" s="75"/>
      <c r="J256" s="75">
        <v>3.8129437584429899</v>
      </c>
      <c r="K256" s="75"/>
      <c r="L256" s="75">
        <v>14.579017044045001</v>
      </c>
      <c r="M256" s="75">
        <v>581.32870361767698</v>
      </c>
      <c r="N256" s="75">
        <v>273969.90037310403</v>
      </c>
      <c r="O256" s="75">
        <v>9104.1878895303198</v>
      </c>
      <c r="P256" s="75">
        <v>81637.791829079302</v>
      </c>
      <c r="Q256" s="75">
        <v>25743.211064470001</v>
      </c>
      <c r="R256" s="75">
        <v>4924.0717454878604</v>
      </c>
      <c r="S256" s="75"/>
      <c r="T256" s="75"/>
      <c r="U256" s="75">
        <v>12436.700361032899</v>
      </c>
      <c r="V256" s="75">
        <v>97.601297806948395</v>
      </c>
      <c r="W256" s="75">
        <v>465.37799592874899</v>
      </c>
      <c r="X256" s="75">
        <v>4473.8315809760197</v>
      </c>
      <c r="Y256" s="75">
        <v>506104.53427444701</v>
      </c>
      <c r="Z256" s="75"/>
      <c r="AA256" s="80">
        <v>1638010.8083878756</v>
      </c>
    </row>
    <row r="257" spans="1:28" x14ac:dyDescent="0.15">
      <c r="A257" s="41" t="s">
        <v>88</v>
      </c>
      <c r="B257" s="143">
        <v>748262.23083608504</v>
      </c>
      <c r="C257" s="75">
        <v>396247.84752925899</v>
      </c>
      <c r="D257" s="75">
        <v>85410682.455735907</v>
      </c>
      <c r="E257" s="75">
        <v>414209.50335098698</v>
      </c>
      <c r="F257" s="75">
        <v>2118.43494255933</v>
      </c>
      <c r="G257" s="75">
        <v>1706006.5315829201</v>
      </c>
      <c r="H257" s="75">
        <v>2914704.91830099</v>
      </c>
      <c r="I257" s="75"/>
      <c r="J257" s="75">
        <v>4518.63459513615</v>
      </c>
      <c r="K257" s="75">
        <v>7739988.9414757499</v>
      </c>
      <c r="L257" s="75">
        <v>111.39452358800899</v>
      </c>
      <c r="M257" s="75">
        <v>14497365.944998501</v>
      </c>
      <c r="N257" s="75">
        <v>823397.15138474805</v>
      </c>
      <c r="O257" s="75">
        <v>1941749.9458379</v>
      </c>
      <c r="P257" s="75">
        <v>4934955.5187129797</v>
      </c>
      <c r="Q257" s="75">
        <v>225150.753088522</v>
      </c>
      <c r="R257" s="75">
        <v>576060.91608826199</v>
      </c>
      <c r="S257" s="75">
        <v>3210.1542690629099</v>
      </c>
      <c r="T257" s="75">
        <v>50964.826883487403</v>
      </c>
      <c r="U257" s="75">
        <v>1832296.0433922</v>
      </c>
      <c r="V257" s="75">
        <v>505096.43966066901</v>
      </c>
      <c r="W257" s="75">
        <v>27983.5450373766</v>
      </c>
      <c r="X257" s="75">
        <v>72077.492753198298</v>
      </c>
      <c r="Y257" s="75">
        <v>1501604.2654077299</v>
      </c>
      <c r="Z257" s="75"/>
      <c r="AA257" s="80">
        <v>126328763.8903878</v>
      </c>
    </row>
    <row r="258" spans="1:28" x14ac:dyDescent="0.15">
      <c r="A258" s="41" t="s">
        <v>89</v>
      </c>
      <c r="B258" s="143">
        <v>1476165.14611075</v>
      </c>
      <c r="C258" s="75">
        <v>553365.852834302</v>
      </c>
      <c r="D258" s="75">
        <v>1048692.0859346399</v>
      </c>
      <c r="E258" s="75">
        <v>17687.058545229</v>
      </c>
      <c r="F258" s="75">
        <v>3.3512609172612402</v>
      </c>
      <c r="G258" s="75">
        <v>937604.43378018495</v>
      </c>
      <c r="H258" s="75">
        <v>4445869.1283081099</v>
      </c>
      <c r="I258" s="75"/>
      <c r="J258" s="75">
        <v>13988.108174215</v>
      </c>
      <c r="K258" s="75">
        <v>1650512.67043207</v>
      </c>
      <c r="L258" s="75">
        <v>33.476373696699703</v>
      </c>
      <c r="M258" s="75">
        <v>2048344.9806884001</v>
      </c>
      <c r="N258" s="75">
        <v>724980.91100954905</v>
      </c>
      <c r="O258" s="75">
        <v>9962023.0331028309</v>
      </c>
      <c r="P258" s="75">
        <v>2041978.69358756</v>
      </c>
      <c r="Q258" s="75">
        <v>731274.65078549006</v>
      </c>
      <c r="R258" s="75">
        <v>8790784.7854708992</v>
      </c>
      <c r="S258" s="75">
        <v>63.444176141172598</v>
      </c>
      <c r="T258" s="75">
        <v>1414.0497215138701</v>
      </c>
      <c r="U258" s="75">
        <v>764988.09043557104</v>
      </c>
      <c r="V258" s="75">
        <v>276464.66702608299</v>
      </c>
      <c r="W258" s="75">
        <v>40933.520524393702</v>
      </c>
      <c r="X258" s="75">
        <v>45543.471958447197</v>
      </c>
      <c r="Y258" s="75">
        <v>1570504.3956716999</v>
      </c>
      <c r="Z258" s="75"/>
      <c r="AA258" s="80">
        <v>37143220.005912684</v>
      </c>
    </row>
    <row r="259" spans="1:28" x14ac:dyDescent="0.15">
      <c r="A259" s="41" t="s">
        <v>90</v>
      </c>
      <c r="B259" s="143">
        <v>533444.35778886895</v>
      </c>
      <c r="C259" s="75">
        <v>9.0625556744635105</v>
      </c>
      <c r="D259" s="75">
        <v>1200155.11458532</v>
      </c>
      <c r="E259" s="75">
        <v>108.88527809735299</v>
      </c>
      <c r="F259" s="75"/>
      <c r="G259" s="75">
        <v>621860.14929437498</v>
      </c>
      <c r="H259" s="75">
        <v>1023440.93580716</v>
      </c>
      <c r="I259" s="75">
        <v>0.23662405647337401</v>
      </c>
      <c r="J259" s="75">
        <v>20535.843097333702</v>
      </c>
      <c r="K259" s="75">
        <v>354853.77293651202</v>
      </c>
      <c r="L259" s="75"/>
      <c r="M259" s="75">
        <v>1743214.6289963301</v>
      </c>
      <c r="N259" s="75">
        <v>808160.31340596697</v>
      </c>
      <c r="O259" s="75">
        <v>26914469.6106483</v>
      </c>
      <c r="P259" s="75">
        <v>2391613.6435200698</v>
      </c>
      <c r="Q259" s="75">
        <v>963442.609353762</v>
      </c>
      <c r="R259" s="75">
        <v>3922029.9384388002</v>
      </c>
      <c r="S259" s="75">
        <v>11306.9511876711</v>
      </c>
      <c r="T259" s="75">
        <v>2090.35647073481</v>
      </c>
      <c r="U259" s="75">
        <v>162078.822564214</v>
      </c>
      <c r="V259" s="75">
        <v>54744.253201989399</v>
      </c>
      <c r="W259" s="75">
        <v>139394.876643422</v>
      </c>
      <c r="X259" s="75">
        <v>47027.289756648199</v>
      </c>
      <c r="Y259" s="75">
        <v>408552.50208199403</v>
      </c>
      <c r="Z259" s="75"/>
      <c r="AA259" s="80">
        <v>41322534.1542373</v>
      </c>
    </row>
    <row r="260" spans="1:28" ht="17" customHeight="1" x14ac:dyDescent="0.15">
      <c r="A260" s="41" t="s">
        <v>91</v>
      </c>
      <c r="B260" s="143">
        <v>2.0826395470649</v>
      </c>
      <c r="C260" s="75"/>
      <c r="D260" s="75">
        <v>4978.6981336586095</v>
      </c>
      <c r="E260" s="75"/>
      <c r="F260" s="75"/>
      <c r="G260" s="75">
        <v>2309939.98523557</v>
      </c>
      <c r="H260" s="75">
        <v>4205085.3106015101</v>
      </c>
      <c r="I260" s="75">
        <v>788.01485078223004</v>
      </c>
      <c r="J260" s="75">
        <v>10492.035001072099</v>
      </c>
      <c r="K260" s="75"/>
      <c r="L260" s="75"/>
      <c r="M260" s="75">
        <v>9925.6177172111293</v>
      </c>
      <c r="N260" s="75">
        <v>47183.805239018897</v>
      </c>
      <c r="O260" s="75">
        <v>229155.02924052899</v>
      </c>
      <c r="P260" s="75">
        <v>62333.215854542301</v>
      </c>
      <c r="Q260" s="75">
        <v>364853.02120182902</v>
      </c>
      <c r="R260" s="75">
        <v>3800972.7226714101</v>
      </c>
      <c r="S260" s="75"/>
      <c r="T260" s="75"/>
      <c r="U260" s="75">
        <v>507.07129142433399</v>
      </c>
      <c r="V260" s="75">
        <v>6.1124738529324496</v>
      </c>
      <c r="W260" s="75">
        <v>884614.36916211795</v>
      </c>
      <c r="X260" s="75">
        <v>1524895.1173512</v>
      </c>
      <c r="Y260" s="75">
        <v>437800.83151776</v>
      </c>
      <c r="Z260" s="75">
        <v>27628.7234577946</v>
      </c>
      <c r="AA260" s="80">
        <v>13921161.76364083</v>
      </c>
      <c r="AB260"/>
    </row>
    <row r="261" spans="1:28" x14ac:dyDescent="0.15">
      <c r="A261" s="42" t="s">
        <v>93</v>
      </c>
      <c r="B261" s="144">
        <v>751.581104702316</v>
      </c>
      <c r="C261" s="75"/>
      <c r="D261" s="75">
        <v>12.7919963635504</v>
      </c>
      <c r="E261" s="75">
        <v>1112745.8711256699</v>
      </c>
      <c r="F261" s="75"/>
      <c r="G261" s="75">
        <v>4190.3667265670301</v>
      </c>
      <c r="H261" s="75"/>
      <c r="I261" s="75"/>
      <c r="J261" s="75"/>
      <c r="K261" s="75"/>
      <c r="L261" s="75"/>
      <c r="M261" s="75">
        <v>507473.37607434503</v>
      </c>
      <c r="N261" s="75">
        <v>27114.704809020201</v>
      </c>
      <c r="O261" s="75">
        <v>51458.395512971998</v>
      </c>
      <c r="P261" s="75">
        <v>27.145748113282</v>
      </c>
      <c r="Q261" s="75">
        <v>4071.72603825945</v>
      </c>
      <c r="R261" s="75">
        <v>4524.3211673870601</v>
      </c>
      <c r="S261" s="75"/>
      <c r="T261" s="75">
        <v>14607.012784729701</v>
      </c>
      <c r="U261" s="75">
        <v>64805.0125249056</v>
      </c>
      <c r="V261" s="75">
        <v>3506.0504985684502</v>
      </c>
      <c r="W261" s="75">
        <v>1.48080289363861E-7</v>
      </c>
      <c r="X261" s="75"/>
      <c r="Y261" s="75">
        <v>4272.40936389937</v>
      </c>
      <c r="Z261" s="75">
        <v>435.990600359626</v>
      </c>
      <c r="AA261" s="80">
        <v>1799996.7560760109</v>
      </c>
      <c r="AB261" s="4"/>
    </row>
    <row r="262" spans="1:28" ht="14" x14ac:dyDescent="0.15">
      <c r="A262" s="145" t="s">
        <v>96</v>
      </c>
      <c r="B262" s="146">
        <f>SUM(B256:B261)</f>
        <v>3164282.8658417165</v>
      </c>
      <c r="C262" s="146">
        <f t="shared" ref="C262:AA262" si="92">SUM(C256:C261)</f>
        <v>988033.54877355183</v>
      </c>
      <c r="D262" s="146">
        <f t="shared" si="92"/>
        <v>87901788.299061894</v>
      </c>
      <c r="E262" s="146">
        <f t="shared" si="92"/>
        <v>1544751.3182999832</v>
      </c>
      <c r="F262" s="146">
        <f t="shared" si="92"/>
        <v>2121.7862034765913</v>
      </c>
      <c r="G262" s="146">
        <f t="shared" si="92"/>
        <v>5616719.9191337684</v>
      </c>
      <c r="H262" s="146">
        <f t="shared" si="92"/>
        <v>12589100.313923128</v>
      </c>
      <c r="I262" s="146">
        <f t="shared" si="92"/>
        <v>788.25147483870342</v>
      </c>
      <c r="J262" s="146">
        <f t="shared" si="92"/>
        <v>49538.433811515395</v>
      </c>
      <c r="K262" s="146">
        <f t="shared" si="92"/>
        <v>9745355.3848443311</v>
      </c>
      <c r="L262" s="146">
        <f t="shared" si="92"/>
        <v>159.44991432875369</v>
      </c>
      <c r="M262" s="146">
        <f t="shared" si="92"/>
        <v>18806905.877178404</v>
      </c>
      <c r="N262" s="146">
        <f t="shared" si="92"/>
        <v>2704806.7862214074</v>
      </c>
      <c r="O262" s="146">
        <f t="shared" si="92"/>
        <v>39107960.202232055</v>
      </c>
      <c r="P262" s="146">
        <f t="shared" si="92"/>
        <v>9512546.0092523433</v>
      </c>
      <c r="Q262" s="146">
        <f t="shared" si="92"/>
        <v>2314535.9715323327</v>
      </c>
      <c r="R262" s="146">
        <f t="shared" si="92"/>
        <v>17099296.755582243</v>
      </c>
      <c r="S262" s="146">
        <f t="shared" si="92"/>
        <v>14580.549632875183</v>
      </c>
      <c r="T262" s="146">
        <f t="shared" si="92"/>
        <v>69076.245860465788</v>
      </c>
      <c r="U262" s="146">
        <f t="shared" si="92"/>
        <v>2837111.740569348</v>
      </c>
      <c r="V262" s="146">
        <f t="shared" si="92"/>
        <v>839915.12415896985</v>
      </c>
      <c r="W262" s="146">
        <f t="shared" si="92"/>
        <v>1093391.6893633869</v>
      </c>
      <c r="X262" s="146">
        <f t="shared" si="92"/>
        <v>1694017.2034004696</v>
      </c>
      <c r="Y262" s="146">
        <f t="shared" si="92"/>
        <v>4428838.9383175299</v>
      </c>
      <c r="Z262" s="146">
        <f t="shared" si="92"/>
        <v>28064.714058154226</v>
      </c>
      <c r="AA262" s="146">
        <f t="shared" si="92"/>
        <v>222153687.3786425</v>
      </c>
      <c r="AB262" s="4"/>
    </row>
    <row r="263" spans="1:28" x14ac:dyDescent="0.15">
      <c r="A263" s="974" t="s">
        <v>94</v>
      </c>
      <c r="B263" s="972"/>
      <c r="C263" s="972"/>
      <c r="D263" s="972"/>
      <c r="E263" s="972"/>
    </row>
    <row r="264" spans="1:28" x14ac:dyDescent="0.15">
      <c r="B264" s="147"/>
      <c r="C264" s="147"/>
      <c r="D264" s="147"/>
      <c r="E264" s="147"/>
      <c r="F264" s="147"/>
      <c r="G264" s="147"/>
      <c r="H264" s="147"/>
      <c r="I264" s="147"/>
      <c r="J264" s="147"/>
      <c r="K264" s="147"/>
      <c r="L264" s="147"/>
      <c r="M264" s="147"/>
      <c r="N264" s="147"/>
      <c r="O264" s="147"/>
      <c r="P264" s="147"/>
      <c r="Q264" s="147"/>
      <c r="R264" s="147"/>
      <c r="S264" s="147"/>
    </row>
    <row r="265" spans="1:28" x14ac:dyDescent="0.15">
      <c r="V265" s="148"/>
    </row>
  </sheetData>
  <mergeCells count="8">
    <mergeCell ref="A236:D236"/>
    <mergeCell ref="A263:E263"/>
    <mergeCell ref="A1:G1"/>
    <mergeCell ref="A2:G2"/>
    <mergeCell ref="A13:D13"/>
    <mergeCell ref="A156:D156"/>
    <mergeCell ref="A200:D200"/>
    <mergeCell ref="A226:E226"/>
  </mergeCells>
  <printOptions horizontalCentered="1"/>
  <pageMargins left="0.75" right="0.75" top="1" bottom="1" header="0.5" footer="0.5"/>
  <pageSetup scale="75" orientation="landscape" horizontalDpi="4294967292" verticalDpi="4294967292" r:id="rId1"/>
  <headerFooter alignWithMargins="0"/>
  <rowBreaks count="2" manualBreakCount="2">
    <brk id="143" max="16383" man="1"/>
    <brk id="21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F1879-EE94-F84E-BA4F-F91281471504}">
  <sheetPr codeName="Sheet12"/>
  <dimension ref="A1:K94"/>
  <sheetViews>
    <sheetView zoomScaleNormal="100" workbookViewId="0">
      <selection activeCell="F12" sqref="F12"/>
    </sheetView>
  </sheetViews>
  <sheetFormatPr baseColWidth="10" defaultColWidth="8.83203125" defaultRowHeight="13" x14ac:dyDescent="0.15"/>
  <cols>
    <col min="1" max="1" width="25.5" style="154" customWidth="1"/>
    <col min="2" max="2" width="24.33203125" style="154" customWidth="1"/>
    <col min="3" max="3" width="22.5" style="154" customWidth="1"/>
    <col min="4" max="4" width="20.5" style="156" customWidth="1"/>
    <col min="5" max="15" width="8.6640625" customWidth="1"/>
  </cols>
  <sheetData>
    <row r="1" spans="1:6" s="7" customFormat="1" ht="45.75" customHeight="1" x14ac:dyDescent="0.15">
      <c r="A1" s="976" t="s">
        <v>97</v>
      </c>
      <c r="B1" s="976"/>
      <c r="C1" s="976"/>
      <c r="D1" s="976"/>
      <c r="E1" s="976"/>
    </row>
    <row r="3" spans="1:6" ht="18" x14ac:dyDescent="0.2">
      <c r="A3" s="149" t="s">
        <v>98</v>
      </c>
      <c r="B3" s="149" t="s">
        <v>99</v>
      </c>
      <c r="C3" s="149" t="s">
        <v>100</v>
      </c>
      <c r="D3" s="150" t="s">
        <v>101</v>
      </c>
    </row>
    <row r="4" spans="1:6" ht="18" x14ac:dyDescent="0.2">
      <c r="A4" s="151" t="s">
        <v>102</v>
      </c>
      <c r="B4" s="818">
        <v>110024</v>
      </c>
      <c r="C4" s="864">
        <v>546174.38800000004</v>
      </c>
      <c r="D4" s="865">
        <v>21662.488193808524</v>
      </c>
    </row>
    <row r="5" spans="1:6" ht="16" x14ac:dyDescent="0.2">
      <c r="A5" s="151" t="s">
        <v>103</v>
      </c>
      <c r="B5" s="866">
        <v>35712</v>
      </c>
      <c r="C5" s="867">
        <v>180855.49600000001</v>
      </c>
      <c r="D5" s="865">
        <v>3479.334344788047</v>
      </c>
    </row>
    <row r="6" spans="1:6" ht="18" x14ac:dyDescent="0.2">
      <c r="A6" s="151" t="s">
        <v>104</v>
      </c>
      <c r="B6" s="866">
        <v>1021763</v>
      </c>
      <c r="C6" s="252">
        <v>1412363.246</v>
      </c>
      <c r="D6" s="252">
        <v>54936.933876021292</v>
      </c>
      <c r="F6" s="152"/>
    </row>
    <row r="7" spans="1:6" ht="16" x14ac:dyDescent="0.2">
      <c r="A7" s="151" t="s">
        <v>105</v>
      </c>
      <c r="B7" s="818">
        <v>29448</v>
      </c>
      <c r="C7" s="252">
        <v>60173.523999999998</v>
      </c>
      <c r="D7" s="252">
        <v>1762.0459549148243</v>
      </c>
    </row>
    <row r="8" spans="1:6" ht="16" x14ac:dyDescent="0.2">
      <c r="A8" s="151" t="s">
        <v>106</v>
      </c>
      <c r="B8" s="818">
        <v>38327</v>
      </c>
      <c r="C8" s="252">
        <v>150691.97899999999</v>
      </c>
      <c r="D8" s="252">
        <v>6515.0387366593359</v>
      </c>
    </row>
    <row r="9" spans="1:6" ht="16" x14ac:dyDescent="0.2">
      <c r="A9" s="151" t="s">
        <v>107</v>
      </c>
      <c r="B9" s="818">
        <v>990453</v>
      </c>
      <c r="C9" s="818">
        <v>867880.49899999984</v>
      </c>
      <c r="D9" s="818">
        <v>15028.046483086728</v>
      </c>
    </row>
    <row r="10" spans="1:6" ht="18" x14ac:dyDescent="0.2">
      <c r="A10" s="151" t="s">
        <v>108</v>
      </c>
      <c r="B10" s="866">
        <v>279032</v>
      </c>
      <c r="C10" s="867">
        <v>399.09399999999999</v>
      </c>
      <c r="D10" s="252">
        <v>2.9807323312270375</v>
      </c>
    </row>
    <row r="11" spans="1:6" x14ac:dyDescent="0.15">
      <c r="A11" s="153" t="s">
        <v>17</v>
      </c>
      <c r="B11" s="868">
        <v>2504759</v>
      </c>
      <c r="C11" s="869">
        <v>3218538.2259999998</v>
      </c>
      <c r="D11" s="869">
        <v>103386.86832160997</v>
      </c>
    </row>
    <row r="12" spans="1:6" x14ac:dyDescent="0.15">
      <c r="B12" s="155"/>
      <c r="C12" s="155"/>
    </row>
    <row r="13" spans="1:6" x14ac:dyDescent="0.15">
      <c r="A13" s="154" t="s">
        <v>109</v>
      </c>
    </row>
    <row r="14" spans="1:6" x14ac:dyDescent="0.15">
      <c r="A14" s="154" t="s">
        <v>110</v>
      </c>
    </row>
    <row r="15" spans="1:6" x14ac:dyDescent="0.15">
      <c r="A15" s="154" t="s">
        <v>111</v>
      </c>
    </row>
    <row r="16" spans="1:6" x14ac:dyDescent="0.15">
      <c r="A16" s="154" t="s">
        <v>112</v>
      </c>
    </row>
    <row r="38" spans="1:11" x14ac:dyDescent="0.15">
      <c r="A38" s="157" t="s">
        <v>113</v>
      </c>
    </row>
    <row r="39" spans="1:11" ht="16" x14ac:dyDescent="0.15">
      <c r="A39" s="158" t="s">
        <v>114</v>
      </c>
    </row>
    <row r="40" spans="1:11" ht="16" x14ac:dyDescent="0.15">
      <c r="A40" s="158" t="s">
        <v>115</v>
      </c>
    </row>
    <row r="41" spans="1:11" ht="16" x14ac:dyDescent="0.15">
      <c r="A41" s="158" t="s">
        <v>116</v>
      </c>
    </row>
    <row r="42" spans="1:11" ht="16" x14ac:dyDescent="0.15">
      <c r="A42" s="158" t="s">
        <v>117</v>
      </c>
    </row>
    <row r="43" spans="1:11" ht="16" x14ac:dyDescent="0.15">
      <c r="A43" s="158" t="s">
        <v>118</v>
      </c>
    </row>
    <row r="44" spans="1:11" ht="16" x14ac:dyDescent="0.15">
      <c r="A44" s="158" t="s">
        <v>119</v>
      </c>
    </row>
    <row r="45" spans="1:11" ht="16" x14ac:dyDescent="0.15">
      <c r="A45" s="158" t="s">
        <v>120</v>
      </c>
    </row>
    <row r="46" spans="1:11" ht="16" x14ac:dyDescent="0.15">
      <c r="A46" s="158" t="s">
        <v>121</v>
      </c>
      <c r="B46" s="159"/>
    </row>
    <row r="47" spans="1:11" ht="16" x14ac:dyDescent="0.15">
      <c r="A47" s="158" t="s">
        <v>122</v>
      </c>
      <c r="B47" s="159"/>
      <c r="K47" s="160"/>
    </row>
    <row r="48" spans="1:11" ht="16" x14ac:dyDescent="0.15">
      <c r="A48" s="158" t="s">
        <v>123</v>
      </c>
      <c r="B48" s="159"/>
    </row>
    <row r="49" spans="1:2" ht="16" x14ac:dyDescent="0.15">
      <c r="A49" s="158" t="s">
        <v>124</v>
      </c>
      <c r="B49" s="159"/>
    </row>
    <row r="50" spans="1:2" ht="16" x14ac:dyDescent="0.15">
      <c r="A50" s="158" t="s">
        <v>125</v>
      </c>
      <c r="B50" s="159"/>
    </row>
    <row r="51" spans="1:2" ht="16" x14ac:dyDescent="0.15">
      <c r="A51" s="158" t="s">
        <v>126</v>
      </c>
      <c r="B51" s="159"/>
    </row>
    <row r="52" spans="1:2" ht="16" x14ac:dyDescent="0.15">
      <c r="A52" s="158" t="s">
        <v>127</v>
      </c>
      <c r="B52" s="159"/>
    </row>
    <row r="53" spans="1:2" ht="16" x14ac:dyDescent="0.15">
      <c r="A53" s="158" t="s">
        <v>128</v>
      </c>
      <c r="B53" s="159"/>
    </row>
    <row r="54" spans="1:2" ht="16" x14ac:dyDescent="0.15">
      <c r="A54" s="158" t="s">
        <v>129</v>
      </c>
      <c r="B54" s="159"/>
    </row>
    <row r="55" spans="1:2" ht="16" x14ac:dyDescent="0.15">
      <c r="A55" s="158" t="s">
        <v>130</v>
      </c>
      <c r="B55" s="159"/>
    </row>
    <row r="56" spans="1:2" ht="16" x14ac:dyDescent="0.15">
      <c r="A56" s="158" t="s">
        <v>131</v>
      </c>
      <c r="B56" s="159"/>
    </row>
    <row r="57" spans="1:2" ht="16" x14ac:dyDescent="0.15">
      <c r="A57" s="158" t="s">
        <v>132</v>
      </c>
      <c r="B57" s="159"/>
    </row>
    <row r="58" spans="1:2" ht="16" x14ac:dyDescent="0.15">
      <c r="A58" s="158" t="s">
        <v>133</v>
      </c>
      <c r="B58" s="159"/>
    </row>
    <row r="59" spans="1:2" ht="16" x14ac:dyDescent="0.15">
      <c r="A59" s="158" t="s">
        <v>134</v>
      </c>
      <c r="B59" s="159"/>
    </row>
    <row r="60" spans="1:2" ht="16" x14ac:dyDescent="0.15">
      <c r="A60" s="158" t="s">
        <v>135</v>
      </c>
      <c r="B60" s="159"/>
    </row>
    <row r="61" spans="1:2" ht="16" x14ac:dyDescent="0.15">
      <c r="A61" s="158" t="s">
        <v>136</v>
      </c>
      <c r="B61" s="159"/>
    </row>
    <row r="62" spans="1:2" ht="16" x14ac:dyDescent="0.15">
      <c r="A62" s="158" t="s">
        <v>137</v>
      </c>
      <c r="B62" s="159"/>
    </row>
    <row r="63" spans="1:2" ht="16" x14ac:dyDescent="0.15">
      <c r="A63" s="158" t="s">
        <v>138</v>
      </c>
      <c r="B63" s="159"/>
    </row>
    <row r="64" spans="1:2" ht="16" x14ac:dyDescent="0.15">
      <c r="A64" s="158" t="s">
        <v>139</v>
      </c>
      <c r="B64" s="157"/>
    </row>
    <row r="65" spans="1:2" ht="16" x14ac:dyDescent="0.15">
      <c r="A65" s="158" t="s">
        <v>140</v>
      </c>
      <c r="B65" s="157"/>
    </row>
    <row r="66" spans="1:2" ht="16" x14ac:dyDescent="0.15">
      <c r="A66" s="158" t="s">
        <v>141</v>
      </c>
      <c r="B66" s="157"/>
    </row>
    <row r="67" spans="1:2" ht="16" x14ac:dyDescent="0.15">
      <c r="A67" s="158" t="s">
        <v>142</v>
      </c>
      <c r="B67" s="157"/>
    </row>
    <row r="68" spans="1:2" ht="16" x14ac:dyDescent="0.15">
      <c r="A68" s="158" t="s">
        <v>143</v>
      </c>
      <c r="B68" s="157"/>
    </row>
    <row r="69" spans="1:2" ht="16" x14ac:dyDescent="0.15">
      <c r="A69" s="158" t="s">
        <v>144</v>
      </c>
      <c r="B69" s="157"/>
    </row>
    <row r="70" spans="1:2" ht="16" x14ac:dyDescent="0.15">
      <c r="A70" s="158" t="s">
        <v>145</v>
      </c>
      <c r="B70" s="157"/>
    </row>
    <row r="71" spans="1:2" ht="16" x14ac:dyDescent="0.15">
      <c r="A71" s="158" t="s">
        <v>146</v>
      </c>
      <c r="B71" s="157"/>
    </row>
    <row r="72" spans="1:2" ht="16" x14ac:dyDescent="0.15">
      <c r="A72" s="158" t="s">
        <v>147</v>
      </c>
      <c r="B72" s="157"/>
    </row>
    <row r="73" spans="1:2" ht="16" x14ac:dyDescent="0.15">
      <c r="A73" s="158" t="s">
        <v>148</v>
      </c>
      <c r="B73" s="157"/>
    </row>
    <row r="74" spans="1:2" ht="16" x14ac:dyDescent="0.15">
      <c r="A74" s="158" t="s">
        <v>149</v>
      </c>
      <c r="B74" s="157"/>
    </row>
    <row r="75" spans="1:2" ht="16" x14ac:dyDescent="0.15">
      <c r="A75" s="158" t="s">
        <v>150</v>
      </c>
      <c r="B75" s="157"/>
    </row>
    <row r="76" spans="1:2" ht="16" x14ac:dyDescent="0.15">
      <c r="A76" s="158" t="s">
        <v>151</v>
      </c>
    </row>
    <row r="77" spans="1:2" ht="16" x14ac:dyDescent="0.15">
      <c r="A77" s="158" t="s">
        <v>152</v>
      </c>
    </row>
    <row r="78" spans="1:2" ht="16" x14ac:dyDescent="0.15">
      <c r="A78" s="158" t="s">
        <v>153</v>
      </c>
    </row>
    <row r="79" spans="1:2" ht="16" x14ac:dyDescent="0.15">
      <c r="A79" s="158" t="s">
        <v>154</v>
      </c>
    </row>
    <row r="80" spans="1:2" ht="16" x14ac:dyDescent="0.15">
      <c r="A80" s="158" t="s">
        <v>155</v>
      </c>
    </row>
    <row r="81" spans="1:1" ht="16" x14ac:dyDescent="0.15">
      <c r="A81" s="158" t="s">
        <v>156</v>
      </c>
    </row>
    <row r="82" spans="1:1" ht="16" x14ac:dyDescent="0.15">
      <c r="A82" s="158" t="s">
        <v>157</v>
      </c>
    </row>
    <row r="83" spans="1:1" ht="16" x14ac:dyDescent="0.15">
      <c r="A83" s="158" t="s">
        <v>158</v>
      </c>
    </row>
    <row r="84" spans="1:1" ht="16" x14ac:dyDescent="0.15">
      <c r="A84" s="158" t="s">
        <v>159</v>
      </c>
    </row>
    <row r="85" spans="1:1" ht="16" x14ac:dyDescent="0.15">
      <c r="A85" s="158" t="s">
        <v>160</v>
      </c>
    </row>
    <row r="86" spans="1:1" ht="16" x14ac:dyDescent="0.15">
      <c r="A86" s="158" t="s">
        <v>161</v>
      </c>
    </row>
    <row r="87" spans="1:1" ht="16" x14ac:dyDescent="0.15">
      <c r="A87" s="158" t="s">
        <v>162</v>
      </c>
    </row>
    <row r="88" spans="1:1" ht="16" x14ac:dyDescent="0.15">
      <c r="A88" s="158" t="s">
        <v>163</v>
      </c>
    </row>
    <row r="89" spans="1:1" ht="16" x14ac:dyDescent="0.15">
      <c r="A89" s="158" t="s">
        <v>164</v>
      </c>
    </row>
    <row r="90" spans="1:1" x14ac:dyDescent="0.15">
      <c r="A90" s="161"/>
    </row>
    <row r="91" spans="1:1" x14ac:dyDescent="0.15">
      <c r="A91" s="161"/>
    </row>
    <row r="92" spans="1:1" x14ac:dyDescent="0.15">
      <c r="A92" s="161"/>
    </row>
    <row r="93" spans="1:1" x14ac:dyDescent="0.15">
      <c r="A93" s="162"/>
    </row>
    <row r="94" spans="1:1" x14ac:dyDescent="0.15">
      <c r="A94" s="162"/>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65F01-E966-664D-BF92-497A99254727}">
  <sheetPr codeName="Sheet19"/>
  <dimension ref="A1:AC33"/>
  <sheetViews>
    <sheetView topLeftCell="A2" zoomScale="120" zoomScaleNormal="120" workbookViewId="0">
      <selection activeCell="L15" sqref="L15"/>
    </sheetView>
  </sheetViews>
  <sheetFormatPr baseColWidth="10" defaultColWidth="11.5" defaultRowHeight="28" customHeight="1" x14ac:dyDescent="0.15"/>
  <cols>
    <col min="1" max="1" width="11.5" style="7"/>
    <col min="2" max="2" width="17.6640625" style="7" customWidth="1"/>
    <col min="3" max="3" width="23.5" style="7" customWidth="1"/>
    <col min="4" max="4" width="13.83203125" style="7" customWidth="1"/>
    <col min="5" max="5" width="1.6640625" style="7" customWidth="1"/>
    <col min="6" max="6" width="11.5" style="7" customWidth="1"/>
    <col min="7" max="7" width="17.5" style="7" customWidth="1"/>
    <col min="8" max="8" width="14.5" style="7" customWidth="1"/>
    <col min="9" max="9" width="15.5" style="7" customWidth="1"/>
    <col min="10" max="11" width="11.5" style="7"/>
    <col min="12" max="12" width="23" customWidth="1"/>
    <col min="15" max="16384" width="11.5" style="7"/>
  </cols>
  <sheetData>
    <row r="1" spans="1:29" s="3" customFormat="1" ht="28" customHeight="1" x14ac:dyDescent="0.15">
      <c r="A1" s="926" t="s">
        <v>165</v>
      </c>
      <c r="B1" s="926"/>
      <c r="C1" s="926"/>
      <c r="D1" s="926"/>
      <c r="E1" s="7"/>
      <c r="F1" s="7"/>
      <c r="G1" s="7"/>
      <c r="H1" s="7"/>
      <c r="I1" s="7"/>
      <c r="J1" s="7"/>
      <c r="K1" s="8"/>
      <c r="L1"/>
      <c r="M1"/>
      <c r="N1"/>
      <c r="O1" s="8"/>
      <c r="P1" s="7"/>
      <c r="Q1" s="7"/>
      <c r="R1" s="7"/>
      <c r="S1" s="8"/>
      <c r="T1" s="7"/>
      <c r="U1" s="7"/>
      <c r="V1" s="7"/>
      <c r="W1" s="7"/>
      <c r="X1" s="7"/>
      <c r="Y1" s="7"/>
      <c r="Z1" s="7"/>
      <c r="AA1" s="7"/>
      <c r="AB1" s="7"/>
      <c r="AC1" s="7"/>
    </row>
    <row r="2" spans="1:29" s="3" customFormat="1" ht="16" x14ac:dyDescent="0.15">
      <c r="A2" s="36" t="s">
        <v>166</v>
      </c>
      <c r="B2" s="163"/>
      <c r="C2" s="163"/>
      <c r="D2" s="163"/>
      <c r="E2" s="7"/>
      <c r="F2" s="7"/>
      <c r="G2" s="7"/>
      <c r="H2" s="7"/>
      <c r="I2" s="7"/>
      <c r="J2" s="7"/>
      <c r="K2" s="8"/>
      <c r="L2"/>
      <c r="M2"/>
      <c r="N2"/>
      <c r="O2" s="8"/>
      <c r="P2" s="7"/>
      <c r="Q2" s="7"/>
      <c r="R2" s="7"/>
      <c r="S2" s="8"/>
      <c r="T2" s="7"/>
      <c r="U2" s="7"/>
      <c r="V2" s="7"/>
      <c r="W2" s="7"/>
      <c r="X2" s="7"/>
      <c r="Y2" s="7"/>
      <c r="Z2" s="7"/>
      <c r="AA2" s="7"/>
      <c r="AB2" s="7"/>
      <c r="AC2" s="7"/>
    </row>
    <row r="3" spans="1:29" s="3" customFormat="1" ht="28" customHeight="1" x14ac:dyDescent="0.15">
      <c r="A3" s="56"/>
      <c r="B3" s="7"/>
      <c r="C3" s="7"/>
      <c r="D3" s="7"/>
      <c r="E3" s="7"/>
      <c r="F3" s="7"/>
      <c r="G3" s="7"/>
      <c r="H3" s="7"/>
      <c r="I3" s="7"/>
      <c r="J3" s="7"/>
      <c r="K3" s="8"/>
      <c r="L3"/>
      <c r="M3"/>
      <c r="N3"/>
      <c r="O3" s="8"/>
      <c r="P3" s="7"/>
      <c r="Q3" s="7"/>
      <c r="R3" s="7"/>
      <c r="S3" s="8"/>
      <c r="T3" s="7"/>
      <c r="U3" s="7"/>
      <c r="V3" s="7"/>
      <c r="W3" s="7"/>
      <c r="X3" s="7"/>
      <c r="Y3" s="7"/>
      <c r="Z3" s="7"/>
      <c r="AA3" s="7"/>
      <c r="AB3" s="7"/>
      <c r="AC3" s="7"/>
    </row>
    <row r="4" spans="1:29" s="3" customFormat="1" ht="17.25" customHeight="1" x14ac:dyDescent="0.15">
      <c r="A4" s="977" t="s">
        <v>167</v>
      </c>
      <c r="B4" s="978"/>
      <c r="C4" s="978"/>
      <c r="D4" s="979"/>
      <c r="F4" s="977" t="s">
        <v>168</v>
      </c>
      <c r="G4" s="978"/>
      <c r="H4" s="978"/>
      <c r="I4" s="979"/>
      <c r="J4" s="7"/>
      <c r="K4" s="8"/>
      <c r="L4"/>
      <c r="M4"/>
      <c r="N4"/>
      <c r="O4" s="8"/>
      <c r="P4" s="7"/>
      <c r="Q4" s="7"/>
      <c r="R4" s="7"/>
      <c r="S4" s="8"/>
      <c r="T4" s="7"/>
      <c r="U4" s="7"/>
      <c r="V4" s="7"/>
      <c r="W4" s="7"/>
      <c r="X4" s="7"/>
      <c r="Y4" s="7"/>
      <c r="Z4" s="7"/>
      <c r="AA4" s="7"/>
      <c r="AB4" s="7"/>
      <c r="AC4" s="7"/>
    </row>
    <row r="5" spans="1:29" s="164" customFormat="1" ht="14" customHeight="1" x14ac:dyDescent="0.15">
      <c r="A5" s="65" t="s">
        <v>169</v>
      </c>
      <c r="B5" s="65" t="s">
        <v>170</v>
      </c>
      <c r="C5" s="65" t="s">
        <v>171</v>
      </c>
      <c r="D5" s="64" t="s">
        <v>172</v>
      </c>
      <c r="F5" s="65" t="s">
        <v>169</v>
      </c>
      <c r="G5" s="64" t="s">
        <v>170</v>
      </c>
      <c r="H5" s="64" t="s">
        <v>172</v>
      </c>
      <c r="I5" s="65" t="s">
        <v>171</v>
      </c>
      <c r="J5" s="165"/>
      <c r="K5" s="166"/>
      <c r="L5"/>
      <c r="M5"/>
      <c r="N5"/>
      <c r="O5" s="166"/>
      <c r="P5" s="165"/>
      <c r="Q5" s="165"/>
      <c r="R5" s="165"/>
      <c r="S5" s="166"/>
      <c r="T5" s="165"/>
      <c r="U5" s="165"/>
      <c r="V5" s="165"/>
      <c r="W5" s="165"/>
      <c r="X5" s="165"/>
      <c r="Y5" s="165"/>
      <c r="Z5" s="165"/>
      <c r="AA5" s="165"/>
      <c r="AB5" s="165"/>
      <c r="AC5" s="165"/>
    </row>
    <row r="6" spans="1:29" s="3" customFormat="1" ht="14" customHeight="1" x14ac:dyDescent="0.2">
      <c r="A6" s="167">
        <v>1</v>
      </c>
      <c r="B6" s="251" t="s">
        <v>173</v>
      </c>
      <c r="C6" s="839">
        <v>116285445.459392</v>
      </c>
      <c r="D6" s="840">
        <v>4224497950</v>
      </c>
      <c r="F6" s="841">
        <v>1</v>
      </c>
      <c r="G6" s="251" t="s">
        <v>173</v>
      </c>
      <c r="H6" s="840">
        <v>4224497950</v>
      </c>
      <c r="I6" s="842">
        <v>116285445.459392</v>
      </c>
      <c r="J6" s="7"/>
      <c r="K6" s="7"/>
      <c r="L6"/>
      <c r="M6"/>
      <c r="N6"/>
      <c r="O6" s="7"/>
      <c r="P6" s="7"/>
      <c r="Q6" s="8"/>
      <c r="R6" s="7"/>
      <c r="S6" s="7"/>
      <c r="T6" s="7"/>
      <c r="U6" s="7"/>
      <c r="V6" s="7"/>
      <c r="W6" s="7"/>
      <c r="X6" s="7"/>
      <c r="Y6" s="7"/>
      <c r="Z6" s="7"/>
      <c r="AA6" s="7"/>
    </row>
    <row r="7" spans="1:29" s="3" customFormat="1" ht="14" customHeight="1" x14ac:dyDescent="0.2">
      <c r="A7" s="167">
        <v>2</v>
      </c>
      <c r="B7" s="251" t="s">
        <v>174</v>
      </c>
      <c r="C7" s="839">
        <v>56255420.289045803</v>
      </c>
      <c r="D7" s="840">
        <v>1412363246</v>
      </c>
      <c r="F7" s="841">
        <v>2</v>
      </c>
      <c r="G7" s="251" t="s">
        <v>174</v>
      </c>
      <c r="H7" s="840">
        <v>1412363246</v>
      </c>
      <c r="I7" s="842">
        <v>56255420.289045803</v>
      </c>
      <c r="J7" s="7"/>
      <c r="K7" s="7"/>
      <c r="L7"/>
      <c r="M7"/>
      <c r="N7"/>
      <c r="O7" s="7"/>
      <c r="P7" s="7"/>
      <c r="Q7" s="8"/>
      <c r="R7" s="7"/>
      <c r="S7" s="7"/>
      <c r="T7" s="7"/>
      <c r="U7" s="7"/>
      <c r="V7" s="7"/>
      <c r="W7" s="7"/>
      <c r="X7" s="7"/>
      <c r="Y7" s="7"/>
      <c r="Z7" s="7"/>
      <c r="AA7" s="7"/>
    </row>
    <row r="8" spans="1:29" s="3" customFormat="1" ht="14" customHeight="1" x14ac:dyDescent="0.2">
      <c r="A8" s="167">
        <v>3</v>
      </c>
      <c r="B8" s="251" t="s">
        <v>106</v>
      </c>
      <c r="C8" s="842">
        <v>6671399.6663391599</v>
      </c>
      <c r="D8" s="840">
        <v>150691979</v>
      </c>
      <c r="F8" s="841">
        <v>3</v>
      </c>
      <c r="G8" s="251" t="s">
        <v>103</v>
      </c>
      <c r="H8" s="840">
        <v>180855496</v>
      </c>
      <c r="I8" s="843">
        <v>3562838.3690629601</v>
      </c>
      <c r="J8" s="7"/>
      <c r="K8" s="7"/>
      <c r="L8"/>
      <c r="M8"/>
      <c r="N8" s="844"/>
      <c r="O8" s="59"/>
      <c r="P8" s="7"/>
      <c r="Q8" s="8"/>
      <c r="R8" s="7"/>
      <c r="S8" s="7"/>
      <c r="T8" s="7"/>
      <c r="U8" s="7"/>
      <c r="V8" s="7"/>
      <c r="W8" s="7"/>
      <c r="X8" s="7"/>
      <c r="Y8" s="7"/>
      <c r="Z8" s="7"/>
      <c r="AA8" s="7"/>
    </row>
    <row r="9" spans="1:29" s="3" customFormat="1" ht="14" customHeight="1" x14ac:dyDescent="0.2">
      <c r="A9" s="167">
        <v>4</v>
      </c>
      <c r="B9" s="251" t="s">
        <v>152</v>
      </c>
      <c r="C9" s="842">
        <v>6237260.27508929</v>
      </c>
      <c r="D9" s="840">
        <v>35752833</v>
      </c>
      <c r="F9" s="841">
        <v>4</v>
      </c>
      <c r="G9" s="251" t="s">
        <v>135</v>
      </c>
      <c r="H9" s="840">
        <v>159083066</v>
      </c>
      <c r="I9" s="842">
        <v>4400920.8066666303</v>
      </c>
      <c r="J9" s="7"/>
      <c r="K9" s="7"/>
      <c r="L9"/>
      <c r="M9"/>
      <c r="N9" s="844"/>
      <c r="O9" s="59"/>
      <c r="P9" s="7"/>
      <c r="Q9" s="7"/>
      <c r="R9" s="7"/>
      <c r="S9" s="7"/>
      <c r="T9" s="7"/>
      <c r="U9" s="7"/>
      <c r="V9" s="7"/>
      <c r="W9" s="7"/>
      <c r="X9" s="7"/>
      <c r="Y9" s="7"/>
      <c r="Z9" s="7"/>
      <c r="AA9" s="7"/>
    </row>
    <row r="10" spans="1:29" s="3" customFormat="1" ht="14" customHeight="1" x14ac:dyDescent="0.2">
      <c r="A10" s="167">
        <v>5</v>
      </c>
      <c r="B10" s="251" t="s">
        <v>135</v>
      </c>
      <c r="C10" s="842">
        <v>4400920.8066666303</v>
      </c>
      <c r="D10" s="840">
        <v>159083066</v>
      </c>
      <c r="F10" s="841">
        <v>5</v>
      </c>
      <c r="G10" s="251" t="s">
        <v>175</v>
      </c>
      <c r="H10" s="840">
        <v>150790418</v>
      </c>
      <c r="I10" s="842">
        <v>408453.32900419901</v>
      </c>
      <c r="J10" s="7"/>
      <c r="K10" s="7"/>
      <c r="L10"/>
      <c r="M10"/>
      <c r="N10"/>
      <c r="O10" s="7"/>
      <c r="P10" s="7"/>
      <c r="Q10" s="7"/>
      <c r="R10" s="7"/>
      <c r="S10" s="7"/>
      <c r="T10" s="7"/>
      <c r="U10" s="7"/>
      <c r="V10" s="7"/>
      <c r="W10" s="7"/>
      <c r="X10" s="7"/>
      <c r="Y10" s="7"/>
      <c r="Z10" s="7"/>
      <c r="AA10" s="7"/>
    </row>
    <row r="11" spans="1:29" s="3" customFormat="1" ht="14" customHeight="1" x14ac:dyDescent="0.2">
      <c r="A11" s="167">
        <v>6</v>
      </c>
      <c r="B11" s="251" t="s">
        <v>103</v>
      </c>
      <c r="C11" s="842">
        <v>3562838.3690629601</v>
      </c>
      <c r="D11" s="840">
        <v>180855496</v>
      </c>
      <c r="F11" s="841">
        <v>6</v>
      </c>
      <c r="G11" s="251" t="s">
        <v>106</v>
      </c>
      <c r="H11" s="840">
        <v>150691979</v>
      </c>
      <c r="I11" s="842">
        <v>6671399.6663391599</v>
      </c>
      <c r="J11" s="7"/>
      <c r="K11" s="845"/>
      <c r="L11"/>
      <c r="M11"/>
      <c r="N11"/>
      <c r="O11" s="845"/>
      <c r="P11" s="845"/>
      <c r="Q11" s="845"/>
      <c r="R11" s="845"/>
      <c r="S11" s="845"/>
      <c r="T11" s="845"/>
      <c r="U11" s="845"/>
      <c r="V11" s="845"/>
      <c r="W11" s="845"/>
      <c r="X11" s="845"/>
      <c r="Y11" s="845"/>
      <c r="Z11" s="845"/>
      <c r="AA11" s="845"/>
    </row>
    <row r="12" spans="1:29" s="3" customFormat="1" ht="14" customHeight="1" x14ac:dyDescent="0.2">
      <c r="A12" s="167">
        <v>7</v>
      </c>
      <c r="B12" s="251" t="s">
        <v>176</v>
      </c>
      <c r="C12" s="842">
        <v>2933981.2473111302</v>
      </c>
      <c r="D12" s="840">
        <v>86445270</v>
      </c>
      <c r="F12" s="841">
        <v>7</v>
      </c>
      <c r="G12" s="251" t="s">
        <v>162</v>
      </c>
      <c r="H12" s="840">
        <v>91850502</v>
      </c>
      <c r="I12" s="842">
        <v>2243147.9806075199</v>
      </c>
      <c r="J12" s="7"/>
      <c r="K12" s="7"/>
      <c r="L12"/>
      <c r="M12"/>
      <c r="N12"/>
      <c r="O12" s="7"/>
      <c r="P12" s="7"/>
      <c r="Q12" s="7"/>
      <c r="R12" s="7"/>
      <c r="S12" s="7"/>
      <c r="T12" s="7"/>
      <c r="U12" s="7"/>
      <c r="V12" s="7"/>
      <c r="W12" s="7"/>
      <c r="X12" s="7"/>
      <c r="Y12" s="7"/>
      <c r="Z12" s="7"/>
      <c r="AA12" s="7"/>
    </row>
    <row r="13" spans="1:29" s="3" customFormat="1" ht="14" customHeight="1" x14ac:dyDescent="0.2">
      <c r="A13" s="167">
        <v>8</v>
      </c>
      <c r="B13" s="251" t="s">
        <v>177</v>
      </c>
      <c r="C13" s="842">
        <v>2449810.0066816001</v>
      </c>
      <c r="D13" s="840">
        <v>51657011</v>
      </c>
      <c r="F13" s="841">
        <v>8</v>
      </c>
      <c r="G13" s="251" t="s">
        <v>176</v>
      </c>
      <c r="H13" s="840">
        <v>86445270</v>
      </c>
      <c r="I13" s="842">
        <v>2933981.2473111302</v>
      </c>
      <c r="J13" s="7"/>
      <c r="K13" s="7"/>
      <c r="L13"/>
      <c r="M13"/>
      <c r="N13"/>
      <c r="O13" s="7"/>
      <c r="P13" s="7"/>
      <c r="Q13" s="7"/>
      <c r="R13" s="7"/>
      <c r="S13" s="7"/>
      <c r="T13" s="7"/>
      <c r="U13" s="7"/>
      <c r="V13" s="7"/>
      <c r="W13" s="7"/>
      <c r="X13" s="7"/>
      <c r="Y13" s="7"/>
      <c r="Z13" s="7"/>
      <c r="AA13" s="7"/>
    </row>
    <row r="14" spans="1:29" s="3" customFormat="1" ht="14" customHeight="1" x14ac:dyDescent="0.2">
      <c r="A14" s="167">
        <v>9</v>
      </c>
      <c r="B14" s="251" t="s">
        <v>162</v>
      </c>
      <c r="C14" s="842">
        <v>2243147.9806075199</v>
      </c>
      <c r="D14" s="840">
        <v>91850502</v>
      </c>
      <c r="F14" s="841">
        <v>9</v>
      </c>
      <c r="G14" s="251" t="s">
        <v>178</v>
      </c>
      <c r="H14" s="840">
        <v>76869755</v>
      </c>
      <c r="I14" s="842">
        <v>269170.68726711598</v>
      </c>
      <c r="J14" s="7"/>
      <c r="K14" s="7"/>
      <c r="L14"/>
      <c r="M14"/>
      <c r="N14"/>
      <c r="O14" s="7"/>
      <c r="P14" s="7"/>
      <c r="Q14" s="7"/>
      <c r="R14" s="7"/>
      <c r="S14" s="7"/>
      <c r="T14" s="7"/>
      <c r="U14" s="7"/>
      <c r="V14" s="7"/>
      <c r="W14" s="7"/>
      <c r="X14" s="7"/>
      <c r="Y14" s="7"/>
      <c r="Z14" s="7"/>
      <c r="AA14" s="7"/>
    </row>
    <row r="15" spans="1:29" s="3" customFormat="1" ht="14" customHeight="1" x14ac:dyDescent="0.2">
      <c r="A15" s="167">
        <v>10</v>
      </c>
      <c r="B15" s="846" t="s">
        <v>147</v>
      </c>
      <c r="C15" s="842">
        <v>2127247.50977288</v>
      </c>
      <c r="D15" s="840">
        <v>19839859</v>
      </c>
      <c r="F15" s="841">
        <v>10</v>
      </c>
      <c r="G15" s="251" t="s">
        <v>132</v>
      </c>
      <c r="H15" s="840">
        <v>63541873</v>
      </c>
      <c r="I15" s="842">
        <v>2079551.8058914901</v>
      </c>
      <c r="J15" s="7"/>
      <c r="K15" s="7"/>
      <c r="L15"/>
      <c r="M15"/>
      <c r="N15"/>
      <c r="O15" s="7"/>
      <c r="P15" s="7"/>
      <c r="Q15" s="7"/>
      <c r="R15" s="7"/>
      <c r="S15" s="7"/>
      <c r="T15" s="7"/>
      <c r="U15" s="7"/>
      <c r="V15" s="7"/>
      <c r="W15" s="7"/>
      <c r="X15" s="7"/>
      <c r="Y15" s="7"/>
      <c r="Z15" s="7"/>
      <c r="AA15" s="7"/>
    </row>
    <row r="16" spans="1:29" s="3" customFormat="1" ht="14" customHeight="1" x14ac:dyDescent="0.2">
      <c r="A16" s="167">
        <v>11</v>
      </c>
      <c r="B16" s="251" t="s">
        <v>132</v>
      </c>
      <c r="C16" s="842">
        <v>2079551.8058914901</v>
      </c>
      <c r="D16" s="840">
        <v>63541873</v>
      </c>
      <c r="F16" s="841">
        <v>11</v>
      </c>
      <c r="G16" s="846" t="s">
        <v>105</v>
      </c>
      <c r="H16" s="840">
        <v>60173524</v>
      </c>
      <c r="I16" s="842">
        <v>1804335.0578327801</v>
      </c>
      <c r="J16" s="7"/>
      <c r="K16" s="7"/>
      <c r="L16"/>
      <c r="M16"/>
      <c r="N16"/>
      <c r="O16" s="7"/>
      <c r="P16" s="7"/>
      <c r="Q16" s="7"/>
      <c r="R16" s="7"/>
      <c r="S16" s="7"/>
      <c r="T16" s="7"/>
      <c r="U16" s="7"/>
      <c r="V16" s="7"/>
      <c r="W16" s="7"/>
      <c r="X16" s="7"/>
      <c r="Y16" s="7"/>
      <c r="Z16" s="7"/>
      <c r="AA16" s="7"/>
    </row>
    <row r="17" spans="1:29" s="3" customFormat="1" ht="14" customHeight="1" x14ac:dyDescent="0.2">
      <c r="A17" s="167">
        <v>12</v>
      </c>
      <c r="B17" s="251" t="s">
        <v>105</v>
      </c>
      <c r="C17" s="842">
        <v>1804335.0578327801</v>
      </c>
      <c r="D17" s="840">
        <v>60173524</v>
      </c>
      <c r="F17" s="841">
        <v>12</v>
      </c>
      <c r="G17" s="846" t="s">
        <v>179</v>
      </c>
      <c r="H17" s="840">
        <v>52827524</v>
      </c>
      <c r="I17" s="842">
        <v>487199.69914954202</v>
      </c>
      <c r="J17" s="7"/>
      <c r="K17" s="7"/>
      <c r="L17"/>
      <c r="M17"/>
      <c r="N17"/>
      <c r="O17" s="7"/>
      <c r="P17" s="7"/>
      <c r="Q17" s="7"/>
      <c r="R17" s="7"/>
      <c r="S17" s="7"/>
      <c r="T17" s="7"/>
      <c r="U17" s="7"/>
      <c r="V17" s="7"/>
      <c r="W17" s="7"/>
      <c r="X17" s="7"/>
      <c r="Y17" s="7"/>
      <c r="Z17" s="7"/>
      <c r="AA17" s="7"/>
    </row>
    <row r="18" spans="1:29" s="3" customFormat="1" ht="14" customHeight="1" x14ac:dyDescent="0.2">
      <c r="A18" s="167">
        <v>13</v>
      </c>
      <c r="B18" s="846" t="s">
        <v>143</v>
      </c>
      <c r="C18" s="842">
        <v>1488933.1586679399</v>
      </c>
      <c r="D18" s="840">
        <v>33443430</v>
      </c>
      <c r="F18" s="841">
        <v>13</v>
      </c>
      <c r="G18" s="846" t="s">
        <v>180</v>
      </c>
      <c r="H18" s="840">
        <v>52630962</v>
      </c>
      <c r="I18" s="842">
        <v>483860.24282782502</v>
      </c>
      <c r="J18" s="7"/>
      <c r="K18" s="7"/>
      <c r="L18"/>
      <c r="M18"/>
      <c r="N18"/>
      <c r="O18" s="7"/>
      <c r="P18" s="7"/>
      <c r="Q18" s="7"/>
      <c r="R18" s="7"/>
      <c r="S18" s="7"/>
      <c r="T18" s="7"/>
      <c r="U18" s="7"/>
      <c r="V18" s="7"/>
      <c r="W18" s="7"/>
      <c r="X18" s="7"/>
      <c r="Y18" s="7"/>
      <c r="Z18" s="7"/>
      <c r="AA18" s="7"/>
    </row>
    <row r="19" spans="1:29" s="3" customFormat="1" ht="14" customHeight="1" x14ac:dyDescent="0.2">
      <c r="A19" s="167">
        <v>14</v>
      </c>
      <c r="B19" s="846" t="s">
        <v>181</v>
      </c>
      <c r="C19" s="842">
        <v>1171009.8046178101</v>
      </c>
      <c r="D19" s="840">
        <v>27031604</v>
      </c>
      <c r="F19" s="841">
        <v>14</v>
      </c>
      <c r="G19" s="846" t="s">
        <v>177</v>
      </c>
      <c r="H19" s="840">
        <v>51657011</v>
      </c>
      <c r="I19" s="842">
        <v>2449810.0066816001</v>
      </c>
      <c r="J19" s="7"/>
      <c r="K19" s="7"/>
      <c r="L19"/>
      <c r="M19"/>
      <c r="N19"/>
      <c r="O19" s="7"/>
      <c r="P19" s="7"/>
      <c r="Q19" s="7"/>
      <c r="R19" s="7"/>
      <c r="S19" s="7"/>
      <c r="T19" s="7"/>
      <c r="U19" s="7"/>
      <c r="V19" s="7"/>
      <c r="W19" s="7"/>
      <c r="X19" s="7"/>
      <c r="Y19" s="7"/>
      <c r="Z19" s="7"/>
      <c r="AA19" s="7"/>
    </row>
    <row r="20" spans="1:29" s="3" customFormat="1" ht="14" customHeight="1" x14ac:dyDescent="0.2">
      <c r="A20" s="167">
        <v>15</v>
      </c>
      <c r="B20" s="846" t="s">
        <v>182</v>
      </c>
      <c r="C20" s="842">
        <v>833655.10933514102</v>
      </c>
      <c r="D20" s="840">
        <v>46566640</v>
      </c>
      <c r="F20" s="841">
        <v>15</v>
      </c>
      <c r="G20" s="251" t="s">
        <v>182</v>
      </c>
      <c r="H20" s="840">
        <v>46566640</v>
      </c>
      <c r="I20" s="842">
        <v>833655.10933514102</v>
      </c>
      <c r="J20" s="7"/>
      <c r="K20" s="7"/>
      <c r="L20"/>
      <c r="M20"/>
      <c r="N20"/>
      <c r="O20" s="7"/>
      <c r="P20" s="7"/>
      <c r="Q20" s="7"/>
      <c r="R20" s="7"/>
      <c r="S20" s="7"/>
      <c r="T20" s="7"/>
      <c r="U20" s="7"/>
      <c r="V20" s="7"/>
      <c r="W20" s="7"/>
      <c r="X20" s="7"/>
      <c r="Y20" s="7"/>
      <c r="Z20" s="7"/>
      <c r="AA20" s="7"/>
    </row>
    <row r="21" spans="1:29" s="3" customFormat="1" ht="14" customHeight="1" x14ac:dyDescent="0.2">
      <c r="A21" s="167">
        <v>16</v>
      </c>
      <c r="B21" s="251" t="s">
        <v>183</v>
      </c>
      <c r="C21" s="842">
        <v>613139.06670053105</v>
      </c>
      <c r="D21" s="840">
        <v>19896568</v>
      </c>
      <c r="F21" s="841">
        <v>16</v>
      </c>
      <c r="G21" s="847" t="s">
        <v>154</v>
      </c>
      <c r="H21" s="840">
        <v>40283754</v>
      </c>
      <c r="I21" s="842">
        <v>530106.52031101799</v>
      </c>
      <c r="J21" s="7"/>
      <c r="K21" s="7"/>
      <c r="L21"/>
      <c r="M21"/>
      <c r="N21"/>
      <c r="O21" s="7"/>
      <c r="P21" s="7"/>
      <c r="Q21" s="7"/>
      <c r="R21" s="7"/>
      <c r="S21" s="7"/>
      <c r="T21" s="7"/>
      <c r="U21" s="7"/>
      <c r="V21" s="7"/>
      <c r="W21" s="7"/>
      <c r="X21" s="7"/>
      <c r="Y21" s="7"/>
      <c r="Z21" s="7"/>
      <c r="AA21" s="7"/>
    </row>
    <row r="22" spans="1:29" s="3" customFormat="1" ht="14" customHeight="1" x14ac:dyDescent="0.2">
      <c r="A22" s="167">
        <v>17</v>
      </c>
      <c r="B22" s="251" t="s">
        <v>118</v>
      </c>
      <c r="C22" s="842">
        <v>602924.81339627504</v>
      </c>
      <c r="D22" s="840">
        <v>21589347</v>
      </c>
      <c r="F22" s="841">
        <v>17</v>
      </c>
      <c r="G22" s="846" t="s">
        <v>186</v>
      </c>
      <c r="H22" s="840">
        <v>37700820</v>
      </c>
      <c r="I22" s="842">
        <v>91856.130706445299</v>
      </c>
      <c r="J22" s="7"/>
      <c r="K22" s="7"/>
      <c r="L22"/>
      <c r="M22"/>
      <c r="N22"/>
      <c r="O22" s="7"/>
      <c r="P22" s="7"/>
      <c r="Q22" s="7"/>
      <c r="R22" s="7"/>
      <c r="S22" s="7"/>
      <c r="T22" s="7"/>
      <c r="U22" s="7"/>
      <c r="V22" s="7"/>
      <c r="W22" s="7"/>
      <c r="X22" s="7"/>
      <c r="Y22" s="7"/>
      <c r="Z22" s="7"/>
      <c r="AA22" s="7"/>
    </row>
    <row r="23" spans="1:29" s="3" customFormat="1" ht="14" customHeight="1" x14ac:dyDescent="0.2">
      <c r="A23" s="167">
        <v>18</v>
      </c>
      <c r="B23" s="251" t="s">
        <v>185</v>
      </c>
      <c r="C23" s="842">
        <v>581761.00981738197</v>
      </c>
      <c r="D23" s="840">
        <v>33483347</v>
      </c>
      <c r="F23" s="841">
        <v>18</v>
      </c>
      <c r="G23" s="846" t="s">
        <v>152</v>
      </c>
      <c r="H23" s="840">
        <v>35752833</v>
      </c>
      <c r="I23" s="842">
        <v>6237260.27508929</v>
      </c>
      <c r="J23" s="7"/>
      <c r="K23" s="7"/>
      <c r="L23"/>
      <c r="M23"/>
      <c r="N23"/>
      <c r="O23" s="7"/>
      <c r="P23" s="7"/>
      <c r="Q23" s="7"/>
      <c r="R23" s="7"/>
      <c r="S23" s="7"/>
      <c r="T23" s="7"/>
      <c r="U23" s="7"/>
      <c r="V23" s="7"/>
      <c r="W23" s="7"/>
      <c r="X23" s="7"/>
      <c r="Y23" s="7"/>
      <c r="Z23" s="7"/>
      <c r="AA23" s="7"/>
    </row>
    <row r="24" spans="1:29" s="3" customFormat="1" ht="14" customHeight="1" x14ac:dyDescent="0.2">
      <c r="A24" s="167">
        <v>19</v>
      </c>
      <c r="B24" s="251" t="s">
        <v>154</v>
      </c>
      <c r="C24" s="842">
        <v>530106.52031101799</v>
      </c>
      <c r="D24" s="840">
        <v>40283754</v>
      </c>
      <c r="F24" s="841">
        <v>19</v>
      </c>
      <c r="G24" s="846" t="s">
        <v>184</v>
      </c>
      <c r="H24" s="840">
        <v>33500805</v>
      </c>
      <c r="I24" s="842">
        <v>161669.18861284101</v>
      </c>
      <c r="J24" s="7"/>
      <c r="K24" s="7"/>
      <c r="L24"/>
      <c r="M24"/>
      <c r="N24"/>
      <c r="O24" s="7"/>
      <c r="P24" s="7"/>
      <c r="Q24" s="7"/>
      <c r="R24" s="7"/>
      <c r="S24" s="7"/>
      <c r="T24" s="7"/>
      <c r="U24" s="7"/>
      <c r="V24" s="7"/>
      <c r="W24" s="7"/>
      <c r="X24" s="7"/>
      <c r="Y24" s="7"/>
      <c r="Z24" s="7"/>
      <c r="AA24" s="7"/>
    </row>
    <row r="25" spans="1:29" s="3" customFormat="1" ht="14" customHeight="1" thickBot="1" x14ac:dyDescent="0.25">
      <c r="A25" s="167">
        <v>20</v>
      </c>
      <c r="B25" s="847" t="s">
        <v>179</v>
      </c>
      <c r="C25" s="848">
        <v>487199.69914954202</v>
      </c>
      <c r="D25" s="849">
        <v>52827524</v>
      </c>
      <c r="F25" s="850">
        <v>20</v>
      </c>
      <c r="G25" s="851" t="s">
        <v>185</v>
      </c>
      <c r="H25" s="849">
        <v>33483347</v>
      </c>
      <c r="I25" s="848">
        <v>581761.00981738197</v>
      </c>
      <c r="J25" s="7"/>
      <c r="K25" s="7"/>
      <c r="L25"/>
      <c r="M25"/>
      <c r="N25"/>
      <c r="O25" s="7"/>
      <c r="P25" s="7"/>
      <c r="Q25" s="7"/>
      <c r="R25" s="7"/>
      <c r="S25" s="7"/>
      <c r="T25" s="7"/>
      <c r="U25" s="7"/>
      <c r="V25" s="7"/>
      <c r="W25" s="7"/>
      <c r="X25" s="7"/>
      <c r="Y25" s="7"/>
      <c r="Z25" s="7"/>
      <c r="AA25" s="7"/>
    </row>
    <row r="26" spans="1:29" s="3" customFormat="1" ht="14" customHeight="1" thickBot="1" x14ac:dyDescent="0.2">
      <c r="A26" s="7"/>
      <c r="B26" s="852" t="s">
        <v>187</v>
      </c>
      <c r="C26" s="853">
        <v>213360087.65568891</v>
      </c>
      <c r="D26" s="854">
        <v>6811874823</v>
      </c>
      <c r="E26" s="855"/>
      <c r="F26" s="852"/>
      <c r="G26" s="852" t="s">
        <v>187</v>
      </c>
      <c r="H26" s="854">
        <v>7041566775</v>
      </c>
      <c r="I26" s="856">
        <v>208771842.88095194</v>
      </c>
      <c r="J26" s="8"/>
      <c r="K26" s="7"/>
      <c r="L26"/>
      <c r="M26"/>
      <c r="N26"/>
      <c r="O26" s="7"/>
      <c r="P26" s="7"/>
      <c r="Q26" s="7"/>
      <c r="R26" s="7"/>
      <c r="S26" s="7"/>
      <c r="T26" s="7"/>
      <c r="U26" s="7"/>
      <c r="V26" s="7"/>
      <c r="W26" s="7"/>
      <c r="X26" s="7"/>
      <c r="Y26" s="7"/>
      <c r="Z26" s="7"/>
      <c r="AA26" s="7"/>
      <c r="AB26" s="7"/>
    </row>
    <row r="27" spans="1:29" s="3" customFormat="1" ht="41" customHeight="1" thickBot="1" x14ac:dyDescent="0.2">
      <c r="A27" s="7"/>
      <c r="B27" s="7"/>
      <c r="C27" s="857" t="s">
        <v>188</v>
      </c>
      <c r="D27" s="857" t="s">
        <v>189</v>
      </c>
      <c r="E27" s="858"/>
      <c r="F27" s="858"/>
      <c r="G27" s="858"/>
      <c r="H27" s="857" t="s">
        <v>1145</v>
      </c>
      <c r="I27" s="857" t="s">
        <v>1146</v>
      </c>
      <c r="J27" s="8"/>
      <c r="K27" s="7"/>
      <c r="L27"/>
      <c r="M27"/>
      <c r="N27"/>
      <c r="O27" s="7"/>
      <c r="P27" s="7"/>
      <c r="Q27" s="7"/>
      <c r="R27" s="7"/>
      <c r="S27" s="7"/>
      <c r="T27" s="7"/>
      <c r="U27" s="7"/>
      <c r="V27" s="7"/>
      <c r="W27" s="7"/>
      <c r="X27" s="7"/>
      <c r="Y27" s="7"/>
      <c r="Z27" s="7"/>
      <c r="AA27" s="7"/>
      <c r="AB27" s="7"/>
    </row>
    <row r="28" spans="1:29" s="3" customFormat="1" ht="27" customHeight="1" x14ac:dyDescent="0.15">
      <c r="A28" s="7"/>
      <c r="B28" s="7"/>
      <c r="C28" s="859"/>
      <c r="D28" s="4"/>
      <c r="E28" s="7"/>
      <c r="F28" s="7"/>
      <c r="G28" s="7"/>
      <c r="H28" s="859"/>
      <c r="I28" s="22"/>
      <c r="J28" s="8"/>
      <c r="K28" s="7"/>
      <c r="L28"/>
      <c r="M28"/>
      <c r="N28"/>
      <c r="O28" s="7"/>
      <c r="P28" s="7"/>
      <c r="Q28" s="7"/>
      <c r="R28" s="7"/>
      <c r="S28" s="7"/>
      <c r="T28" s="7"/>
      <c r="U28" s="7"/>
      <c r="V28" s="7"/>
      <c r="W28" s="7"/>
      <c r="X28" s="7"/>
      <c r="Y28" s="7"/>
      <c r="Z28" s="7"/>
      <c r="AA28" s="7"/>
      <c r="AB28" s="7"/>
    </row>
    <row r="29" spans="1:29" s="3" customFormat="1" ht="14" customHeight="1" x14ac:dyDescent="0.15">
      <c r="A29" s="860"/>
      <c r="B29" s="101" t="s">
        <v>190</v>
      </c>
      <c r="C29" s="189">
        <v>3052.2699071764891</v>
      </c>
      <c r="D29" s="277">
        <v>399094</v>
      </c>
      <c r="E29" s="7"/>
      <c r="F29" s="7"/>
      <c r="G29" s="103" t="s">
        <v>191</v>
      </c>
      <c r="H29" s="277">
        <v>399094</v>
      </c>
      <c r="I29" s="189">
        <v>3052.2699071764891</v>
      </c>
      <c r="J29" s="7"/>
      <c r="K29" s="7"/>
      <c r="L29"/>
      <c r="M29"/>
      <c r="N29"/>
      <c r="O29" s="7"/>
      <c r="P29" s="7"/>
      <c r="Q29" s="7"/>
      <c r="R29" s="7"/>
      <c r="S29" s="7"/>
      <c r="T29" s="7"/>
      <c r="U29" s="7"/>
      <c r="V29" s="7"/>
      <c r="W29" s="7"/>
      <c r="X29" s="7"/>
      <c r="Y29" s="7"/>
      <c r="Z29" s="7"/>
      <c r="AA29" s="7"/>
      <c r="AB29" s="7"/>
      <c r="AC29" s="7"/>
    </row>
    <row r="30" spans="1:29" s="3" customFormat="1" ht="13" x14ac:dyDescent="0.15">
      <c r="B30" s="980" t="s">
        <v>192</v>
      </c>
      <c r="C30" s="980"/>
      <c r="D30" s="980"/>
      <c r="E30" s="7"/>
      <c r="F30" s="7"/>
      <c r="G30" s="7"/>
      <c r="H30" s="7"/>
      <c r="I30" s="7"/>
      <c r="J30" s="7"/>
      <c r="K30" s="7"/>
      <c r="L30"/>
      <c r="M30"/>
      <c r="N30"/>
      <c r="O30" s="7"/>
      <c r="P30" s="7"/>
      <c r="Q30" s="7"/>
      <c r="R30" s="7"/>
      <c r="S30" s="7"/>
      <c r="T30" s="7"/>
      <c r="U30" s="7"/>
      <c r="V30" s="7"/>
      <c r="W30" s="7"/>
      <c r="X30" s="7"/>
      <c r="Y30" s="7"/>
      <c r="Z30" s="7"/>
    </row>
    <row r="31" spans="1:29" s="3" customFormat="1" ht="13" x14ac:dyDescent="0.15">
      <c r="B31" s="861"/>
      <c r="C31" s="87"/>
      <c r="D31" s="87"/>
      <c r="E31" s="7"/>
      <c r="F31" s="7"/>
      <c r="G31" s="7"/>
      <c r="H31" s="7"/>
      <c r="I31" s="7"/>
      <c r="J31" s="7"/>
      <c r="K31" s="7"/>
      <c r="L31"/>
      <c r="M31"/>
      <c r="N31"/>
      <c r="O31" s="7"/>
      <c r="P31" s="7"/>
      <c r="Q31" s="7"/>
      <c r="R31" s="7"/>
      <c r="S31" s="7"/>
      <c r="T31" s="7"/>
      <c r="U31" s="7"/>
      <c r="V31" s="7"/>
      <c r="W31" s="7"/>
      <c r="X31" s="7"/>
      <c r="Y31" s="7"/>
      <c r="Z31" s="7"/>
    </row>
    <row r="32" spans="1:29" ht="13" x14ac:dyDescent="0.15">
      <c r="B32" s="862" t="s">
        <v>193</v>
      </c>
    </row>
    <row r="33" spans="2:2" ht="13" x14ac:dyDescent="0.15">
      <c r="B33" s="861" t="s">
        <v>194</v>
      </c>
    </row>
  </sheetData>
  <mergeCells count="4">
    <mergeCell ref="A1:D1"/>
    <mergeCell ref="A4:D4"/>
    <mergeCell ref="F4:I4"/>
    <mergeCell ref="B30:D30"/>
  </mergeCells>
  <printOptions horizontalCentered="1"/>
  <pageMargins left="0.75" right="0.75" top="1" bottom="1" header="0.5" footer="0.5"/>
  <pageSetup scale="7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8D599-7BCF-BA4D-9D78-8AC0C148AD5E}">
  <sheetPr codeName="Sheet20"/>
  <dimension ref="A1:AO139"/>
  <sheetViews>
    <sheetView topLeftCell="A2" zoomScaleNormal="130" workbookViewId="0">
      <selection activeCell="T56" sqref="T56"/>
    </sheetView>
  </sheetViews>
  <sheetFormatPr baseColWidth="10" defaultColWidth="8.83203125" defaultRowHeight="13" x14ac:dyDescent="0.15"/>
  <cols>
    <col min="1" max="1" width="20.1640625" style="3" customWidth="1"/>
    <col min="2" max="2" width="17.33203125" style="3" customWidth="1"/>
    <col min="3" max="8" width="13.5" style="3" customWidth="1"/>
    <col min="9" max="9" width="12.33203125" style="3" customWidth="1"/>
    <col min="10" max="14" width="13.5" style="3" customWidth="1"/>
    <col min="15" max="15" width="13.83203125" style="876" customWidth="1"/>
    <col min="16" max="21" width="13.5" style="3" customWidth="1"/>
    <col min="22" max="22" width="9" style="3" customWidth="1"/>
    <col min="23" max="23" width="9.1640625" style="3" customWidth="1"/>
    <col min="24" max="24" width="10.1640625" style="3" customWidth="1"/>
    <col min="25" max="25" width="14.6640625" style="3" customWidth="1"/>
    <col min="26" max="26" width="10.1640625" style="3" bestFit="1" customWidth="1"/>
    <col min="27" max="27" width="11.33203125" style="3" customWidth="1"/>
    <col min="28" max="28" width="10.83203125" style="3" customWidth="1"/>
    <col min="29" max="29" width="8.83203125" style="3"/>
    <col min="30" max="30" width="8.83203125" style="3" customWidth="1"/>
    <col min="31" max="16384" width="8.83203125" style="3"/>
  </cols>
  <sheetData>
    <row r="1" spans="1:28" ht="33.75" customHeight="1" x14ac:dyDescent="0.15">
      <c r="A1" s="971" t="s">
        <v>195</v>
      </c>
      <c r="B1" s="970"/>
      <c r="C1" s="970"/>
      <c r="D1" s="970"/>
      <c r="E1" s="970"/>
      <c r="F1" s="970"/>
      <c r="G1" s="970"/>
      <c r="H1" s="970"/>
      <c r="I1" s="970"/>
      <c r="J1" s="970"/>
      <c r="K1" s="970"/>
      <c r="L1" s="970"/>
      <c r="M1" s="970"/>
      <c r="N1" s="970"/>
      <c r="O1" s="970"/>
      <c r="P1" s="970"/>
    </row>
    <row r="2" spans="1:28" ht="85" customHeight="1" x14ac:dyDescent="0.15">
      <c r="A2" s="2"/>
      <c r="B2" s="2"/>
      <c r="C2" s="2"/>
      <c r="D2" s="2"/>
      <c r="E2" s="2"/>
      <c r="F2" s="2"/>
      <c r="G2" s="2"/>
      <c r="H2" s="2"/>
      <c r="I2" s="2"/>
      <c r="J2" s="2"/>
      <c r="K2" s="2"/>
      <c r="L2" s="2"/>
      <c r="M2" s="2"/>
      <c r="N2" s="2"/>
      <c r="O2" s="168"/>
      <c r="P2" s="2"/>
    </row>
    <row r="3" spans="1:28" ht="54" customHeight="1" x14ac:dyDescent="0.15">
      <c r="A3" s="970"/>
      <c r="B3" s="984"/>
      <c r="C3" s="984"/>
      <c r="M3" s="871"/>
      <c r="N3" s="871"/>
      <c r="O3" s="168"/>
      <c r="P3" s="871"/>
    </row>
    <row r="4" spans="1:28" ht="58" customHeight="1" x14ac:dyDescent="0.15">
      <c r="A4" s="870"/>
      <c r="B4" s="870"/>
      <c r="C4" s="870"/>
      <c r="M4" s="871"/>
      <c r="N4" s="871"/>
      <c r="O4" s="168"/>
      <c r="P4" s="871"/>
    </row>
    <row r="5" spans="1:28" ht="17" x14ac:dyDescent="0.15">
      <c r="A5" s="872" t="s">
        <v>196</v>
      </c>
      <c r="M5" s="871"/>
      <c r="N5" s="871"/>
      <c r="O5" s="168"/>
      <c r="P5" s="871"/>
    </row>
    <row r="6" spans="1:28" ht="16" x14ac:dyDescent="0.15">
      <c r="A6" s="872"/>
      <c r="M6" s="871"/>
      <c r="N6" s="871"/>
      <c r="O6" s="168"/>
      <c r="P6" s="871"/>
    </row>
    <row r="7" spans="1:28" ht="14" x14ac:dyDescent="0.15">
      <c r="A7" s="69" t="s">
        <v>2</v>
      </c>
      <c r="M7" s="871"/>
      <c r="N7" s="871"/>
      <c r="O7" s="168"/>
      <c r="P7" s="871"/>
    </row>
    <row r="8" spans="1:28" ht="14" x14ac:dyDescent="0.15">
      <c r="A8" s="169" t="s">
        <v>196</v>
      </c>
      <c r="B8" s="42" t="s">
        <v>4</v>
      </c>
      <c r="C8" s="42" t="s">
        <v>5</v>
      </c>
      <c r="D8" s="42" t="s">
        <v>6</v>
      </c>
      <c r="E8" s="42" t="s">
        <v>7</v>
      </c>
      <c r="F8" s="42" t="s">
        <v>197</v>
      </c>
      <c r="G8" s="42" t="s">
        <v>9</v>
      </c>
      <c r="H8" s="40" t="s">
        <v>10</v>
      </c>
      <c r="I8" s="40" t="s">
        <v>11</v>
      </c>
      <c r="J8" s="42" t="s">
        <v>12</v>
      </c>
      <c r="K8" s="42" t="s">
        <v>13</v>
      </c>
      <c r="L8" s="42" t="s">
        <v>14</v>
      </c>
      <c r="M8" s="42" t="s">
        <v>15</v>
      </c>
      <c r="N8" s="42" t="s">
        <v>16</v>
      </c>
      <c r="O8" s="39" t="s">
        <v>17</v>
      </c>
      <c r="P8" s="168"/>
      <c r="Q8" s="871"/>
      <c r="R8" s="871"/>
      <c r="S8" s="871"/>
    </row>
    <row r="9" spans="1:28" ht="14" x14ac:dyDescent="0.15">
      <c r="A9" s="170" t="s">
        <v>198</v>
      </c>
      <c r="B9" s="74">
        <f t="shared" ref="B9:N9" si="0">B23</f>
        <v>6904</v>
      </c>
      <c r="C9" s="74">
        <f t="shared" si="0"/>
        <v>464179</v>
      </c>
      <c r="D9" s="74">
        <f t="shared" si="0"/>
        <v>98145</v>
      </c>
      <c r="E9" s="74">
        <f t="shared" si="0"/>
        <v>670</v>
      </c>
      <c r="F9" s="74">
        <f t="shared" si="0"/>
        <v>1325041</v>
      </c>
      <c r="G9" s="74">
        <f t="shared" si="0"/>
        <v>2119</v>
      </c>
      <c r="H9" s="74">
        <f t="shared" si="0"/>
        <v>811714</v>
      </c>
      <c r="I9" s="74">
        <f t="shared" si="0"/>
        <v>242896</v>
      </c>
      <c r="J9" s="74">
        <f t="shared" si="0"/>
        <v>48658</v>
      </c>
      <c r="K9" s="74">
        <f t="shared" si="0"/>
        <v>19170</v>
      </c>
      <c r="L9" s="74">
        <f t="shared" si="0"/>
        <v>271250</v>
      </c>
      <c r="M9" s="74">
        <f t="shared" si="0"/>
        <v>17449</v>
      </c>
      <c r="N9" s="74">
        <f t="shared" si="0"/>
        <v>113857</v>
      </c>
      <c r="O9" s="74">
        <f>SUM(B9:N9)</f>
        <v>3422052</v>
      </c>
      <c r="P9" s="985" t="s">
        <v>199</v>
      </c>
      <c r="Q9" s="958"/>
      <c r="R9" s="958"/>
      <c r="S9" s="986"/>
      <c r="T9" s="986"/>
      <c r="U9" s="986"/>
    </row>
    <row r="10" spans="1:28" ht="24.75" customHeight="1" x14ac:dyDescent="0.15">
      <c r="A10" s="69"/>
      <c r="B10" s="8"/>
      <c r="C10" s="8"/>
      <c r="D10" s="8"/>
      <c r="E10" s="8"/>
      <c r="F10" s="8"/>
      <c r="G10" s="8"/>
      <c r="H10" s="8"/>
      <c r="I10" s="8"/>
      <c r="J10" s="8"/>
      <c r="K10" s="8"/>
      <c r="L10" s="8"/>
      <c r="M10" s="8"/>
      <c r="N10" s="8"/>
      <c r="O10" s="873"/>
      <c r="P10" s="958"/>
      <c r="Q10" s="987"/>
      <c r="R10" s="987"/>
      <c r="S10" s="986"/>
      <c r="T10" s="986"/>
    </row>
    <row r="11" spans="1:28" ht="69" customHeight="1" x14ac:dyDescent="0.15">
      <c r="A11" s="170" t="s">
        <v>198</v>
      </c>
      <c r="B11" s="874">
        <v>6659</v>
      </c>
      <c r="C11" s="874">
        <v>391328</v>
      </c>
      <c r="D11" s="874">
        <v>98097</v>
      </c>
      <c r="E11" s="874">
        <v>670</v>
      </c>
      <c r="F11" s="874">
        <v>1257054</v>
      </c>
      <c r="G11" s="874">
        <v>2119</v>
      </c>
      <c r="H11" s="874">
        <v>810540</v>
      </c>
      <c r="I11" s="874">
        <v>227581</v>
      </c>
      <c r="J11" s="874">
        <v>42868</v>
      </c>
      <c r="K11" s="874">
        <v>18257</v>
      </c>
      <c r="L11" s="874">
        <v>269140</v>
      </c>
      <c r="M11" s="874">
        <v>17445</v>
      </c>
      <c r="N11" s="874">
        <v>112983</v>
      </c>
      <c r="O11" s="74">
        <f>SUM(B11:N11)</f>
        <v>3254741</v>
      </c>
      <c r="P11" s="985" t="s">
        <v>200</v>
      </c>
      <c r="Q11" s="958"/>
      <c r="R11" s="958"/>
    </row>
    <row r="12" spans="1:28" x14ac:dyDescent="0.15">
      <c r="A12" s="69"/>
      <c r="N12" s="871"/>
      <c r="O12" s="168"/>
      <c r="P12" s="871"/>
      <c r="Q12" s="871"/>
    </row>
    <row r="13" spans="1:28" x14ac:dyDescent="0.15">
      <c r="A13" s="69"/>
      <c r="N13" s="871"/>
      <c r="O13" s="168"/>
      <c r="P13" s="871"/>
      <c r="Q13" s="871"/>
    </row>
    <row r="14" spans="1:28" ht="14" x14ac:dyDescent="0.15">
      <c r="A14" s="69" t="s">
        <v>20</v>
      </c>
      <c r="N14" s="871"/>
      <c r="O14" s="168"/>
      <c r="P14"/>
      <c r="Q14"/>
      <c r="R14"/>
      <c r="S14"/>
      <c r="T14"/>
      <c r="U14"/>
      <c r="V14"/>
      <c r="W14"/>
      <c r="X14"/>
      <c r="Y14"/>
      <c r="Z14"/>
      <c r="AA14"/>
      <c r="AB14"/>
    </row>
    <row r="15" spans="1:28" ht="35.5" customHeight="1" x14ac:dyDescent="0.15">
      <c r="A15" s="27" t="s">
        <v>201</v>
      </c>
      <c r="B15" s="66" t="s">
        <v>4</v>
      </c>
      <c r="C15" s="66" t="s">
        <v>5</v>
      </c>
      <c r="D15" s="66" t="s">
        <v>6</v>
      </c>
      <c r="E15" s="66" t="s">
        <v>7</v>
      </c>
      <c r="F15" s="66" t="s">
        <v>197</v>
      </c>
      <c r="G15" s="66" t="s">
        <v>9</v>
      </c>
      <c r="H15" s="65" t="s">
        <v>10</v>
      </c>
      <c r="I15" s="65" t="s">
        <v>11</v>
      </c>
      <c r="J15" s="66" t="s">
        <v>12</v>
      </c>
      <c r="K15" s="66" t="s">
        <v>13</v>
      </c>
      <c r="L15" s="66" t="s">
        <v>14</v>
      </c>
      <c r="M15" s="66" t="s">
        <v>15</v>
      </c>
      <c r="N15" s="66" t="s">
        <v>16</v>
      </c>
      <c r="O15" s="65" t="s">
        <v>17</v>
      </c>
      <c r="P15"/>
      <c r="Q15"/>
      <c r="R15"/>
      <c r="S15"/>
      <c r="T15"/>
      <c r="U15"/>
      <c r="V15"/>
      <c r="W15"/>
      <c r="X15"/>
      <c r="Y15"/>
      <c r="Z15"/>
      <c r="AA15"/>
      <c r="AB15"/>
    </row>
    <row r="16" spans="1:28" ht="17" x14ac:dyDescent="0.15">
      <c r="A16" s="171" t="s">
        <v>66</v>
      </c>
      <c r="B16" s="875">
        <f>B30+L30+M30</f>
        <v>4313</v>
      </c>
      <c r="C16" s="875">
        <f t="shared" ref="C16:C22" si="1">C30+D30</f>
        <v>404232</v>
      </c>
      <c r="D16" s="875">
        <f t="shared" ref="D16:E22" si="2">E30</f>
        <v>52339</v>
      </c>
      <c r="E16" s="875">
        <f t="shared" si="2"/>
        <v>267</v>
      </c>
      <c r="F16" s="875">
        <f t="shared" ref="F16:F22" si="3">G30+H30+I30</f>
        <v>1018784</v>
      </c>
      <c r="G16" s="875">
        <f>J30</f>
        <v>1434</v>
      </c>
      <c r="H16" s="875">
        <f>K30+P30</f>
        <v>589761</v>
      </c>
      <c r="I16" s="875">
        <f>N30+O30</f>
        <v>171888</v>
      </c>
      <c r="J16" s="875">
        <f t="shared" ref="J16:J22" si="4">Q30+R30+S30+T30</f>
        <v>39095</v>
      </c>
      <c r="K16" s="875">
        <f>U30+V30</f>
        <v>14954</v>
      </c>
      <c r="L16" s="875">
        <f t="shared" ref="L16:L22" si="5">W30+X30</f>
        <v>55034</v>
      </c>
      <c r="M16" s="875">
        <f>Y30</f>
        <v>12962</v>
      </c>
      <c r="N16" s="875">
        <f>Z30</f>
        <v>84080</v>
      </c>
      <c r="O16" s="875">
        <f t="shared" ref="O16:O22" si="6">SUM(B16:N16)</f>
        <v>2449143</v>
      </c>
      <c r="P16" s="168"/>
      <c r="Q16" s="871"/>
      <c r="R16" s="871"/>
      <c r="S16" s="871"/>
    </row>
    <row r="17" spans="1:27" ht="17" x14ac:dyDescent="0.15">
      <c r="A17" s="171" t="s">
        <v>67</v>
      </c>
      <c r="B17" s="875">
        <f t="shared" ref="B17:B22" si="7">B31+L31+M31</f>
        <v>224</v>
      </c>
      <c r="C17" s="875">
        <f t="shared" si="1"/>
        <v>35032</v>
      </c>
      <c r="D17" s="875">
        <f t="shared" si="2"/>
        <v>28978</v>
      </c>
      <c r="E17" s="875">
        <f t="shared" si="2"/>
        <v>267</v>
      </c>
      <c r="F17" s="875">
        <f t="shared" si="3"/>
        <v>9972</v>
      </c>
      <c r="G17" s="875">
        <f t="shared" ref="G17:G22" si="8">J31</f>
        <v>231</v>
      </c>
      <c r="H17" s="875">
        <f t="shared" ref="H17:H22" si="9">K31+P31</f>
        <v>7850</v>
      </c>
      <c r="I17" s="875">
        <f t="shared" ref="I17:I22" si="10">N31+O31</f>
        <v>8311</v>
      </c>
      <c r="J17" s="875">
        <f t="shared" si="4"/>
        <v>1885</v>
      </c>
      <c r="K17" s="875">
        <f t="shared" ref="K17:K22" si="11">U31+V31</f>
        <v>727</v>
      </c>
      <c r="L17" s="875">
        <f t="shared" si="5"/>
        <v>166501</v>
      </c>
      <c r="M17" s="875">
        <f t="shared" ref="M17:N22" si="12">Y31</f>
        <v>777</v>
      </c>
      <c r="N17" s="875">
        <f t="shared" si="12"/>
        <v>6048</v>
      </c>
      <c r="O17" s="875">
        <f t="shared" si="6"/>
        <v>266803</v>
      </c>
      <c r="P17" s="168"/>
      <c r="Q17" s="871"/>
      <c r="R17" s="871"/>
      <c r="S17" s="871"/>
    </row>
    <row r="18" spans="1:27" ht="17" x14ac:dyDescent="0.15">
      <c r="A18" s="171" t="s">
        <v>68</v>
      </c>
      <c r="B18" s="875">
        <f t="shared" si="7"/>
        <v>1533</v>
      </c>
      <c r="C18" s="875">
        <f t="shared" si="1"/>
        <v>4176</v>
      </c>
      <c r="D18" s="875">
        <f t="shared" si="2"/>
        <v>1963</v>
      </c>
      <c r="E18" s="875">
        <f t="shared" si="2"/>
        <v>33</v>
      </c>
      <c r="F18" s="875">
        <f t="shared" si="3"/>
        <v>5749</v>
      </c>
      <c r="G18" s="875">
        <f t="shared" si="8"/>
        <v>300</v>
      </c>
      <c r="H18" s="875">
        <f t="shared" si="9"/>
        <v>1868</v>
      </c>
      <c r="I18" s="875">
        <f t="shared" si="10"/>
        <v>9894</v>
      </c>
      <c r="J18" s="875">
        <f t="shared" si="4"/>
        <v>3834</v>
      </c>
      <c r="K18" s="875">
        <f t="shared" si="11"/>
        <v>1634</v>
      </c>
      <c r="L18" s="875">
        <f t="shared" si="5"/>
        <v>5414</v>
      </c>
      <c r="M18" s="875">
        <f t="shared" si="12"/>
        <v>2558</v>
      </c>
      <c r="N18" s="875">
        <f t="shared" si="12"/>
        <v>2304</v>
      </c>
      <c r="O18" s="875">
        <f t="shared" si="6"/>
        <v>41260</v>
      </c>
      <c r="P18" s="168"/>
      <c r="Q18" s="871"/>
      <c r="R18" s="871"/>
      <c r="S18" s="871"/>
    </row>
    <row r="19" spans="1:27" ht="17" x14ac:dyDescent="0.15">
      <c r="A19" s="171" t="s">
        <v>69</v>
      </c>
      <c r="B19" s="875">
        <f t="shared" si="7"/>
        <v>672</v>
      </c>
      <c r="C19" s="875">
        <f t="shared" si="1"/>
        <v>804</v>
      </c>
      <c r="D19" s="875">
        <f t="shared" si="2"/>
        <v>1183</v>
      </c>
      <c r="E19" s="875">
        <f t="shared" si="2"/>
        <v>35</v>
      </c>
      <c r="F19" s="875">
        <f t="shared" si="3"/>
        <v>1576</v>
      </c>
      <c r="G19" s="875">
        <f t="shared" si="8"/>
        <v>95</v>
      </c>
      <c r="H19" s="875">
        <f t="shared" si="9"/>
        <v>573</v>
      </c>
      <c r="I19" s="875">
        <f t="shared" si="10"/>
        <v>2253</v>
      </c>
      <c r="J19" s="875">
        <f t="shared" si="4"/>
        <v>807</v>
      </c>
      <c r="K19" s="875">
        <f t="shared" si="11"/>
        <v>549</v>
      </c>
      <c r="L19" s="875">
        <f t="shared" si="5"/>
        <v>949</v>
      </c>
      <c r="M19" s="875">
        <f t="shared" si="12"/>
        <v>491</v>
      </c>
      <c r="N19" s="875">
        <f t="shared" si="12"/>
        <v>293</v>
      </c>
      <c r="O19" s="875">
        <f t="shared" si="6"/>
        <v>10280</v>
      </c>
      <c r="P19" s="168"/>
      <c r="Q19" s="871"/>
      <c r="R19" s="871"/>
      <c r="S19" s="871"/>
    </row>
    <row r="20" spans="1:27" ht="17" x14ac:dyDescent="0.15">
      <c r="A20" s="171" t="s">
        <v>70</v>
      </c>
      <c r="B20" s="875">
        <f t="shared" si="7"/>
        <v>106</v>
      </c>
      <c r="C20" s="875">
        <f t="shared" si="1"/>
        <v>462</v>
      </c>
      <c r="D20" s="875">
        <f t="shared" si="2"/>
        <v>501</v>
      </c>
      <c r="E20" s="875">
        <f t="shared" si="2"/>
        <v>0</v>
      </c>
      <c r="F20" s="875">
        <f t="shared" si="3"/>
        <v>427</v>
      </c>
      <c r="G20" s="875">
        <f t="shared" si="8"/>
        <v>30</v>
      </c>
      <c r="H20" s="875">
        <f t="shared" si="9"/>
        <v>227</v>
      </c>
      <c r="I20" s="875">
        <f t="shared" si="10"/>
        <v>1057</v>
      </c>
      <c r="J20" s="875">
        <f t="shared" si="4"/>
        <v>252</v>
      </c>
      <c r="K20" s="875">
        <f t="shared" si="11"/>
        <v>102</v>
      </c>
      <c r="L20" s="875">
        <f t="shared" si="5"/>
        <v>431</v>
      </c>
      <c r="M20" s="875">
        <f t="shared" si="12"/>
        <v>179</v>
      </c>
      <c r="N20" s="875">
        <f t="shared" si="12"/>
        <v>210</v>
      </c>
      <c r="O20" s="875">
        <f t="shared" si="6"/>
        <v>3984</v>
      </c>
      <c r="P20" s="168"/>
      <c r="Q20" s="871"/>
      <c r="R20" s="871"/>
      <c r="S20" s="871"/>
    </row>
    <row r="21" spans="1:27" ht="17" x14ac:dyDescent="0.15">
      <c r="A21" s="171" t="s">
        <v>78</v>
      </c>
      <c r="B21" s="875">
        <f t="shared" si="7"/>
        <v>55</v>
      </c>
      <c r="C21" s="875">
        <f t="shared" si="1"/>
        <v>16391</v>
      </c>
      <c r="D21" s="875">
        <f t="shared" si="2"/>
        <v>13149</v>
      </c>
      <c r="E21" s="875">
        <f t="shared" si="2"/>
        <v>65</v>
      </c>
      <c r="F21" s="875">
        <f t="shared" si="3"/>
        <v>30289</v>
      </c>
      <c r="G21" s="875">
        <f t="shared" si="8"/>
        <v>29</v>
      </c>
      <c r="H21" s="875">
        <f t="shared" si="9"/>
        <v>197846</v>
      </c>
      <c r="I21" s="875">
        <f t="shared" si="10"/>
        <v>48921</v>
      </c>
      <c r="J21" s="875">
        <f t="shared" si="4"/>
        <v>2708</v>
      </c>
      <c r="K21" s="875">
        <f t="shared" si="11"/>
        <v>1202</v>
      </c>
      <c r="L21" s="875">
        <f t="shared" si="5"/>
        <v>42422</v>
      </c>
      <c r="M21" s="875">
        <f t="shared" si="12"/>
        <v>466</v>
      </c>
      <c r="N21" s="875">
        <f t="shared" si="12"/>
        <v>16580</v>
      </c>
      <c r="O21" s="875">
        <f t="shared" si="6"/>
        <v>370123</v>
      </c>
      <c r="P21" s="876"/>
    </row>
    <row r="22" spans="1:27" ht="17" x14ac:dyDescent="0.15">
      <c r="A22" s="171" t="s">
        <v>79</v>
      </c>
      <c r="B22" s="875">
        <f t="shared" si="7"/>
        <v>1</v>
      </c>
      <c r="C22" s="875">
        <f t="shared" si="1"/>
        <v>3082</v>
      </c>
      <c r="D22" s="875">
        <f t="shared" si="2"/>
        <v>32</v>
      </c>
      <c r="E22" s="875">
        <f t="shared" si="2"/>
        <v>3</v>
      </c>
      <c r="F22" s="875">
        <f t="shared" si="3"/>
        <v>258244</v>
      </c>
      <c r="G22" s="875">
        <f t="shared" si="8"/>
        <v>0</v>
      </c>
      <c r="H22" s="875">
        <f t="shared" si="9"/>
        <v>13589</v>
      </c>
      <c r="I22" s="875">
        <f t="shared" si="10"/>
        <v>572</v>
      </c>
      <c r="J22" s="875">
        <f t="shared" si="4"/>
        <v>77</v>
      </c>
      <c r="K22" s="875">
        <f t="shared" si="11"/>
        <v>2</v>
      </c>
      <c r="L22" s="875">
        <f t="shared" si="5"/>
        <v>499</v>
      </c>
      <c r="M22" s="875">
        <f t="shared" si="12"/>
        <v>16</v>
      </c>
      <c r="N22" s="875">
        <f t="shared" si="12"/>
        <v>4342</v>
      </c>
      <c r="O22" s="875">
        <f t="shared" si="6"/>
        <v>280459</v>
      </c>
      <c r="P22" s="876"/>
    </row>
    <row r="23" spans="1:27" ht="34" x14ac:dyDescent="0.15">
      <c r="A23" s="27" t="s">
        <v>198</v>
      </c>
      <c r="B23" s="875">
        <f>SUM(B16:B22)</f>
        <v>6904</v>
      </c>
      <c r="C23" s="875">
        <f>SUM(C16:C22)</f>
        <v>464179</v>
      </c>
      <c r="D23" s="875">
        <f t="shared" ref="D23:N23" si="13">SUM(D16:D22)</f>
        <v>98145</v>
      </c>
      <c r="E23" s="875">
        <f t="shared" si="13"/>
        <v>670</v>
      </c>
      <c r="F23" s="875">
        <f t="shared" si="13"/>
        <v>1325041</v>
      </c>
      <c r="G23" s="875">
        <f t="shared" si="13"/>
        <v>2119</v>
      </c>
      <c r="H23" s="875">
        <f t="shared" si="13"/>
        <v>811714</v>
      </c>
      <c r="I23" s="875">
        <f t="shared" si="13"/>
        <v>242896</v>
      </c>
      <c r="J23" s="875">
        <f t="shared" si="13"/>
        <v>48658</v>
      </c>
      <c r="K23" s="875">
        <f t="shared" si="13"/>
        <v>19170</v>
      </c>
      <c r="L23" s="875">
        <f t="shared" si="13"/>
        <v>271250</v>
      </c>
      <c r="M23" s="875">
        <f t="shared" si="13"/>
        <v>17449</v>
      </c>
      <c r="N23" s="875">
        <f t="shared" si="13"/>
        <v>113857</v>
      </c>
      <c r="O23" s="875">
        <f>SUM(O16:O22)</f>
        <v>3422052</v>
      </c>
      <c r="P23" s="877"/>
    </row>
    <row r="24" spans="1:27" x14ac:dyDescent="0.15">
      <c r="A24" s="69"/>
    </row>
    <row r="25" spans="1:27" x14ac:dyDescent="0.15">
      <c r="A25" s="69"/>
    </row>
    <row r="26" spans="1:27" x14ac:dyDescent="0.15">
      <c r="A26" s="69"/>
    </row>
    <row r="27" spans="1:27" x14ac:dyDescent="0.15">
      <c r="A27" s="69"/>
    </row>
    <row r="28" spans="1:27" ht="14" x14ac:dyDescent="0.15">
      <c r="A28" s="69" t="s">
        <v>35</v>
      </c>
    </row>
    <row r="29" spans="1:27" ht="41" customHeight="1" x14ac:dyDescent="0.15">
      <c r="A29" s="38" t="s">
        <v>201</v>
      </c>
      <c r="B29" s="878" t="s">
        <v>37</v>
      </c>
      <c r="C29" s="879" t="s">
        <v>5</v>
      </c>
      <c r="D29" s="880" t="s">
        <v>38</v>
      </c>
      <c r="E29" s="879" t="s">
        <v>6</v>
      </c>
      <c r="F29" s="879" t="s">
        <v>7</v>
      </c>
      <c r="G29" s="879" t="s">
        <v>8</v>
      </c>
      <c r="H29" s="879" t="s">
        <v>39</v>
      </c>
      <c r="I29" s="39" t="s">
        <v>40</v>
      </c>
      <c r="J29" s="879" t="s">
        <v>41</v>
      </c>
      <c r="K29" s="879" t="s">
        <v>42</v>
      </c>
      <c r="L29" s="879" t="s">
        <v>43</v>
      </c>
      <c r="M29" s="879" t="s">
        <v>44</v>
      </c>
      <c r="N29" s="881" t="s">
        <v>45</v>
      </c>
      <c r="O29" s="879" t="s">
        <v>46</v>
      </c>
      <c r="P29" s="879" t="s">
        <v>47</v>
      </c>
      <c r="Q29" s="879" t="s">
        <v>12</v>
      </c>
      <c r="R29" s="881" t="s">
        <v>48</v>
      </c>
      <c r="S29" s="879" t="s">
        <v>49</v>
      </c>
      <c r="T29" s="881" t="s">
        <v>50</v>
      </c>
      <c r="U29" s="881" t="s">
        <v>51</v>
      </c>
      <c r="V29" s="881" t="s">
        <v>52</v>
      </c>
      <c r="W29" s="881" t="s">
        <v>14</v>
      </c>
      <c r="X29" s="881" t="s">
        <v>53</v>
      </c>
      <c r="Y29" s="881" t="s">
        <v>54</v>
      </c>
      <c r="Z29" s="881" t="s">
        <v>16</v>
      </c>
      <c r="AA29" s="42" t="s">
        <v>80</v>
      </c>
    </row>
    <row r="30" spans="1:27" ht="14" x14ac:dyDescent="0.15">
      <c r="A30" s="101" t="s">
        <v>74</v>
      </c>
      <c r="B30" s="882">
        <v>588</v>
      </c>
      <c r="C30" s="277">
        <v>253610</v>
      </c>
      <c r="D30" s="277">
        <v>150622</v>
      </c>
      <c r="E30" s="277">
        <v>52339</v>
      </c>
      <c r="F30" s="277">
        <v>267</v>
      </c>
      <c r="G30" s="277">
        <v>1000891</v>
      </c>
      <c r="H30" s="277">
        <v>17884</v>
      </c>
      <c r="I30" s="277">
        <v>9</v>
      </c>
      <c r="J30" s="277">
        <v>1434</v>
      </c>
      <c r="K30" s="277">
        <v>3090</v>
      </c>
      <c r="L30" s="277">
        <v>1</v>
      </c>
      <c r="M30" s="277">
        <v>3724</v>
      </c>
      <c r="N30" s="277">
        <v>96256</v>
      </c>
      <c r="O30" s="277">
        <v>75632</v>
      </c>
      <c r="P30" s="277">
        <v>586671</v>
      </c>
      <c r="Q30" s="277">
        <v>12653</v>
      </c>
      <c r="R30" s="277">
        <v>22781</v>
      </c>
      <c r="S30" s="277">
        <v>280</v>
      </c>
      <c r="T30" s="277">
        <v>3381</v>
      </c>
      <c r="U30" s="277">
        <v>12974</v>
      </c>
      <c r="V30" s="277">
        <v>1980</v>
      </c>
      <c r="W30" s="277">
        <v>48139</v>
      </c>
      <c r="X30" s="277">
        <v>6895</v>
      </c>
      <c r="Y30" s="277">
        <v>12962</v>
      </c>
      <c r="Z30" s="277">
        <v>84080</v>
      </c>
      <c r="AA30" s="277">
        <v>2449143</v>
      </c>
    </row>
    <row r="31" spans="1:27" ht="14" x14ac:dyDescent="0.15">
      <c r="A31" s="101" t="s">
        <v>67</v>
      </c>
      <c r="B31" s="882">
        <v>41</v>
      </c>
      <c r="C31" s="277">
        <v>32478</v>
      </c>
      <c r="D31" s="277">
        <v>2554</v>
      </c>
      <c r="E31" s="277">
        <v>28978</v>
      </c>
      <c r="F31" s="277">
        <v>267</v>
      </c>
      <c r="G31" s="277">
        <v>9659</v>
      </c>
      <c r="H31" s="277">
        <v>311</v>
      </c>
      <c r="I31" s="277">
        <v>2</v>
      </c>
      <c r="J31" s="277">
        <v>231</v>
      </c>
      <c r="K31" s="277">
        <v>90</v>
      </c>
      <c r="L31" s="277"/>
      <c r="M31" s="277">
        <v>183</v>
      </c>
      <c r="N31" s="277">
        <v>5708</v>
      </c>
      <c r="O31" s="277">
        <v>2603</v>
      </c>
      <c r="P31" s="277">
        <v>7760</v>
      </c>
      <c r="Q31" s="277">
        <v>703</v>
      </c>
      <c r="R31" s="277">
        <v>582</v>
      </c>
      <c r="S31" s="277">
        <v>26</v>
      </c>
      <c r="T31" s="277">
        <v>574</v>
      </c>
      <c r="U31" s="277">
        <v>217</v>
      </c>
      <c r="V31" s="277">
        <v>510</v>
      </c>
      <c r="W31" s="277">
        <v>166070</v>
      </c>
      <c r="X31" s="277">
        <v>431</v>
      </c>
      <c r="Y31" s="277">
        <v>777</v>
      </c>
      <c r="Z31" s="277">
        <v>6048</v>
      </c>
      <c r="AA31" s="277">
        <v>266803</v>
      </c>
    </row>
    <row r="32" spans="1:27" ht="14" x14ac:dyDescent="0.15">
      <c r="A32" s="101" t="s">
        <v>75</v>
      </c>
      <c r="B32" s="882">
        <v>420</v>
      </c>
      <c r="C32" s="277">
        <v>1235</v>
      </c>
      <c r="D32" s="277">
        <v>2941</v>
      </c>
      <c r="E32" s="277">
        <v>1963</v>
      </c>
      <c r="F32" s="277">
        <v>33</v>
      </c>
      <c r="G32" s="277">
        <v>3324</v>
      </c>
      <c r="H32" s="277">
        <v>2424</v>
      </c>
      <c r="I32" s="277">
        <v>1</v>
      </c>
      <c r="J32" s="277">
        <v>300</v>
      </c>
      <c r="K32" s="277">
        <v>468</v>
      </c>
      <c r="L32" s="277">
        <v>3</v>
      </c>
      <c r="M32" s="277">
        <v>1110</v>
      </c>
      <c r="N32" s="277">
        <v>4029</v>
      </c>
      <c r="O32" s="277">
        <v>5865</v>
      </c>
      <c r="P32" s="277">
        <v>1400</v>
      </c>
      <c r="Q32" s="277">
        <v>1959</v>
      </c>
      <c r="R32" s="277">
        <v>1215</v>
      </c>
      <c r="S32" s="277">
        <v>45</v>
      </c>
      <c r="T32" s="277">
        <v>615</v>
      </c>
      <c r="U32" s="277">
        <v>1115</v>
      </c>
      <c r="V32" s="277">
        <v>519</v>
      </c>
      <c r="W32" s="277">
        <v>4244</v>
      </c>
      <c r="X32" s="277">
        <v>1170</v>
      </c>
      <c r="Y32" s="277">
        <v>2558</v>
      </c>
      <c r="Z32" s="277">
        <v>2304</v>
      </c>
      <c r="AA32" s="277">
        <v>41260</v>
      </c>
    </row>
    <row r="33" spans="1:41" ht="14" x14ac:dyDescent="0.15">
      <c r="A33" s="101" t="s">
        <v>76</v>
      </c>
      <c r="B33" s="882">
        <v>224</v>
      </c>
      <c r="C33" s="277">
        <v>225</v>
      </c>
      <c r="D33" s="277">
        <v>579</v>
      </c>
      <c r="E33" s="277">
        <v>1183</v>
      </c>
      <c r="F33" s="277">
        <v>35</v>
      </c>
      <c r="G33" s="277">
        <v>1038</v>
      </c>
      <c r="H33" s="277">
        <v>523</v>
      </c>
      <c r="I33" s="277">
        <v>15</v>
      </c>
      <c r="J33" s="277">
        <v>95</v>
      </c>
      <c r="K33" s="277">
        <v>127</v>
      </c>
      <c r="L33" s="277">
        <v>1</v>
      </c>
      <c r="M33" s="277">
        <v>447</v>
      </c>
      <c r="N33" s="277">
        <v>610</v>
      </c>
      <c r="O33" s="277">
        <v>1643</v>
      </c>
      <c r="P33" s="277">
        <v>446</v>
      </c>
      <c r="Q33" s="277">
        <v>426</v>
      </c>
      <c r="R33" s="277">
        <v>298</v>
      </c>
      <c r="S33" s="277">
        <v>17</v>
      </c>
      <c r="T33" s="277">
        <v>66</v>
      </c>
      <c r="U33" s="277">
        <v>231</v>
      </c>
      <c r="V33" s="277">
        <v>318</v>
      </c>
      <c r="W33" s="277">
        <v>699</v>
      </c>
      <c r="X33" s="277">
        <v>250</v>
      </c>
      <c r="Y33" s="277">
        <v>491</v>
      </c>
      <c r="Z33" s="277">
        <v>293</v>
      </c>
      <c r="AA33" s="277">
        <v>10280</v>
      </c>
      <c r="AC33" s="3" t="s">
        <v>64</v>
      </c>
    </row>
    <row r="34" spans="1:41" ht="14" x14ac:dyDescent="0.15">
      <c r="A34" s="101" t="s">
        <v>77</v>
      </c>
      <c r="B34" s="882">
        <v>44</v>
      </c>
      <c r="C34" s="277">
        <v>169</v>
      </c>
      <c r="D34" s="277">
        <v>293</v>
      </c>
      <c r="E34" s="277">
        <v>501</v>
      </c>
      <c r="F34" s="277"/>
      <c r="G34" s="277">
        <v>244</v>
      </c>
      <c r="H34" s="277">
        <v>183</v>
      </c>
      <c r="I34" s="277"/>
      <c r="J34" s="277">
        <v>30</v>
      </c>
      <c r="K34" s="883">
        <v>45</v>
      </c>
      <c r="L34" s="277"/>
      <c r="M34" s="277">
        <v>62</v>
      </c>
      <c r="N34" s="277">
        <v>585</v>
      </c>
      <c r="O34" s="277">
        <v>472</v>
      </c>
      <c r="P34" s="277">
        <v>182</v>
      </c>
      <c r="Q34" s="277">
        <v>121</v>
      </c>
      <c r="R34" s="883">
        <v>90</v>
      </c>
      <c r="S34" s="883">
        <v>5</v>
      </c>
      <c r="T34" s="277">
        <v>36</v>
      </c>
      <c r="U34" s="277">
        <v>65</v>
      </c>
      <c r="V34" s="277">
        <v>37</v>
      </c>
      <c r="W34" s="277">
        <v>341</v>
      </c>
      <c r="X34" s="277">
        <v>90</v>
      </c>
      <c r="Y34" s="277">
        <v>179</v>
      </c>
      <c r="Z34" s="277">
        <v>210</v>
      </c>
      <c r="AA34" s="277">
        <v>3984</v>
      </c>
    </row>
    <row r="35" spans="1:41" ht="14" x14ac:dyDescent="0.15">
      <c r="A35" s="101" t="s">
        <v>78</v>
      </c>
      <c r="B35" s="882">
        <v>19</v>
      </c>
      <c r="C35" s="277">
        <v>11662</v>
      </c>
      <c r="D35" s="277">
        <v>4729</v>
      </c>
      <c r="E35" s="277">
        <v>13149</v>
      </c>
      <c r="F35" s="277">
        <v>65</v>
      </c>
      <c r="G35" s="277">
        <v>30122</v>
      </c>
      <c r="H35" s="277">
        <v>166</v>
      </c>
      <c r="I35" s="277">
        <v>1</v>
      </c>
      <c r="J35" s="277">
        <v>29</v>
      </c>
      <c r="K35" s="883">
        <v>11745</v>
      </c>
      <c r="L35" s="277"/>
      <c r="M35" s="277">
        <v>36</v>
      </c>
      <c r="N35" s="277">
        <v>14387</v>
      </c>
      <c r="O35" s="277">
        <v>34534</v>
      </c>
      <c r="P35" s="277">
        <v>186101</v>
      </c>
      <c r="Q35" s="277">
        <v>1489</v>
      </c>
      <c r="R35" s="883">
        <v>1106</v>
      </c>
      <c r="S35" s="883">
        <v>14</v>
      </c>
      <c r="T35" s="277">
        <v>99</v>
      </c>
      <c r="U35" s="277">
        <v>164</v>
      </c>
      <c r="V35" s="277">
        <v>1038</v>
      </c>
      <c r="W35" s="277">
        <v>40414</v>
      </c>
      <c r="X35" s="277">
        <v>2008</v>
      </c>
      <c r="Y35" s="277">
        <v>466</v>
      </c>
      <c r="Z35" s="277">
        <v>16580</v>
      </c>
      <c r="AA35" s="277">
        <v>370123</v>
      </c>
    </row>
    <row r="36" spans="1:41" ht="14" x14ac:dyDescent="0.15">
      <c r="A36" s="101" t="s">
        <v>79</v>
      </c>
      <c r="B36" s="882"/>
      <c r="C36" s="277">
        <v>2369</v>
      </c>
      <c r="D36" s="277">
        <v>713</v>
      </c>
      <c r="E36" s="277">
        <v>32</v>
      </c>
      <c r="F36" s="277">
        <v>3</v>
      </c>
      <c r="G36" s="277">
        <v>258242</v>
      </c>
      <c r="H36" s="883">
        <v>2</v>
      </c>
      <c r="I36" s="883"/>
      <c r="J36" s="883"/>
      <c r="K36" s="883"/>
      <c r="L36" s="277"/>
      <c r="M36" s="277">
        <v>1</v>
      </c>
      <c r="N36" s="277">
        <v>325</v>
      </c>
      <c r="O36" s="277">
        <v>247</v>
      </c>
      <c r="P36" s="277">
        <v>13589</v>
      </c>
      <c r="Q36" s="277">
        <v>22</v>
      </c>
      <c r="R36" s="883">
        <v>53</v>
      </c>
      <c r="S36" s="883">
        <v>1</v>
      </c>
      <c r="T36" s="884">
        <v>1</v>
      </c>
      <c r="U36" s="277">
        <v>2</v>
      </c>
      <c r="V36" s="277"/>
      <c r="W36" s="277">
        <v>477</v>
      </c>
      <c r="X36" s="277">
        <v>22</v>
      </c>
      <c r="Y36" s="884">
        <v>16</v>
      </c>
      <c r="Z36" s="277">
        <v>4342</v>
      </c>
      <c r="AA36" s="277">
        <v>280459</v>
      </c>
    </row>
    <row r="37" spans="1:41" ht="19" customHeight="1" x14ac:dyDescent="0.15">
      <c r="A37" s="38" t="s">
        <v>80</v>
      </c>
      <c r="B37" s="74">
        <f>SUM(B30:B36)</f>
        <v>1336</v>
      </c>
      <c r="C37" s="74">
        <f>SUM(C30:C36)</f>
        <v>301748</v>
      </c>
      <c r="D37" s="74">
        <f t="shared" ref="D37:AA37" si="14">SUM(D30:D36)</f>
        <v>162431</v>
      </c>
      <c r="E37" s="74">
        <f t="shared" si="14"/>
        <v>98145</v>
      </c>
      <c r="F37" s="74">
        <f t="shared" si="14"/>
        <v>670</v>
      </c>
      <c r="G37" s="74">
        <f t="shared" si="14"/>
        <v>1303520</v>
      </c>
      <c r="H37" s="74">
        <f t="shared" si="14"/>
        <v>21493</v>
      </c>
      <c r="I37" s="74">
        <f t="shared" si="14"/>
        <v>28</v>
      </c>
      <c r="J37" s="74">
        <f t="shared" si="14"/>
        <v>2119</v>
      </c>
      <c r="K37" s="74">
        <f t="shared" si="14"/>
        <v>15565</v>
      </c>
      <c r="L37" s="74">
        <f t="shared" si="14"/>
        <v>5</v>
      </c>
      <c r="M37" s="74">
        <f t="shared" si="14"/>
        <v>5563</v>
      </c>
      <c r="N37" s="74">
        <f t="shared" si="14"/>
        <v>121900</v>
      </c>
      <c r="O37" s="74">
        <f t="shared" si="14"/>
        <v>120996</v>
      </c>
      <c r="P37" s="74">
        <f t="shared" si="14"/>
        <v>796149</v>
      </c>
      <c r="Q37" s="74">
        <f t="shared" si="14"/>
        <v>17373</v>
      </c>
      <c r="R37" s="74">
        <f t="shared" si="14"/>
        <v>26125</v>
      </c>
      <c r="S37" s="74">
        <f t="shared" si="14"/>
        <v>388</v>
      </c>
      <c r="T37" s="74">
        <f t="shared" si="14"/>
        <v>4772</v>
      </c>
      <c r="U37" s="74">
        <f t="shared" si="14"/>
        <v>14768</v>
      </c>
      <c r="V37" s="74">
        <f t="shared" si="14"/>
        <v>4402</v>
      </c>
      <c r="W37" s="74">
        <f t="shared" si="14"/>
        <v>260384</v>
      </c>
      <c r="X37" s="74">
        <f t="shared" si="14"/>
        <v>10866</v>
      </c>
      <c r="Y37" s="74">
        <f t="shared" si="14"/>
        <v>17449</v>
      </c>
      <c r="Z37" s="74">
        <f t="shared" si="14"/>
        <v>113857</v>
      </c>
      <c r="AA37" s="74">
        <f t="shared" si="14"/>
        <v>3422052</v>
      </c>
    </row>
    <row r="38" spans="1:41" ht="27.75" customHeight="1" x14ac:dyDescent="0.15">
      <c r="A38" s="56"/>
      <c r="B38" s="89"/>
      <c r="C38" s="89"/>
      <c r="D38" s="89"/>
      <c r="E38" s="89"/>
      <c r="F38" s="89"/>
      <c r="G38" s="89"/>
      <c r="H38" s="89"/>
      <c r="I38" s="89"/>
      <c r="J38" s="89"/>
      <c r="K38" s="89"/>
      <c r="L38" s="89"/>
      <c r="M38" s="89"/>
      <c r="N38" s="89"/>
      <c r="O38" s="172"/>
      <c r="P38" s="89"/>
    </row>
    <row r="39" spans="1:41" ht="27.75" customHeight="1" x14ac:dyDescent="0.15">
      <c r="A39" s="56"/>
      <c r="B39" s="89"/>
      <c r="C39" s="89"/>
      <c r="D39" s="89"/>
      <c r="E39" s="89"/>
      <c r="F39" s="89"/>
      <c r="G39" s="89"/>
      <c r="H39" s="89"/>
      <c r="I39" s="89"/>
      <c r="J39" s="89"/>
      <c r="K39" s="89"/>
      <c r="L39" s="89"/>
      <c r="M39" s="89"/>
      <c r="N39" s="89"/>
      <c r="O39" s="172"/>
      <c r="P39"/>
      <c r="Q39"/>
      <c r="R39"/>
      <c r="S39"/>
      <c r="T39"/>
      <c r="U39"/>
      <c r="V39"/>
      <c r="W39"/>
      <c r="X39"/>
      <c r="Y39"/>
      <c r="Z39"/>
      <c r="AA39"/>
      <c r="AB39"/>
      <c r="AC39"/>
      <c r="AD39"/>
      <c r="AE39"/>
      <c r="AF39"/>
      <c r="AG39"/>
      <c r="AH39"/>
      <c r="AI39"/>
      <c r="AJ39"/>
      <c r="AK39"/>
      <c r="AL39"/>
      <c r="AM39"/>
      <c r="AN39"/>
      <c r="AO39"/>
    </row>
    <row r="40" spans="1:41" ht="27.75" customHeight="1" x14ac:dyDescent="0.15">
      <c r="A40" s="56"/>
      <c r="B40" s="89"/>
      <c r="C40" s="89"/>
      <c r="D40" s="89"/>
      <c r="E40" s="89"/>
      <c r="F40" s="89"/>
      <c r="G40" s="89"/>
      <c r="H40" s="89"/>
      <c r="I40" s="89"/>
      <c r="J40" s="89"/>
      <c r="K40" s="89"/>
      <c r="L40" s="89"/>
      <c r="M40" s="89"/>
      <c r="N40" s="89"/>
      <c r="O40" s="172"/>
      <c r="P40"/>
      <c r="Q40"/>
      <c r="R40"/>
      <c r="S40"/>
      <c r="T40"/>
      <c r="U40"/>
      <c r="V40"/>
      <c r="W40"/>
      <c r="X40"/>
      <c r="Y40"/>
      <c r="Z40"/>
      <c r="AA40"/>
      <c r="AB40"/>
      <c r="AC40"/>
      <c r="AD40"/>
      <c r="AE40"/>
      <c r="AF40"/>
      <c r="AG40"/>
      <c r="AH40"/>
      <c r="AI40"/>
      <c r="AJ40"/>
      <c r="AK40"/>
      <c r="AL40"/>
      <c r="AM40"/>
      <c r="AN40"/>
      <c r="AO40"/>
    </row>
    <row r="41" spans="1:41" ht="27.75" customHeight="1" x14ac:dyDescent="0.15">
      <c r="A41" s="56"/>
      <c r="B41" s="89"/>
      <c r="C41" s="89"/>
      <c r="D41" s="89"/>
      <c r="E41" s="89"/>
      <c r="F41" s="89"/>
      <c r="G41" s="89"/>
      <c r="H41" s="89"/>
      <c r="I41" s="89"/>
      <c r="J41" s="89"/>
      <c r="K41" s="89"/>
      <c r="L41" s="89"/>
      <c r="M41" s="89"/>
      <c r="N41" s="89"/>
      <c r="O41" s="172"/>
      <c r="P41"/>
      <c r="Q41"/>
      <c r="R41"/>
      <c r="S41"/>
      <c r="T41"/>
      <c r="U41"/>
      <c r="V41"/>
      <c r="W41"/>
      <c r="X41"/>
      <c r="Y41"/>
      <c r="Z41"/>
      <c r="AA41"/>
      <c r="AB41"/>
      <c r="AC41"/>
      <c r="AD41"/>
      <c r="AE41"/>
      <c r="AF41"/>
      <c r="AG41"/>
      <c r="AH41"/>
      <c r="AI41"/>
      <c r="AJ41"/>
      <c r="AK41"/>
      <c r="AL41"/>
      <c r="AM41"/>
      <c r="AN41"/>
      <c r="AO41"/>
    </row>
    <row r="42" spans="1:41" ht="99" customHeight="1" x14ac:dyDescent="0.15">
      <c r="A42" s="56"/>
      <c r="B42" s="89"/>
      <c r="C42" s="89"/>
      <c r="D42" s="89"/>
      <c r="E42" s="89"/>
      <c r="F42" s="89"/>
      <c r="G42" s="89"/>
      <c r="H42" s="89"/>
      <c r="I42" s="89"/>
      <c r="J42" s="89"/>
      <c r="K42" s="89"/>
      <c r="L42" s="89"/>
      <c r="M42" s="89"/>
      <c r="N42" s="89"/>
      <c r="O42" s="172"/>
      <c r="P42"/>
      <c r="Q42"/>
      <c r="R42"/>
      <c r="S42"/>
      <c r="T42"/>
      <c r="U42"/>
      <c r="V42"/>
      <c r="W42"/>
      <c r="X42"/>
      <c r="Y42"/>
      <c r="Z42"/>
      <c r="AA42"/>
      <c r="AB42"/>
      <c r="AC42"/>
      <c r="AD42"/>
      <c r="AE42"/>
      <c r="AF42"/>
      <c r="AG42"/>
      <c r="AH42"/>
      <c r="AI42"/>
      <c r="AJ42"/>
      <c r="AK42"/>
      <c r="AL42"/>
      <c r="AM42"/>
      <c r="AN42"/>
      <c r="AO42"/>
    </row>
    <row r="43" spans="1:41" ht="27.75" customHeight="1" x14ac:dyDescent="0.15">
      <c r="A43" s="56"/>
      <c r="B43" s="89"/>
      <c r="C43" s="89"/>
      <c r="D43" s="89"/>
      <c r="E43" s="89"/>
      <c r="F43" s="89"/>
      <c r="G43" s="89"/>
      <c r="H43" s="89"/>
      <c r="I43" s="89"/>
      <c r="J43" s="89"/>
      <c r="K43" s="89"/>
      <c r="L43" s="89"/>
      <c r="M43" s="89"/>
      <c r="N43" s="89"/>
      <c r="O43" s="172"/>
      <c r="P43"/>
      <c r="Q43"/>
      <c r="R43"/>
      <c r="S43"/>
      <c r="T43"/>
      <c r="U43"/>
      <c r="V43"/>
      <c r="W43"/>
      <c r="X43"/>
      <c r="Y43"/>
      <c r="Z43"/>
      <c r="AA43"/>
      <c r="AB43"/>
      <c r="AC43"/>
      <c r="AD43"/>
      <c r="AE43"/>
      <c r="AF43"/>
      <c r="AG43"/>
      <c r="AH43"/>
      <c r="AI43"/>
      <c r="AJ43"/>
      <c r="AK43"/>
      <c r="AL43"/>
      <c r="AM43"/>
      <c r="AN43"/>
      <c r="AO43"/>
    </row>
    <row r="44" spans="1:41" ht="12.75" customHeight="1" x14ac:dyDescent="0.15">
      <c r="A44" s="970"/>
      <c r="B44" s="970"/>
      <c r="C44" s="970"/>
      <c r="D44" s="970"/>
      <c r="E44" s="970"/>
      <c r="F44" s="7"/>
      <c r="G44" s="7"/>
      <c r="H44" s="7"/>
      <c r="I44" s="7"/>
      <c r="J44" s="7"/>
      <c r="K44" s="7"/>
      <c r="L44" s="7"/>
      <c r="M44" s="7"/>
      <c r="N44" s="7"/>
      <c r="O44" s="173"/>
      <c r="P44"/>
      <c r="Q44"/>
      <c r="R44"/>
      <c r="S44"/>
      <c r="T44"/>
      <c r="U44"/>
      <c r="V44"/>
      <c r="W44"/>
      <c r="X44"/>
      <c r="Y44"/>
      <c r="Z44"/>
      <c r="AA44"/>
      <c r="AB44"/>
      <c r="AC44"/>
      <c r="AD44"/>
      <c r="AE44"/>
      <c r="AF44"/>
      <c r="AG44"/>
      <c r="AH44"/>
      <c r="AI44"/>
      <c r="AJ44"/>
      <c r="AK44"/>
      <c r="AL44"/>
      <c r="AM44"/>
      <c r="AN44"/>
      <c r="AO44"/>
    </row>
    <row r="45" spans="1:41" x14ac:dyDescent="0.15">
      <c r="A45" s="56"/>
      <c r="B45" s="7"/>
      <c r="C45" s="7"/>
      <c r="D45" s="7"/>
      <c r="E45" s="7"/>
      <c r="F45" s="7"/>
      <c r="G45" s="7"/>
      <c r="H45" s="7"/>
      <c r="I45" s="7"/>
      <c r="J45" s="7"/>
      <c r="K45" s="7"/>
      <c r="L45" s="7"/>
      <c r="M45" s="7"/>
      <c r="N45" s="7"/>
      <c r="O45" s="173"/>
      <c r="P45"/>
      <c r="Q45"/>
      <c r="R45"/>
      <c r="S45"/>
      <c r="T45"/>
      <c r="U45"/>
      <c r="V45"/>
      <c r="W45"/>
      <c r="X45"/>
      <c r="Y45"/>
      <c r="Z45"/>
      <c r="AA45"/>
      <c r="AB45"/>
      <c r="AC45"/>
      <c r="AD45"/>
      <c r="AE45"/>
      <c r="AF45"/>
      <c r="AG45"/>
      <c r="AH45"/>
      <c r="AI45"/>
      <c r="AJ45"/>
      <c r="AK45"/>
      <c r="AL45"/>
      <c r="AM45"/>
      <c r="AN45"/>
      <c r="AO45"/>
    </row>
    <row r="46" spans="1:41" ht="17" x14ac:dyDescent="0.15">
      <c r="A46" s="885" t="s">
        <v>202</v>
      </c>
      <c r="B46" s="8"/>
      <c r="C46" s="4"/>
      <c r="D46" s="4"/>
      <c r="E46" s="4"/>
      <c r="F46" s="4"/>
      <c r="G46" s="4"/>
      <c r="H46" s="4"/>
      <c r="I46" s="4"/>
      <c r="J46" s="4"/>
      <c r="K46" s="4"/>
      <c r="L46" s="4"/>
      <c r="N46" s="4"/>
      <c r="O46" s="168"/>
      <c r="P46"/>
      <c r="Q46"/>
      <c r="R46"/>
      <c r="S46"/>
      <c r="T46"/>
      <c r="U46"/>
      <c r="V46"/>
      <c r="W46"/>
      <c r="X46"/>
      <c r="Y46"/>
      <c r="Z46"/>
      <c r="AA46"/>
      <c r="AB46"/>
      <c r="AC46"/>
      <c r="AD46"/>
      <c r="AE46"/>
      <c r="AF46"/>
      <c r="AG46"/>
      <c r="AH46"/>
      <c r="AI46"/>
      <c r="AJ46"/>
      <c r="AK46"/>
      <c r="AL46"/>
      <c r="AM46"/>
      <c r="AN46"/>
      <c r="AO46"/>
    </row>
    <row r="47" spans="1:41" ht="16" x14ac:dyDescent="0.15">
      <c r="A47" s="885"/>
      <c r="B47" s="4"/>
      <c r="C47" s="4"/>
      <c r="D47" s="4"/>
      <c r="E47" s="4"/>
      <c r="F47" s="4"/>
      <c r="G47" s="4"/>
      <c r="H47" s="4"/>
      <c r="I47" s="4"/>
      <c r="J47" s="4"/>
      <c r="K47" s="4"/>
      <c r="L47" s="4"/>
      <c r="N47" s="4"/>
      <c r="O47" s="168"/>
      <c r="P47"/>
      <c r="Q47"/>
      <c r="R47"/>
      <c r="S47"/>
      <c r="T47"/>
      <c r="U47"/>
      <c r="V47"/>
      <c r="W47"/>
      <c r="X47"/>
      <c r="Y47"/>
      <c r="Z47"/>
      <c r="AA47"/>
      <c r="AB47"/>
      <c r="AC47"/>
      <c r="AD47"/>
      <c r="AE47"/>
      <c r="AF47"/>
      <c r="AG47"/>
      <c r="AH47"/>
      <c r="AI47"/>
      <c r="AJ47"/>
      <c r="AK47"/>
      <c r="AL47"/>
      <c r="AM47"/>
      <c r="AN47"/>
      <c r="AO47"/>
    </row>
    <row r="48" spans="1:41" ht="14" x14ac:dyDescent="0.15">
      <c r="A48" s="56" t="s">
        <v>2</v>
      </c>
      <c r="B48" s="4"/>
      <c r="C48" s="4"/>
      <c r="D48" s="4"/>
      <c r="E48" s="4"/>
      <c r="F48" s="4"/>
      <c r="G48" s="4"/>
      <c r="H48" s="4"/>
      <c r="I48" s="4"/>
      <c r="J48" s="4"/>
      <c r="K48" s="4"/>
      <c r="L48" s="4"/>
      <c r="N48" s="4"/>
      <c r="O48" s="168"/>
      <c r="P48" s="871"/>
    </row>
    <row r="49" spans="1:19" ht="36" customHeight="1" x14ac:dyDescent="0.15">
      <c r="A49" s="101" t="s">
        <v>203</v>
      </c>
      <c r="B49" s="42" t="s">
        <v>4</v>
      </c>
      <c r="C49" s="42" t="s">
        <v>5</v>
      </c>
      <c r="D49" s="42" t="s">
        <v>6</v>
      </c>
      <c r="E49" s="42" t="s">
        <v>7</v>
      </c>
      <c r="F49" s="42" t="s">
        <v>197</v>
      </c>
      <c r="G49" s="42" t="s">
        <v>9</v>
      </c>
      <c r="H49" s="40" t="s">
        <v>10</v>
      </c>
      <c r="I49" s="40" t="s">
        <v>11</v>
      </c>
      <c r="J49" s="42" t="s">
        <v>12</v>
      </c>
      <c r="K49" s="42" t="s">
        <v>13</v>
      </c>
      <c r="L49" s="42" t="s">
        <v>14</v>
      </c>
      <c r="M49" s="42" t="s">
        <v>15</v>
      </c>
      <c r="N49" s="42" t="s">
        <v>16</v>
      </c>
      <c r="O49" s="39" t="s">
        <v>17</v>
      </c>
      <c r="P49" s="876"/>
      <c r="R49" s="871"/>
      <c r="S49" s="871"/>
    </row>
    <row r="50" spans="1:19" ht="25.5" customHeight="1" x14ac:dyDescent="0.15">
      <c r="A50" s="886" t="s">
        <v>204</v>
      </c>
      <c r="B50" s="74">
        <f t="shared" ref="B50:O50" si="15">B64</f>
        <v>3009</v>
      </c>
      <c r="C50" s="74">
        <f t="shared" si="15"/>
        <v>125516</v>
      </c>
      <c r="D50" s="74">
        <f t="shared" si="15"/>
        <v>35891</v>
      </c>
      <c r="E50" s="74">
        <f t="shared" si="15"/>
        <v>65</v>
      </c>
      <c r="F50" s="74">
        <f t="shared" si="15"/>
        <v>133897</v>
      </c>
      <c r="G50" s="74">
        <f t="shared" si="15"/>
        <v>641</v>
      </c>
      <c r="H50" s="74">
        <f t="shared" si="15"/>
        <v>112499</v>
      </c>
      <c r="I50" s="74">
        <f t="shared" si="15"/>
        <v>95316</v>
      </c>
      <c r="J50" s="74">
        <f t="shared" si="15"/>
        <v>12739</v>
      </c>
      <c r="K50" s="74">
        <f t="shared" si="15"/>
        <v>8929</v>
      </c>
      <c r="L50" s="74">
        <f t="shared" si="15"/>
        <v>85987</v>
      </c>
      <c r="M50" s="74">
        <f t="shared" si="15"/>
        <v>6886</v>
      </c>
      <c r="N50" s="74">
        <f t="shared" si="15"/>
        <v>18362</v>
      </c>
      <c r="O50" s="74">
        <f t="shared" si="15"/>
        <v>639737</v>
      </c>
      <c r="P50" s="173"/>
      <c r="Q50" s="7"/>
      <c r="R50" s="871"/>
      <c r="S50" s="871"/>
    </row>
    <row r="51" spans="1:19" x14ac:dyDescent="0.15">
      <c r="A51" s="56"/>
      <c r="B51" s="7"/>
      <c r="C51" s="7"/>
      <c r="D51" s="7"/>
      <c r="E51" s="7"/>
      <c r="F51" s="7"/>
      <c r="G51" s="7"/>
      <c r="H51" s="7"/>
      <c r="I51" s="7"/>
      <c r="J51" s="7"/>
      <c r="K51" s="7"/>
      <c r="L51" s="7"/>
      <c r="M51" s="7"/>
      <c r="N51" s="7"/>
      <c r="O51" s="173"/>
      <c r="P51" s="871"/>
      <c r="Q51" s="871"/>
    </row>
    <row r="52" spans="1:19" x14ac:dyDescent="0.15">
      <c r="A52" s="56"/>
      <c r="B52" s="7"/>
      <c r="C52" s="7"/>
      <c r="D52" s="7"/>
      <c r="E52" s="7"/>
      <c r="F52" s="7"/>
      <c r="G52" s="7"/>
      <c r="H52" s="7"/>
      <c r="I52" s="7"/>
      <c r="J52" s="7"/>
      <c r="K52" s="7"/>
      <c r="L52" s="7"/>
      <c r="M52" s="7"/>
      <c r="N52" s="7"/>
      <c r="O52" s="173"/>
      <c r="P52" s="871"/>
      <c r="Q52" s="871"/>
    </row>
    <row r="53" spans="1:19" x14ac:dyDescent="0.15">
      <c r="A53" s="56"/>
      <c r="B53" s="7"/>
      <c r="C53" s="7"/>
      <c r="D53" s="7"/>
      <c r="E53" s="7"/>
      <c r="F53" s="7"/>
      <c r="G53" s="7"/>
      <c r="H53" s="7"/>
      <c r="I53" s="7"/>
      <c r="J53" s="7"/>
      <c r="K53" s="7"/>
      <c r="L53" s="7"/>
      <c r="M53" s="7"/>
      <c r="N53" s="7"/>
      <c r="O53" s="173"/>
      <c r="P53" s="871"/>
      <c r="Q53" s="871"/>
    </row>
    <row r="54" spans="1:19" x14ac:dyDescent="0.15">
      <c r="A54" s="56"/>
      <c r="B54" s="7"/>
      <c r="C54" s="7"/>
      <c r="D54" s="7"/>
      <c r="E54" s="7"/>
      <c r="F54" s="7"/>
      <c r="G54" s="7"/>
      <c r="H54" s="7"/>
      <c r="I54" s="7"/>
      <c r="J54" s="7"/>
      <c r="K54" s="7"/>
      <c r="L54" s="7"/>
      <c r="M54" s="7"/>
      <c r="N54" s="7"/>
      <c r="O54" s="173"/>
      <c r="P54" s="871"/>
      <c r="Q54" s="871"/>
    </row>
    <row r="55" spans="1:19" ht="14" x14ac:dyDescent="0.15">
      <c r="A55" s="56" t="s">
        <v>20</v>
      </c>
      <c r="B55" s="4"/>
      <c r="C55" s="4"/>
      <c r="D55" s="4"/>
      <c r="E55" s="4"/>
      <c r="F55" s="4"/>
      <c r="G55" s="4"/>
      <c r="H55" s="4"/>
      <c r="I55" s="4"/>
      <c r="J55" s="4"/>
      <c r="K55" s="4"/>
      <c r="L55" s="4"/>
      <c r="M55" s="4"/>
      <c r="O55" s="877"/>
      <c r="P55" s="871"/>
      <c r="Q55" s="871"/>
    </row>
    <row r="56" spans="1:19" ht="34" x14ac:dyDescent="0.15">
      <c r="A56" s="171" t="s">
        <v>203</v>
      </c>
      <c r="B56" s="66" t="s">
        <v>4</v>
      </c>
      <c r="C56" s="66" t="s">
        <v>5</v>
      </c>
      <c r="D56" s="66" t="s">
        <v>6</v>
      </c>
      <c r="E56" s="66" t="s">
        <v>7</v>
      </c>
      <c r="F56" s="66" t="s">
        <v>197</v>
      </c>
      <c r="G56" s="66" t="s">
        <v>9</v>
      </c>
      <c r="H56" s="65" t="s">
        <v>10</v>
      </c>
      <c r="I56" s="65" t="s">
        <v>11</v>
      </c>
      <c r="J56" s="66" t="s">
        <v>12</v>
      </c>
      <c r="K56" s="66" t="s">
        <v>13</v>
      </c>
      <c r="L56" s="66" t="s">
        <v>14</v>
      </c>
      <c r="M56" s="66" t="s">
        <v>15</v>
      </c>
      <c r="N56" s="66" t="s">
        <v>16</v>
      </c>
      <c r="O56" s="65" t="s">
        <v>17</v>
      </c>
      <c r="P56" s="876"/>
      <c r="R56" s="871"/>
      <c r="S56" s="871"/>
    </row>
    <row r="57" spans="1:19" ht="16" x14ac:dyDescent="0.15">
      <c r="A57" s="875" t="s">
        <v>66</v>
      </c>
      <c r="B57" s="875">
        <f>B71+L71+M71</f>
        <v>1797</v>
      </c>
      <c r="C57" s="875">
        <f>C71+D71</f>
        <v>113019</v>
      </c>
      <c r="D57" s="875">
        <f>E71</f>
        <v>26179</v>
      </c>
      <c r="E57" s="875">
        <f>F71</f>
        <v>9</v>
      </c>
      <c r="F57" s="875">
        <f>G71+H71+I71</f>
        <v>106972</v>
      </c>
      <c r="G57" s="875">
        <f>J71</f>
        <v>361</v>
      </c>
      <c r="H57" s="875">
        <f>K71+P71</f>
        <v>71208</v>
      </c>
      <c r="I57" s="875">
        <f>N71+O71</f>
        <v>57797</v>
      </c>
      <c r="J57" s="875">
        <f>Q71+R71+S71+T71</f>
        <v>9295</v>
      </c>
      <c r="K57" s="875">
        <f>U71+V71</f>
        <v>7394</v>
      </c>
      <c r="L57" s="875">
        <f>W71+X71</f>
        <v>11679</v>
      </c>
      <c r="M57" s="875">
        <f>Y71</f>
        <v>4949</v>
      </c>
      <c r="N57" s="875">
        <f>Z71</f>
        <v>12812</v>
      </c>
      <c r="O57" s="875">
        <f t="shared" ref="O57:O63" si="16">SUM(B57:N57)</f>
        <v>423471</v>
      </c>
      <c r="P57" s="876"/>
      <c r="R57" s="871"/>
      <c r="S57" s="871"/>
    </row>
    <row r="58" spans="1:19" ht="17" x14ac:dyDescent="0.15">
      <c r="A58" s="171" t="s">
        <v>67</v>
      </c>
      <c r="B58" s="875">
        <f>B76+L76+M76</f>
        <v>18</v>
      </c>
      <c r="C58" s="875">
        <f>C76+D76</f>
        <v>4192</v>
      </c>
      <c r="D58" s="875">
        <f>E76</f>
        <v>5950</v>
      </c>
      <c r="E58" s="875">
        <f>F76</f>
        <v>8</v>
      </c>
      <c r="F58" s="875">
        <f>G76+H76+I76</f>
        <v>11518</v>
      </c>
      <c r="G58" s="875">
        <f>J76</f>
        <v>9</v>
      </c>
      <c r="H58" s="875">
        <f>K76+P76</f>
        <v>33890</v>
      </c>
      <c r="I58" s="875">
        <f>N76+O76</f>
        <v>28100</v>
      </c>
      <c r="J58" s="875">
        <f>Q76+R76+S76+T76</f>
        <v>539</v>
      </c>
      <c r="K58" s="875">
        <f>U76+V76</f>
        <v>168</v>
      </c>
      <c r="L58" s="875">
        <f>W76+X76</f>
        <v>12723</v>
      </c>
      <c r="M58" s="875">
        <f t="shared" ref="M58:N63" si="17">Y72</f>
        <v>372</v>
      </c>
      <c r="N58" s="875">
        <f t="shared" si="17"/>
        <v>1386</v>
      </c>
      <c r="O58" s="875">
        <f t="shared" si="16"/>
        <v>98873</v>
      </c>
      <c r="P58" s="876"/>
      <c r="R58" s="871"/>
      <c r="S58" s="871"/>
    </row>
    <row r="59" spans="1:19" ht="17" x14ac:dyDescent="0.15">
      <c r="A59" s="171" t="s">
        <v>68</v>
      </c>
      <c r="B59" s="875">
        <f>B77+L77+M77</f>
        <v>0</v>
      </c>
      <c r="C59" s="875">
        <f>C77+D77</f>
        <v>350</v>
      </c>
      <c r="D59" s="875">
        <f>E77</f>
        <v>10</v>
      </c>
      <c r="E59" s="875">
        <f>F77</f>
        <v>0</v>
      </c>
      <c r="F59" s="875">
        <f>G77+H77+I77</f>
        <v>9327</v>
      </c>
      <c r="G59" s="875">
        <f>J77</f>
        <v>0</v>
      </c>
      <c r="H59" s="875">
        <f>K77+P77</f>
        <v>2354</v>
      </c>
      <c r="I59" s="875">
        <f>N77+O77</f>
        <v>134</v>
      </c>
      <c r="J59" s="875">
        <f>Q77+R77+S77+T77</f>
        <v>13</v>
      </c>
      <c r="K59" s="875">
        <f>U77+V77</f>
        <v>0</v>
      </c>
      <c r="L59" s="875">
        <f>W77+X77</f>
        <v>90</v>
      </c>
      <c r="M59" s="875">
        <f t="shared" si="17"/>
        <v>1084</v>
      </c>
      <c r="N59" s="875">
        <f t="shared" si="17"/>
        <v>454</v>
      </c>
      <c r="O59" s="875">
        <f t="shared" si="16"/>
        <v>13816</v>
      </c>
      <c r="P59" s="876"/>
      <c r="R59" s="871"/>
      <c r="S59" s="871"/>
    </row>
    <row r="60" spans="1:19" ht="17" x14ac:dyDescent="0.15">
      <c r="A60" s="171" t="s">
        <v>69</v>
      </c>
      <c r="B60" s="875">
        <f t="shared" ref="B60:B62" si="18">B72+L72+M72</f>
        <v>87</v>
      </c>
      <c r="C60" s="875">
        <f t="shared" ref="C60:C62" si="19">C72+D72</f>
        <v>5495</v>
      </c>
      <c r="D60" s="875">
        <f t="shared" ref="D60:E62" si="20">E72</f>
        <v>1653</v>
      </c>
      <c r="E60" s="875">
        <f t="shared" si="20"/>
        <v>29</v>
      </c>
      <c r="F60" s="875">
        <f t="shared" ref="F60:F62" si="21">G72+H72+I72</f>
        <v>2256</v>
      </c>
      <c r="G60" s="875">
        <f t="shared" ref="G60:G62" si="22">J72</f>
        <v>107</v>
      </c>
      <c r="H60" s="875">
        <f t="shared" ref="H60:H62" si="23">K72+P72</f>
        <v>3700</v>
      </c>
      <c r="I60" s="875">
        <f t="shared" ref="I60:I62" si="24">N72+O72</f>
        <v>4039</v>
      </c>
      <c r="J60" s="875">
        <f t="shared" ref="J60:J62" si="25">Q72+R72+S72+T72</f>
        <v>811</v>
      </c>
      <c r="K60" s="875">
        <f t="shared" ref="K60:K62" si="26">U72+V72</f>
        <v>243</v>
      </c>
      <c r="L60" s="875">
        <f t="shared" ref="L60:L62" si="27">W72+X72</f>
        <v>59435</v>
      </c>
      <c r="M60" s="875">
        <f t="shared" si="17"/>
        <v>289</v>
      </c>
      <c r="N60" s="875">
        <f t="shared" si="17"/>
        <v>78</v>
      </c>
      <c r="O60" s="875">
        <f t="shared" si="16"/>
        <v>78222</v>
      </c>
      <c r="P60" s="876"/>
      <c r="R60" s="871"/>
      <c r="S60" s="871"/>
    </row>
    <row r="61" spans="1:19" ht="17" x14ac:dyDescent="0.15">
      <c r="A61" s="171" t="s">
        <v>70</v>
      </c>
      <c r="B61" s="875">
        <f t="shared" si="18"/>
        <v>709</v>
      </c>
      <c r="C61" s="875">
        <f t="shared" si="19"/>
        <v>1914</v>
      </c>
      <c r="D61" s="875">
        <f t="shared" si="20"/>
        <v>1008</v>
      </c>
      <c r="E61" s="875">
        <f t="shared" si="20"/>
        <v>12</v>
      </c>
      <c r="F61" s="875">
        <f t="shared" si="21"/>
        <v>2812</v>
      </c>
      <c r="G61" s="875">
        <f t="shared" si="22"/>
        <v>119</v>
      </c>
      <c r="H61" s="875">
        <f t="shared" si="23"/>
        <v>898</v>
      </c>
      <c r="I61" s="875">
        <f t="shared" si="24"/>
        <v>4091</v>
      </c>
      <c r="J61" s="875">
        <f t="shared" si="25"/>
        <v>1634</v>
      </c>
      <c r="K61" s="875">
        <f t="shared" si="26"/>
        <v>809</v>
      </c>
      <c r="L61" s="875">
        <f t="shared" si="27"/>
        <v>1594</v>
      </c>
      <c r="M61" s="875">
        <f t="shared" si="17"/>
        <v>76</v>
      </c>
      <c r="N61" s="875">
        <f t="shared" si="17"/>
        <v>64</v>
      </c>
      <c r="O61" s="875">
        <f t="shared" si="16"/>
        <v>15740</v>
      </c>
      <c r="P61" s="876"/>
      <c r="R61" s="871"/>
      <c r="S61" s="871"/>
    </row>
    <row r="62" spans="1:19" ht="16" x14ac:dyDescent="0.15">
      <c r="A62" s="875" t="s">
        <v>78</v>
      </c>
      <c r="B62" s="875">
        <f t="shared" si="18"/>
        <v>348</v>
      </c>
      <c r="C62" s="875">
        <f t="shared" si="19"/>
        <v>346</v>
      </c>
      <c r="D62" s="875">
        <f t="shared" si="20"/>
        <v>840</v>
      </c>
      <c r="E62" s="875">
        <f t="shared" si="20"/>
        <v>7</v>
      </c>
      <c r="F62" s="875">
        <f t="shared" si="21"/>
        <v>775</v>
      </c>
      <c r="G62" s="875">
        <f t="shared" si="22"/>
        <v>38</v>
      </c>
      <c r="H62" s="875">
        <f t="shared" si="23"/>
        <v>336</v>
      </c>
      <c r="I62" s="875">
        <f t="shared" si="24"/>
        <v>740</v>
      </c>
      <c r="J62" s="875">
        <f t="shared" si="25"/>
        <v>342</v>
      </c>
      <c r="K62" s="875">
        <f t="shared" si="26"/>
        <v>264</v>
      </c>
      <c r="L62" s="875">
        <f t="shared" si="27"/>
        <v>322</v>
      </c>
      <c r="M62" s="875">
        <f t="shared" si="17"/>
        <v>116</v>
      </c>
      <c r="N62" s="875">
        <f t="shared" si="17"/>
        <v>3360</v>
      </c>
      <c r="O62" s="875">
        <f t="shared" si="16"/>
        <v>7834</v>
      </c>
      <c r="P62" s="876"/>
      <c r="R62" s="871"/>
      <c r="S62" s="871"/>
    </row>
    <row r="63" spans="1:19" ht="17" x14ac:dyDescent="0.15">
      <c r="A63" s="171" t="s">
        <v>79</v>
      </c>
      <c r="B63" s="875">
        <f>B75+L75+M75</f>
        <v>50</v>
      </c>
      <c r="C63" s="875">
        <f>C75+D75</f>
        <v>200</v>
      </c>
      <c r="D63" s="875">
        <f>E75</f>
        <v>251</v>
      </c>
      <c r="E63" s="875">
        <f>F75</f>
        <v>0</v>
      </c>
      <c r="F63" s="875">
        <f>G75+H75+I75</f>
        <v>237</v>
      </c>
      <c r="G63" s="875">
        <f>J75</f>
        <v>7</v>
      </c>
      <c r="H63" s="875">
        <f>K75+P75</f>
        <v>113</v>
      </c>
      <c r="I63" s="875">
        <f>N75+O75</f>
        <v>415</v>
      </c>
      <c r="J63" s="875">
        <f>Q75+R75+S75+T75</f>
        <v>105</v>
      </c>
      <c r="K63" s="875">
        <f>U75+V75</f>
        <v>51</v>
      </c>
      <c r="L63" s="875">
        <f>W75+X75</f>
        <v>144</v>
      </c>
      <c r="M63" s="875">
        <f t="shared" si="17"/>
        <v>0</v>
      </c>
      <c r="N63" s="875">
        <f t="shared" si="17"/>
        <v>208</v>
      </c>
      <c r="O63" s="875">
        <f t="shared" si="16"/>
        <v>1781</v>
      </c>
      <c r="P63" s="876"/>
    </row>
    <row r="64" spans="1:19" ht="34" x14ac:dyDescent="0.15">
      <c r="A64" s="174" t="s">
        <v>204</v>
      </c>
      <c r="B64" s="875">
        <f>SUM(B57:B63)</f>
        <v>3009</v>
      </c>
      <c r="C64" s="875">
        <f>SUM(C57:C63)</f>
        <v>125516</v>
      </c>
      <c r="D64" s="875">
        <f t="shared" ref="D64:O64" si="28">SUM(D57:D63)</f>
        <v>35891</v>
      </c>
      <c r="E64" s="875">
        <f t="shared" si="28"/>
        <v>65</v>
      </c>
      <c r="F64" s="875">
        <f t="shared" si="28"/>
        <v>133897</v>
      </c>
      <c r="G64" s="875">
        <f t="shared" si="28"/>
        <v>641</v>
      </c>
      <c r="H64" s="875">
        <f t="shared" si="28"/>
        <v>112499</v>
      </c>
      <c r="I64" s="875">
        <f t="shared" si="28"/>
        <v>95316</v>
      </c>
      <c r="J64" s="875">
        <f t="shared" si="28"/>
        <v>12739</v>
      </c>
      <c r="K64" s="875">
        <f t="shared" si="28"/>
        <v>8929</v>
      </c>
      <c r="L64" s="875">
        <f t="shared" si="28"/>
        <v>85987</v>
      </c>
      <c r="M64" s="875">
        <f t="shared" si="28"/>
        <v>6886</v>
      </c>
      <c r="N64" s="875">
        <f t="shared" si="28"/>
        <v>18362</v>
      </c>
      <c r="O64" s="875">
        <f t="shared" si="28"/>
        <v>639737</v>
      </c>
      <c r="P64" s="876"/>
    </row>
    <row r="65" spans="1:27" x14ac:dyDescent="0.15">
      <c r="A65" s="56"/>
      <c r="B65" s="4"/>
      <c r="C65" s="4"/>
      <c r="D65" s="4"/>
      <c r="E65" s="4"/>
      <c r="F65" s="4"/>
      <c r="G65" s="4"/>
      <c r="H65" s="4"/>
      <c r="I65" s="4"/>
      <c r="J65" s="4"/>
      <c r="K65" s="4"/>
      <c r="L65" s="4"/>
      <c r="M65" s="4"/>
      <c r="O65" s="877"/>
    </row>
    <row r="66" spans="1:27" x14ac:dyDescent="0.15">
      <c r="A66" s="56"/>
      <c r="B66" s="4"/>
      <c r="C66" s="4"/>
      <c r="D66" s="4"/>
      <c r="E66" s="4"/>
      <c r="F66" s="4"/>
      <c r="G66" s="4"/>
      <c r="H66" s="4"/>
      <c r="I66" s="4"/>
      <c r="J66" s="4"/>
      <c r="K66" s="4"/>
      <c r="L66" s="4"/>
      <c r="M66" s="4"/>
      <c r="O66" s="877"/>
    </row>
    <row r="67" spans="1:27" x14ac:dyDescent="0.15">
      <c r="A67" s="56"/>
      <c r="B67" s="4"/>
      <c r="C67" s="4"/>
      <c r="D67" s="4"/>
      <c r="E67" s="4"/>
      <c r="F67" s="4"/>
      <c r="G67" s="4"/>
      <c r="H67" s="4"/>
      <c r="I67" s="4"/>
      <c r="J67" s="4"/>
      <c r="K67" s="4"/>
      <c r="L67" s="4"/>
      <c r="M67" s="4"/>
      <c r="O67" s="877"/>
    </row>
    <row r="68" spans="1:27" x14ac:dyDescent="0.15">
      <c r="A68" s="56"/>
      <c r="B68" s="4"/>
      <c r="C68" s="4"/>
      <c r="D68" s="4"/>
      <c r="E68" s="4"/>
      <c r="F68" s="4"/>
      <c r="G68" s="4"/>
      <c r="H68" s="4"/>
      <c r="I68" s="4"/>
      <c r="J68" s="4"/>
      <c r="K68" s="4"/>
      <c r="L68" s="4"/>
      <c r="M68" s="4"/>
      <c r="O68" s="877"/>
    </row>
    <row r="69" spans="1:27" ht="14" x14ac:dyDescent="0.15">
      <c r="A69" s="56" t="s">
        <v>35</v>
      </c>
      <c r="B69" s="4"/>
      <c r="C69" s="4"/>
      <c r="D69" s="4"/>
      <c r="E69" s="4"/>
      <c r="F69" s="4"/>
      <c r="G69" s="4"/>
      <c r="H69" s="4"/>
      <c r="I69" s="4"/>
      <c r="J69" s="4"/>
      <c r="K69" s="4"/>
      <c r="L69" s="4"/>
      <c r="M69" s="4"/>
      <c r="O69" s="877"/>
    </row>
    <row r="70" spans="1:27" ht="39.75" customHeight="1" x14ac:dyDescent="0.15">
      <c r="A70" s="101" t="s">
        <v>203</v>
      </c>
      <c r="B70" s="101" t="s">
        <v>37</v>
      </c>
      <c r="C70" s="39" t="s">
        <v>5</v>
      </c>
      <c r="D70" s="40" t="s">
        <v>38</v>
      </c>
      <c r="E70" s="39" t="s">
        <v>6</v>
      </c>
      <c r="F70" s="39" t="s">
        <v>7</v>
      </c>
      <c r="G70" s="39" t="s">
        <v>8</v>
      </c>
      <c r="H70" s="39" t="s">
        <v>39</v>
      </c>
      <c r="I70" s="38" t="s">
        <v>40</v>
      </c>
      <c r="J70" s="39" t="s">
        <v>41</v>
      </c>
      <c r="K70" s="39" t="s">
        <v>42</v>
      </c>
      <c r="L70" s="39" t="s">
        <v>43</v>
      </c>
      <c r="M70" s="39" t="s">
        <v>44</v>
      </c>
      <c r="N70" s="39" t="s">
        <v>45</v>
      </c>
      <c r="O70" s="42" t="s">
        <v>46</v>
      </c>
      <c r="P70" s="39" t="s">
        <v>47</v>
      </c>
      <c r="Q70" s="39" t="s">
        <v>12</v>
      </c>
      <c r="R70" s="42" t="s">
        <v>48</v>
      </c>
      <c r="S70" s="39" t="s">
        <v>49</v>
      </c>
      <c r="T70" s="114" t="s">
        <v>50</v>
      </c>
      <c r="U70" s="114" t="s">
        <v>51</v>
      </c>
      <c r="V70" s="114" t="s">
        <v>52</v>
      </c>
      <c r="W70" s="114" t="s">
        <v>14</v>
      </c>
      <c r="X70" s="114" t="s">
        <v>53</v>
      </c>
      <c r="Y70" s="114" t="s">
        <v>54</v>
      </c>
      <c r="Z70" s="114" t="s">
        <v>16</v>
      </c>
      <c r="AA70" s="114" t="s">
        <v>17</v>
      </c>
    </row>
    <row r="71" spans="1:27" ht="16" x14ac:dyDescent="0.2">
      <c r="A71" s="74" t="s">
        <v>74</v>
      </c>
      <c r="B71" s="74">
        <v>224</v>
      </c>
      <c r="C71" s="887">
        <v>66721</v>
      </c>
      <c r="D71" s="263">
        <v>46298</v>
      </c>
      <c r="E71" s="263">
        <v>26179</v>
      </c>
      <c r="F71" s="263">
        <v>9</v>
      </c>
      <c r="G71" s="263">
        <v>99001</v>
      </c>
      <c r="H71" s="263">
        <v>7969</v>
      </c>
      <c r="I71" s="263">
        <v>2</v>
      </c>
      <c r="J71" s="263">
        <v>361</v>
      </c>
      <c r="K71" s="263">
        <v>1241</v>
      </c>
      <c r="L71" s="263">
        <v>1</v>
      </c>
      <c r="M71" s="263">
        <v>1572</v>
      </c>
      <c r="N71" s="263">
        <v>33601</v>
      </c>
      <c r="O71" s="263">
        <v>24196</v>
      </c>
      <c r="P71" s="263">
        <v>69967</v>
      </c>
      <c r="Q71" s="263">
        <v>4887</v>
      </c>
      <c r="R71" s="888">
        <v>3537</v>
      </c>
      <c r="S71" s="263">
        <v>35</v>
      </c>
      <c r="T71" s="263">
        <v>836</v>
      </c>
      <c r="U71" s="263">
        <v>6680</v>
      </c>
      <c r="V71" s="263">
        <v>714</v>
      </c>
      <c r="W71" s="263">
        <v>10289</v>
      </c>
      <c r="X71" s="263">
        <v>1390</v>
      </c>
      <c r="Y71" s="263">
        <v>4949</v>
      </c>
      <c r="Z71" s="263">
        <v>12812</v>
      </c>
      <c r="AA71" s="263">
        <v>423471</v>
      </c>
    </row>
    <row r="72" spans="1:27" ht="16" x14ac:dyDescent="0.2">
      <c r="A72" s="101" t="s">
        <v>67</v>
      </c>
      <c r="B72" s="101">
        <v>26</v>
      </c>
      <c r="C72" s="887">
        <v>4570</v>
      </c>
      <c r="D72" s="263">
        <v>925</v>
      </c>
      <c r="E72" s="263">
        <v>1653</v>
      </c>
      <c r="F72" s="263">
        <v>29</v>
      </c>
      <c r="G72" s="263">
        <v>2122</v>
      </c>
      <c r="H72" s="263">
        <v>133</v>
      </c>
      <c r="I72" s="263">
        <v>1</v>
      </c>
      <c r="J72" s="263">
        <v>107</v>
      </c>
      <c r="K72" s="263">
        <v>40</v>
      </c>
      <c r="L72" s="263"/>
      <c r="M72" s="263">
        <v>61</v>
      </c>
      <c r="N72" s="263">
        <v>3269</v>
      </c>
      <c r="O72" s="263">
        <v>770</v>
      </c>
      <c r="P72" s="263">
        <v>3660</v>
      </c>
      <c r="Q72" s="263">
        <v>168</v>
      </c>
      <c r="R72" s="888">
        <v>240</v>
      </c>
      <c r="S72" s="263">
        <v>11</v>
      </c>
      <c r="T72" s="263">
        <v>392</v>
      </c>
      <c r="U72" s="263">
        <v>78</v>
      </c>
      <c r="V72" s="263">
        <v>165</v>
      </c>
      <c r="W72" s="263">
        <v>59258</v>
      </c>
      <c r="X72" s="263">
        <v>177</v>
      </c>
      <c r="Y72" s="263">
        <v>372</v>
      </c>
      <c r="Z72" s="263">
        <v>1386</v>
      </c>
      <c r="AA72" s="263">
        <v>79613</v>
      </c>
    </row>
    <row r="73" spans="1:27" ht="14" x14ac:dyDescent="0.15">
      <c r="A73" s="101" t="s">
        <v>75</v>
      </c>
      <c r="B73" s="101">
        <v>232</v>
      </c>
      <c r="C73" s="887">
        <v>442</v>
      </c>
      <c r="D73" s="263">
        <v>1472</v>
      </c>
      <c r="E73" s="263">
        <v>1008</v>
      </c>
      <c r="F73" s="263">
        <v>12</v>
      </c>
      <c r="G73" s="263">
        <v>1658</v>
      </c>
      <c r="H73" s="263">
        <v>1153</v>
      </c>
      <c r="I73" s="263">
        <v>1</v>
      </c>
      <c r="J73" s="263">
        <v>119</v>
      </c>
      <c r="K73" s="887">
        <v>200</v>
      </c>
      <c r="L73" s="263">
        <v>3</v>
      </c>
      <c r="M73" s="263">
        <v>474</v>
      </c>
      <c r="N73" s="263">
        <v>1447</v>
      </c>
      <c r="O73" s="263">
        <v>2644</v>
      </c>
      <c r="P73" s="263">
        <v>698</v>
      </c>
      <c r="Q73" s="263">
        <v>896</v>
      </c>
      <c r="R73" s="887">
        <v>585</v>
      </c>
      <c r="S73" s="74">
        <v>8</v>
      </c>
      <c r="T73" s="263">
        <v>145</v>
      </c>
      <c r="U73" s="263">
        <v>537</v>
      </c>
      <c r="V73" s="263">
        <v>272</v>
      </c>
      <c r="W73" s="263">
        <v>1262</v>
      </c>
      <c r="X73" s="263">
        <v>332</v>
      </c>
      <c r="Y73" s="263">
        <v>1084</v>
      </c>
      <c r="Z73" s="263">
        <v>454</v>
      </c>
      <c r="AA73" s="263">
        <v>17138</v>
      </c>
    </row>
    <row r="74" spans="1:27" x14ac:dyDescent="0.15">
      <c r="A74" s="74" t="s">
        <v>76</v>
      </c>
      <c r="B74" s="74">
        <v>123</v>
      </c>
      <c r="C74" s="887">
        <v>81</v>
      </c>
      <c r="D74" s="263">
        <v>265</v>
      </c>
      <c r="E74" s="263">
        <v>840</v>
      </c>
      <c r="F74" s="263">
        <v>7</v>
      </c>
      <c r="G74" s="263">
        <v>477</v>
      </c>
      <c r="H74" s="263">
        <v>286</v>
      </c>
      <c r="I74" s="263">
        <v>12</v>
      </c>
      <c r="J74" s="263">
        <v>38</v>
      </c>
      <c r="K74" s="887">
        <v>64</v>
      </c>
      <c r="L74" s="263">
        <v>1</v>
      </c>
      <c r="M74" s="263">
        <v>224</v>
      </c>
      <c r="N74" s="263">
        <v>233</v>
      </c>
      <c r="O74" s="263">
        <v>507</v>
      </c>
      <c r="P74" s="263">
        <v>272</v>
      </c>
      <c r="Q74" s="263">
        <v>189</v>
      </c>
      <c r="R74" s="887">
        <v>125</v>
      </c>
      <c r="S74" s="74">
        <v>7</v>
      </c>
      <c r="T74" s="263">
        <v>21</v>
      </c>
      <c r="U74" s="263">
        <v>147</v>
      </c>
      <c r="V74" s="263">
        <v>117</v>
      </c>
      <c r="W74" s="263">
        <v>215</v>
      </c>
      <c r="X74" s="263">
        <v>107</v>
      </c>
      <c r="Y74" s="263">
        <v>289</v>
      </c>
      <c r="Z74" s="263">
        <v>78</v>
      </c>
      <c r="AA74" s="263">
        <v>4725</v>
      </c>
    </row>
    <row r="75" spans="1:27" ht="14" x14ac:dyDescent="0.15">
      <c r="A75" s="101" t="s">
        <v>77</v>
      </c>
      <c r="B75" s="101">
        <v>22</v>
      </c>
      <c r="C75" s="887">
        <v>52</v>
      </c>
      <c r="D75" s="263">
        <v>148</v>
      </c>
      <c r="E75" s="263">
        <v>251</v>
      </c>
      <c r="F75" s="263"/>
      <c r="G75" s="263">
        <v>152</v>
      </c>
      <c r="H75" s="887">
        <v>85</v>
      </c>
      <c r="I75" s="74"/>
      <c r="J75" s="887">
        <v>7</v>
      </c>
      <c r="K75" s="887">
        <v>14</v>
      </c>
      <c r="L75" s="889"/>
      <c r="M75" s="263">
        <v>28</v>
      </c>
      <c r="N75" s="887">
        <v>222</v>
      </c>
      <c r="O75" s="263">
        <v>193</v>
      </c>
      <c r="P75" s="263">
        <v>99</v>
      </c>
      <c r="Q75" s="887">
        <v>59</v>
      </c>
      <c r="R75" s="887">
        <v>40</v>
      </c>
      <c r="S75" s="74">
        <v>1</v>
      </c>
      <c r="T75" s="114">
        <v>5</v>
      </c>
      <c r="U75" s="263">
        <v>31</v>
      </c>
      <c r="V75" s="263">
        <v>20</v>
      </c>
      <c r="W75" s="263">
        <v>122</v>
      </c>
      <c r="X75" s="114">
        <v>22</v>
      </c>
      <c r="Y75" s="114">
        <v>76</v>
      </c>
      <c r="Z75" s="263">
        <v>64</v>
      </c>
      <c r="AA75" s="263">
        <v>1713</v>
      </c>
    </row>
    <row r="76" spans="1:27" ht="16" x14ac:dyDescent="0.2">
      <c r="A76" s="101" t="s">
        <v>78</v>
      </c>
      <c r="B76" s="101">
        <v>10</v>
      </c>
      <c r="C76" s="887">
        <v>2979</v>
      </c>
      <c r="D76" s="263">
        <v>1213</v>
      </c>
      <c r="E76" s="263">
        <v>5950</v>
      </c>
      <c r="F76" s="263">
        <v>8</v>
      </c>
      <c r="G76" s="263">
        <v>11478</v>
      </c>
      <c r="H76" s="263">
        <v>39</v>
      </c>
      <c r="I76" s="263">
        <v>1</v>
      </c>
      <c r="J76" s="263">
        <v>9</v>
      </c>
      <c r="K76" s="263">
        <v>85</v>
      </c>
      <c r="L76" s="263"/>
      <c r="M76" s="263">
        <v>8</v>
      </c>
      <c r="N76" s="263">
        <v>2894</v>
      </c>
      <c r="O76" s="263">
        <v>25206</v>
      </c>
      <c r="P76" s="263">
        <v>33805</v>
      </c>
      <c r="Q76" s="263">
        <v>166</v>
      </c>
      <c r="R76" s="888">
        <v>362</v>
      </c>
      <c r="S76" s="263">
        <v>2</v>
      </c>
      <c r="T76" s="263">
        <v>9</v>
      </c>
      <c r="U76" s="263">
        <v>37</v>
      </c>
      <c r="V76" s="263">
        <v>131</v>
      </c>
      <c r="W76" s="263">
        <v>12559</v>
      </c>
      <c r="X76" s="263">
        <v>164</v>
      </c>
      <c r="Y76" s="263">
        <v>116</v>
      </c>
      <c r="Z76" s="263">
        <v>3360</v>
      </c>
      <c r="AA76" s="263">
        <v>100591</v>
      </c>
    </row>
    <row r="77" spans="1:27" ht="16" x14ac:dyDescent="0.2">
      <c r="A77" s="101" t="s">
        <v>79</v>
      </c>
      <c r="B77" s="101"/>
      <c r="C77" s="887">
        <v>265</v>
      </c>
      <c r="D77" s="263">
        <v>85</v>
      </c>
      <c r="E77" s="263">
        <v>10</v>
      </c>
      <c r="F77" s="263"/>
      <c r="G77" s="263">
        <v>9327</v>
      </c>
      <c r="H77" s="263"/>
      <c r="I77" s="263"/>
      <c r="J77" s="263"/>
      <c r="K77" s="263"/>
      <c r="L77" s="263"/>
      <c r="M77" s="263"/>
      <c r="N77" s="263">
        <v>112</v>
      </c>
      <c r="O77" s="263">
        <v>22</v>
      </c>
      <c r="P77" s="263">
        <v>2354</v>
      </c>
      <c r="Q77" s="263">
        <v>8</v>
      </c>
      <c r="R77" s="888">
        <v>5</v>
      </c>
      <c r="S77" s="263"/>
      <c r="T77" s="263"/>
      <c r="U77" s="263"/>
      <c r="V77" s="263"/>
      <c r="W77" s="263">
        <v>90</v>
      </c>
      <c r="X77" s="263"/>
      <c r="Y77" s="263"/>
      <c r="Z77" s="263">
        <v>208</v>
      </c>
      <c r="AA77" s="263">
        <v>12486</v>
      </c>
    </row>
    <row r="78" spans="1:27" ht="14" customHeight="1" x14ac:dyDescent="0.15">
      <c r="A78" s="101" t="s">
        <v>204</v>
      </c>
      <c r="B78" s="890">
        <f>SUM(B71:B77)</f>
        <v>637</v>
      </c>
      <c r="C78" s="890">
        <f t="shared" ref="C78:AA78" si="29">SUM(C71:C77)</f>
        <v>75110</v>
      </c>
      <c r="D78" s="890">
        <f t="shared" si="29"/>
        <v>50406</v>
      </c>
      <c r="E78" s="890">
        <f t="shared" si="29"/>
        <v>35891</v>
      </c>
      <c r="F78" s="890">
        <f t="shared" si="29"/>
        <v>65</v>
      </c>
      <c r="G78" s="890">
        <f t="shared" si="29"/>
        <v>124215</v>
      </c>
      <c r="H78" s="890">
        <f t="shared" si="29"/>
        <v>9665</v>
      </c>
      <c r="I78" s="890">
        <f t="shared" si="29"/>
        <v>17</v>
      </c>
      <c r="J78" s="890">
        <f t="shared" si="29"/>
        <v>641</v>
      </c>
      <c r="K78" s="890">
        <f t="shared" si="29"/>
        <v>1644</v>
      </c>
      <c r="L78" s="890">
        <f t="shared" si="29"/>
        <v>5</v>
      </c>
      <c r="M78" s="890">
        <f t="shared" si="29"/>
        <v>2367</v>
      </c>
      <c r="N78" s="890">
        <f t="shared" si="29"/>
        <v>41778</v>
      </c>
      <c r="O78" s="890">
        <f t="shared" si="29"/>
        <v>53538</v>
      </c>
      <c r="P78" s="890">
        <f t="shared" si="29"/>
        <v>110855</v>
      </c>
      <c r="Q78" s="890">
        <f t="shared" si="29"/>
        <v>6373</v>
      </c>
      <c r="R78" s="890">
        <f t="shared" si="29"/>
        <v>4894</v>
      </c>
      <c r="S78" s="890">
        <f t="shared" si="29"/>
        <v>64</v>
      </c>
      <c r="T78" s="890">
        <f t="shared" si="29"/>
        <v>1408</v>
      </c>
      <c r="U78" s="890">
        <f t="shared" si="29"/>
        <v>7510</v>
      </c>
      <c r="V78" s="890">
        <f t="shared" si="29"/>
        <v>1419</v>
      </c>
      <c r="W78" s="890">
        <f t="shared" si="29"/>
        <v>83795</v>
      </c>
      <c r="X78" s="890">
        <f t="shared" si="29"/>
        <v>2192</v>
      </c>
      <c r="Y78" s="890">
        <f t="shared" si="29"/>
        <v>6886</v>
      </c>
      <c r="Z78" s="890">
        <f t="shared" si="29"/>
        <v>18362</v>
      </c>
      <c r="AA78" s="890">
        <f t="shared" si="29"/>
        <v>639737</v>
      </c>
    </row>
    <row r="79" spans="1:27" x14ac:dyDescent="0.15">
      <c r="A79" s="56"/>
      <c r="B79" s="4"/>
      <c r="C79" s="4"/>
      <c r="D79" s="4"/>
      <c r="E79" s="4"/>
      <c r="F79" s="4"/>
      <c r="G79" s="4"/>
      <c r="H79" s="4"/>
      <c r="I79" s="4"/>
      <c r="J79" s="4"/>
      <c r="K79" s="4"/>
      <c r="L79" s="4"/>
      <c r="N79" s="4"/>
    </row>
    <row r="80" spans="1:27" x14ac:dyDescent="0.15">
      <c r="A80" s="932"/>
      <c r="B80" s="932"/>
      <c r="C80" s="932"/>
      <c r="D80" s="932"/>
      <c r="E80" s="932"/>
      <c r="F80" s="4"/>
      <c r="G80" s="4"/>
      <c r="H80" s="4"/>
      <c r="I80" s="4"/>
      <c r="J80" s="4"/>
      <c r="K80" s="4"/>
      <c r="L80" s="4"/>
      <c r="N80" s="4"/>
    </row>
    <row r="81" spans="1:29" ht="14" customHeight="1" x14ac:dyDescent="0.15">
      <c r="A81" s="981" t="s">
        <v>205</v>
      </c>
      <c r="B81" s="982"/>
      <c r="C81" s="983"/>
      <c r="D81" s="4"/>
    </row>
    <row r="82" spans="1:29" ht="14" customHeight="1" x14ac:dyDescent="0.15">
      <c r="A82" s="65" t="s">
        <v>169</v>
      </c>
      <c r="B82" s="891" t="s">
        <v>206</v>
      </c>
      <c r="C82" s="65" t="s">
        <v>207</v>
      </c>
      <c r="D82"/>
      <c r="E82"/>
      <c r="F82"/>
      <c r="G82"/>
      <c r="H82"/>
      <c r="I82"/>
      <c r="J82"/>
      <c r="K82"/>
      <c r="L82"/>
      <c r="M82"/>
      <c r="N82"/>
      <c r="O82"/>
      <c r="P82"/>
      <c r="Q82"/>
      <c r="R82"/>
      <c r="S82"/>
      <c r="T82"/>
      <c r="U82"/>
      <c r="V82"/>
      <c r="W82"/>
      <c r="X82"/>
      <c r="Y82"/>
      <c r="Z82"/>
      <c r="AA82"/>
      <c r="AB82"/>
      <c r="AC82"/>
    </row>
    <row r="83" spans="1:29" ht="14" customHeight="1" x14ac:dyDescent="0.2">
      <c r="A83" s="167">
        <v>1</v>
      </c>
      <c r="B83" s="251" t="s">
        <v>174</v>
      </c>
      <c r="C83" s="892">
        <v>1021763</v>
      </c>
      <c r="D83"/>
      <c r="E83"/>
      <c r="F83"/>
      <c r="G83"/>
      <c r="H83"/>
      <c r="I83"/>
      <c r="J83"/>
      <c r="K83"/>
      <c r="L83"/>
      <c r="M83"/>
      <c r="N83"/>
      <c r="O83"/>
      <c r="P83"/>
      <c r="Q83"/>
      <c r="R83"/>
      <c r="S83"/>
      <c r="T83"/>
      <c r="U83"/>
      <c r="V83"/>
      <c r="W83"/>
      <c r="X83"/>
      <c r="Y83"/>
      <c r="Z83"/>
      <c r="AA83"/>
      <c r="AB83"/>
      <c r="AC83"/>
    </row>
    <row r="84" spans="1:29" ht="14" customHeight="1" x14ac:dyDescent="0.2">
      <c r="A84" s="893">
        <v>2</v>
      </c>
      <c r="B84" s="251" t="s">
        <v>173</v>
      </c>
      <c r="C84" s="892">
        <v>640006</v>
      </c>
      <c r="D84"/>
      <c r="E84"/>
      <c r="F84"/>
      <c r="G84"/>
      <c r="H84"/>
      <c r="I84"/>
      <c r="J84"/>
      <c r="K84"/>
      <c r="L84"/>
      <c r="M84"/>
      <c r="N84"/>
      <c r="O84"/>
      <c r="P84"/>
      <c r="Q84"/>
      <c r="R84"/>
      <c r="S84"/>
      <c r="T84"/>
      <c r="U84"/>
      <c r="V84"/>
      <c r="W84"/>
      <c r="X84"/>
      <c r="Y84"/>
      <c r="Z84"/>
      <c r="AA84"/>
      <c r="AB84"/>
      <c r="AC84"/>
    </row>
    <row r="85" spans="1:29" ht="16" x14ac:dyDescent="0.2">
      <c r="A85" s="893">
        <v>3</v>
      </c>
      <c r="B85" s="251" t="s">
        <v>182</v>
      </c>
      <c r="C85" s="892">
        <v>196951</v>
      </c>
      <c r="D85"/>
      <c r="E85"/>
      <c r="F85"/>
      <c r="G85"/>
      <c r="H85"/>
      <c r="I85"/>
      <c r="J85"/>
      <c r="K85"/>
      <c r="L85"/>
      <c r="M85"/>
      <c r="N85"/>
      <c r="O85"/>
      <c r="P85"/>
      <c r="Q85"/>
      <c r="R85"/>
      <c r="S85"/>
      <c r="T85"/>
      <c r="U85"/>
      <c r="V85"/>
      <c r="W85"/>
      <c r="X85"/>
      <c r="Y85"/>
      <c r="Z85"/>
      <c r="AA85"/>
      <c r="AB85"/>
      <c r="AC85"/>
    </row>
    <row r="86" spans="1:29" ht="14" customHeight="1" x14ac:dyDescent="0.2">
      <c r="A86" s="893">
        <v>4</v>
      </c>
      <c r="B86" s="251" t="s">
        <v>176</v>
      </c>
      <c r="C86" s="892">
        <v>106415</v>
      </c>
      <c r="D86"/>
      <c r="E86"/>
      <c r="F86"/>
      <c r="G86"/>
      <c r="H86"/>
      <c r="I86"/>
      <c r="J86"/>
      <c r="K86"/>
      <c r="L86"/>
      <c r="M86"/>
      <c r="N86"/>
      <c r="O86"/>
      <c r="P86"/>
      <c r="Q86"/>
      <c r="R86"/>
      <c r="S86"/>
      <c r="T86"/>
      <c r="U86"/>
      <c r="V86"/>
      <c r="W86"/>
      <c r="X86"/>
      <c r="Y86"/>
      <c r="Z86"/>
      <c r="AA86"/>
      <c r="AB86"/>
      <c r="AC86"/>
    </row>
    <row r="87" spans="1:29" ht="14" customHeight="1" x14ac:dyDescent="0.2">
      <c r="A87" s="893">
        <v>5</v>
      </c>
      <c r="B87" s="251" t="s">
        <v>106</v>
      </c>
      <c r="C87" s="892">
        <v>38327</v>
      </c>
      <c r="D87"/>
      <c r="E87"/>
      <c r="F87"/>
      <c r="G87"/>
      <c r="H87"/>
      <c r="I87"/>
      <c r="J87"/>
      <c r="K87"/>
      <c r="L87"/>
      <c r="M87"/>
      <c r="N87"/>
      <c r="O87"/>
      <c r="P87"/>
      <c r="Q87"/>
      <c r="R87"/>
      <c r="S87"/>
      <c r="T87"/>
      <c r="U87"/>
      <c r="V87"/>
      <c r="W87"/>
      <c r="X87"/>
      <c r="Y87"/>
      <c r="Z87"/>
      <c r="AA87"/>
      <c r="AB87"/>
      <c r="AC87"/>
    </row>
    <row r="88" spans="1:29" ht="14" customHeight="1" x14ac:dyDescent="0.2">
      <c r="A88" s="893">
        <v>6</v>
      </c>
      <c r="B88" s="251" t="s">
        <v>208</v>
      </c>
      <c r="C88" s="892">
        <v>37573</v>
      </c>
      <c r="D88"/>
      <c r="E88"/>
      <c r="F88"/>
      <c r="G88"/>
      <c r="H88"/>
      <c r="I88"/>
      <c r="J88"/>
      <c r="K88"/>
      <c r="L88"/>
      <c r="M88"/>
      <c r="N88"/>
      <c r="O88"/>
      <c r="P88"/>
      <c r="Q88"/>
      <c r="R88"/>
      <c r="S88"/>
      <c r="T88"/>
      <c r="U88"/>
      <c r="V88"/>
      <c r="W88"/>
      <c r="X88"/>
      <c r="Y88"/>
      <c r="Z88"/>
      <c r="AA88"/>
      <c r="AB88"/>
      <c r="AC88"/>
    </row>
    <row r="89" spans="1:29" ht="14" customHeight="1" x14ac:dyDescent="0.2">
      <c r="A89" s="893">
        <v>7</v>
      </c>
      <c r="B89" s="251" t="s">
        <v>209</v>
      </c>
      <c r="C89" s="892">
        <v>37015</v>
      </c>
      <c r="D89"/>
      <c r="E89"/>
      <c r="F89"/>
      <c r="G89"/>
      <c r="H89"/>
      <c r="I89"/>
      <c r="J89"/>
      <c r="K89"/>
      <c r="L89"/>
      <c r="M89"/>
      <c r="N89"/>
      <c r="O89"/>
      <c r="P89"/>
      <c r="Q89"/>
      <c r="R89"/>
      <c r="S89"/>
      <c r="T89"/>
      <c r="U89"/>
      <c r="V89"/>
      <c r="W89"/>
      <c r="X89"/>
      <c r="Y89"/>
      <c r="Z89"/>
      <c r="AA89"/>
      <c r="AB89"/>
      <c r="AC89"/>
    </row>
    <row r="90" spans="1:29" ht="14" customHeight="1" x14ac:dyDescent="0.2">
      <c r="A90" s="893">
        <v>8</v>
      </c>
      <c r="B90" s="251" t="s">
        <v>103</v>
      </c>
      <c r="C90" s="892">
        <v>35712</v>
      </c>
      <c r="D90"/>
      <c r="E90"/>
      <c r="F90"/>
      <c r="G90" s="894"/>
      <c r="H90" s="895"/>
      <c r="I90" s="845"/>
      <c r="J90" s="894"/>
      <c r="K90" s="895"/>
      <c r="L90" s="845"/>
      <c r="M90" s="894"/>
      <c r="N90" s="895"/>
      <c r="O90" s="896"/>
      <c r="P90" s="845"/>
    </row>
    <row r="91" spans="1:29" ht="14" customHeight="1" x14ac:dyDescent="0.2">
      <c r="A91" s="893">
        <v>9</v>
      </c>
      <c r="B91" s="251" t="s">
        <v>210</v>
      </c>
      <c r="C91" s="892">
        <v>34896</v>
      </c>
      <c r="D91"/>
      <c r="E91"/>
      <c r="F91"/>
      <c r="G91" s="894"/>
      <c r="H91" s="895"/>
      <c r="I91" s="845"/>
      <c r="J91" s="894"/>
      <c r="K91" s="895"/>
      <c r="L91" s="845"/>
      <c r="M91" s="894"/>
      <c r="N91" s="895"/>
      <c r="O91" s="896"/>
      <c r="P91" s="845"/>
    </row>
    <row r="92" spans="1:29" ht="14" customHeight="1" x14ac:dyDescent="0.2">
      <c r="A92" s="893">
        <v>10</v>
      </c>
      <c r="B92" s="251" t="s">
        <v>211</v>
      </c>
      <c r="C92" s="892">
        <v>30241</v>
      </c>
      <c r="D92"/>
      <c r="E92"/>
      <c r="F92"/>
      <c r="G92" s="894"/>
      <c r="H92" s="895"/>
      <c r="I92" s="845"/>
      <c r="J92" s="894"/>
      <c r="K92" s="895"/>
      <c r="L92" s="845"/>
      <c r="M92" s="894"/>
      <c r="N92" s="895"/>
      <c r="O92" s="896"/>
      <c r="P92" s="845"/>
    </row>
    <row r="93" spans="1:29" ht="14" customHeight="1" x14ac:dyDescent="0.2">
      <c r="A93" s="893">
        <v>11</v>
      </c>
      <c r="B93" s="251" t="s">
        <v>105</v>
      </c>
      <c r="C93" s="892">
        <v>29448</v>
      </c>
      <c r="D93"/>
      <c r="E93"/>
      <c r="F93"/>
      <c r="G93" s="894"/>
      <c r="H93" s="895"/>
      <c r="I93" s="897"/>
      <c r="J93" s="894"/>
      <c r="K93" s="895"/>
      <c r="L93" s="897"/>
      <c r="M93" s="894"/>
      <c r="N93" s="895"/>
      <c r="O93" s="898"/>
      <c r="P93" s="897"/>
    </row>
    <row r="94" spans="1:29" ht="14" customHeight="1" x14ac:dyDescent="0.2">
      <c r="A94" s="893">
        <v>12</v>
      </c>
      <c r="B94" s="251" t="s">
        <v>212</v>
      </c>
      <c r="C94" s="892">
        <v>27730</v>
      </c>
      <c r="D94"/>
      <c r="E94"/>
      <c r="F94"/>
      <c r="G94" s="894"/>
      <c r="H94" s="895"/>
      <c r="I94" s="897"/>
      <c r="J94" s="894"/>
      <c r="K94" s="895"/>
      <c r="L94" s="897"/>
      <c r="M94" s="894"/>
      <c r="N94" s="895"/>
      <c r="O94" s="898"/>
      <c r="P94" s="897"/>
    </row>
    <row r="95" spans="1:29" ht="14" customHeight="1" x14ac:dyDescent="0.2">
      <c r="A95" s="893">
        <v>13</v>
      </c>
      <c r="B95" s="251" t="s">
        <v>213</v>
      </c>
      <c r="C95" s="892">
        <v>27526</v>
      </c>
      <c r="D95"/>
      <c r="E95"/>
      <c r="F95"/>
      <c r="G95" s="894"/>
      <c r="H95" s="895"/>
      <c r="I95" s="897"/>
      <c r="J95" s="894"/>
      <c r="K95" s="895"/>
      <c r="L95" s="897"/>
      <c r="M95" s="894"/>
      <c r="N95" s="895"/>
      <c r="O95" s="898"/>
      <c r="P95" s="897"/>
    </row>
    <row r="96" spans="1:29" ht="16" x14ac:dyDescent="0.2">
      <c r="A96" s="893">
        <v>14</v>
      </c>
      <c r="B96" s="251" t="s">
        <v>214</v>
      </c>
      <c r="C96" s="892">
        <v>26333</v>
      </c>
      <c r="D96"/>
      <c r="E96"/>
      <c r="F96"/>
      <c r="G96" s="894"/>
      <c r="H96" s="895"/>
      <c r="I96" s="897"/>
      <c r="J96" s="894"/>
      <c r="K96" s="895"/>
      <c r="L96" s="897"/>
      <c r="M96" s="894"/>
      <c r="N96" s="895"/>
      <c r="O96" s="898"/>
      <c r="P96" s="4"/>
    </row>
    <row r="97" spans="1:16" ht="14" customHeight="1" x14ac:dyDescent="0.2">
      <c r="A97" s="893">
        <v>15</v>
      </c>
      <c r="B97" s="251" t="s">
        <v>215</v>
      </c>
      <c r="C97" s="892">
        <v>22452</v>
      </c>
      <c r="D97"/>
      <c r="E97"/>
      <c r="F97"/>
      <c r="G97" s="897"/>
      <c r="H97" s="4"/>
      <c r="I97" s="897"/>
      <c r="J97" s="897"/>
      <c r="K97" s="4"/>
      <c r="L97" s="897"/>
      <c r="M97" s="897"/>
      <c r="N97" s="4"/>
      <c r="O97" s="898"/>
      <c r="P97" s="4"/>
    </row>
    <row r="98" spans="1:16" ht="16" x14ac:dyDescent="0.2">
      <c r="A98" s="893">
        <v>16</v>
      </c>
      <c r="B98" s="251" t="s">
        <v>178</v>
      </c>
      <c r="C98" s="892">
        <v>22015</v>
      </c>
      <c r="D98"/>
      <c r="E98"/>
      <c r="F98"/>
      <c r="G98" s="897"/>
      <c r="H98" s="897"/>
      <c r="I98" s="897"/>
      <c r="J98" s="897"/>
      <c r="K98" s="897"/>
      <c r="L98" s="897"/>
      <c r="M98" s="897"/>
      <c r="N98" s="897"/>
      <c r="O98" s="898"/>
      <c r="P98" s="4"/>
    </row>
    <row r="99" spans="1:16" ht="14" customHeight="1" x14ac:dyDescent="0.2">
      <c r="A99" s="893">
        <v>17</v>
      </c>
      <c r="B99" s="251" t="s">
        <v>216</v>
      </c>
      <c r="C99" s="892">
        <v>21740</v>
      </c>
      <c r="D99"/>
      <c r="E99"/>
      <c r="F99"/>
      <c r="G99" s="897"/>
      <c r="H99" s="897"/>
      <c r="I99" s="897"/>
      <c r="J99" s="897"/>
      <c r="K99" s="897"/>
      <c r="L99" s="897"/>
      <c r="M99" s="897"/>
      <c r="N99" s="897"/>
      <c r="O99" s="898"/>
      <c r="P99" s="4"/>
    </row>
    <row r="100" spans="1:16" ht="14" customHeight="1" x14ac:dyDescent="0.2">
      <c r="A100" s="893">
        <v>18</v>
      </c>
      <c r="B100" s="251" t="s">
        <v>217</v>
      </c>
      <c r="C100" s="892">
        <v>20890</v>
      </c>
      <c r="D100"/>
      <c r="E100"/>
      <c r="F100"/>
      <c r="G100" s="897"/>
      <c r="H100" s="897"/>
      <c r="I100" s="897"/>
      <c r="J100" s="897"/>
      <c r="K100" s="897"/>
      <c r="L100" s="897"/>
      <c r="M100" s="897"/>
      <c r="N100" s="897"/>
      <c r="O100" s="898"/>
      <c r="P100" s="4"/>
    </row>
    <row r="101" spans="1:16" ht="14" customHeight="1" x14ac:dyDescent="0.2">
      <c r="A101" s="893">
        <v>19</v>
      </c>
      <c r="B101" s="251" t="s">
        <v>143</v>
      </c>
      <c r="C101" s="892">
        <v>19639</v>
      </c>
      <c r="D101"/>
      <c r="E101"/>
      <c r="F101"/>
    </row>
    <row r="102" spans="1:16" ht="14" customHeight="1" x14ac:dyDescent="0.2">
      <c r="A102" s="893">
        <v>20</v>
      </c>
      <c r="B102" s="251" t="s">
        <v>218</v>
      </c>
      <c r="C102" s="892">
        <v>17695</v>
      </c>
      <c r="D102" s="899"/>
      <c r="E102" s="845"/>
      <c r="F102" s="845"/>
      <c r="G102" s="845"/>
      <c r="H102" s="845"/>
      <c r="I102" s="845"/>
      <c r="J102" s="845"/>
      <c r="K102" s="845"/>
      <c r="L102" s="845"/>
      <c r="M102" s="845"/>
      <c r="N102" s="845"/>
      <c r="O102" s="896"/>
      <c r="P102" s="845"/>
    </row>
    <row r="103" spans="1:16" ht="14" customHeight="1" x14ac:dyDescent="0.2">
      <c r="A103" s="900"/>
      <c r="B103" s="897"/>
      <c r="C103" s="901"/>
      <c r="D103" s="899"/>
      <c r="E103" s="845"/>
      <c r="F103" s="845"/>
      <c r="G103" s="845"/>
      <c r="H103" s="845"/>
      <c r="I103" s="845"/>
      <c r="J103" s="845"/>
      <c r="K103" s="845"/>
      <c r="L103" s="845"/>
      <c r="M103" s="845"/>
      <c r="N103" s="845"/>
      <c r="O103" s="896"/>
      <c r="P103" s="845"/>
    </row>
    <row r="104" spans="1:16" x14ac:dyDescent="0.15">
      <c r="A104" s="902"/>
      <c r="B104" s="49" t="s">
        <v>219</v>
      </c>
      <c r="C104" s="903">
        <v>279032</v>
      </c>
      <c r="D104" s="904"/>
      <c r="E104" s="845"/>
      <c r="F104" s="845"/>
      <c r="G104" s="845"/>
      <c r="H104" s="845"/>
      <c r="I104" s="845"/>
      <c r="J104" s="845"/>
      <c r="K104" s="845"/>
      <c r="L104" s="845"/>
      <c r="M104" s="845"/>
      <c r="N104" s="845"/>
      <c r="O104" s="896"/>
      <c r="P104" s="845"/>
    </row>
    <row r="105" spans="1:16" x14ac:dyDescent="0.15">
      <c r="A105" s="905"/>
      <c r="B105" s="897"/>
      <c r="C105" s="897"/>
      <c r="D105" s="906"/>
      <c r="E105" s="897"/>
      <c r="F105" s="897"/>
      <c r="G105" s="897"/>
      <c r="H105" s="897"/>
      <c r="I105" s="897"/>
      <c r="J105" s="897"/>
      <c r="K105" s="897"/>
      <c r="L105" s="897"/>
      <c r="M105" s="897"/>
      <c r="N105" s="897"/>
      <c r="O105" s="898"/>
      <c r="P105" s="897"/>
    </row>
    <row r="106" spans="1:16" x14ac:dyDescent="0.15">
      <c r="A106" s="905"/>
      <c r="B106" s="4" t="s">
        <v>220</v>
      </c>
      <c r="C106" s="897"/>
      <c r="D106" s="897"/>
      <c r="E106" s="897"/>
      <c r="F106" s="897"/>
      <c r="G106" s="897"/>
      <c r="H106" s="897"/>
      <c r="I106" s="897"/>
      <c r="J106" s="897"/>
      <c r="K106" s="897"/>
      <c r="L106" s="897"/>
      <c r="M106" s="897"/>
      <c r="N106" s="897"/>
      <c r="O106" s="898"/>
      <c r="P106" s="897"/>
    </row>
    <row r="107" spans="1:16" x14ac:dyDescent="0.15">
      <c r="A107" s="905"/>
      <c r="B107" s="4"/>
      <c r="C107" s="897"/>
      <c r="D107" s="897"/>
      <c r="E107" s="897"/>
      <c r="F107" s="897"/>
      <c r="G107" s="897"/>
      <c r="H107" s="897"/>
      <c r="I107" s="897"/>
      <c r="J107" s="897"/>
      <c r="K107" s="897"/>
      <c r="L107" s="897"/>
      <c r="M107" s="897"/>
      <c r="N107" s="897"/>
      <c r="O107" s="898"/>
      <c r="P107" s="897"/>
    </row>
    <row r="108" spans="1:16" x14ac:dyDescent="0.15">
      <c r="A108" s="905"/>
      <c r="B108" s="4"/>
      <c r="C108" s="897"/>
      <c r="D108" s="897"/>
      <c r="E108" s="4"/>
      <c r="F108" s="4"/>
      <c r="G108" s="4"/>
      <c r="H108" s="4"/>
      <c r="I108" s="4"/>
      <c r="J108" s="4"/>
      <c r="K108" s="4"/>
      <c r="L108" s="4"/>
      <c r="M108" s="4"/>
      <c r="N108" s="4"/>
      <c r="O108" s="877"/>
      <c r="P108" s="4"/>
    </row>
    <row r="109" spans="1:16" x14ac:dyDescent="0.15">
      <c r="A109" s="905"/>
      <c r="B109" s="4"/>
      <c r="C109" s="897"/>
      <c r="D109" s="897"/>
      <c r="E109" s="4"/>
      <c r="F109" s="4"/>
      <c r="G109" s="4"/>
      <c r="H109" s="4"/>
      <c r="I109" s="4"/>
      <c r="J109" s="4"/>
      <c r="K109" s="4"/>
      <c r="L109" s="4"/>
      <c r="M109" s="4"/>
      <c r="N109" s="4"/>
      <c r="O109" s="877"/>
      <c r="P109" s="4"/>
    </row>
    <row r="110" spans="1:16" x14ac:dyDescent="0.15">
      <c r="A110" s="905"/>
      <c r="B110" s="4"/>
      <c r="C110" s="897"/>
      <c r="D110" s="897"/>
      <c r="E110" s="897"/>
      <c r="F110" s="897"/>
      <c r="G110" s="897"/>
      <c r="H110" s="897"/>
      <c r="I110" s="897"/>
      <c r="J110" s="897"/>
      <c r="K110" s="897"/>
      <c r="L110" s="897"/>
      <c r="M110" s="897"/>
      <c r="N110" s="897"/>
      <c r="O110" s="898"/>
      <c r="P110" s="897"/>
    </row>
    <row r="111" spans="1:16" x14ac:dyDescent="0.15">
      <c r="A111" s="905"/>
      <c r="B111" s="4"/>
      <c r="C111" s="897"/>
      <c r="D111" s="897"/>
      <c r="E111" s="897"/>
      <c r="F111" s="897"/>
      <c r="G111" s="897"/>
      <c r="H111" s="897"/>
      <c r="I111" s="897"/>
      <c r="J111" s="897"/>
      <c r="K111" s="897"/>
      <c r="L111" s="897"/>
      <c r="M111" s="897"/>
      <c r="N111" s="897"/>
      <c r="O111" s="898"/>
      <c r="P111" s="897"/>
    </row>
    <row r="112" spans="1:16" x14ac:dyDescent="0.15">
      <c r="A112" s="905"/>
      <c r="B112" s="4"/>
      <c r="C112" s="7"/>
      <c r="D112" s="897"/>
      <c r="E112" s="897"/>
      <c r="F112" s="897"/>
      <c r="G112" s="897"/>
      <c r="H112" s="897"/>
      <c r="I112" s="897"/>
      <c r="J112" s="897"/>
      <c r="K112" s="897"/>
      <c r="L112" s="897"/>
      <c r="M112" s="897"/>
      <c r="N112" s="897"/>
      <c r="O112" s="898"/>
      <c r="P112" s="897"/>
    </row>
    <row r="113" spans="1:16" x14ac:dyDescent="0.15">
      <c r="A113" s="907"/>
      <c r="B113" s="4"/>
      <c r="D113" s="897"/>
      <c r="E113" s="897"/>
      <c r="F113" s="897"/>
      <c r="G113" s="897"/>
      <c r="H113" s="897"/>
      <c r="I113" s="897"/>
      <c r="J113" s="897"/>
      <c r="K113" s="897"/>
      <c r="L113" s="897"/>
      <c r="M113" s="897"/>
      <c r="N113" s="897"/>
      <c r="O113" s="898"/>
      <c r="P113" s="897"/>
    </row>
    <row r="114" spans="1:16" x14ac:dyDescent="0.15">
      <c r="A114" s="7"/>
      <c r="B114" s="4"/>
      <c r="D114" s="7"/>
      <c r="E114" s="7"/>
      <c r="F114" s="7"/>
      <c r="G114" s="7"/>
      <c r="H114" s="7"/>
      <c r="I114" s="7"/>
      <c r="J114" s="7"/>
      <c r="K114" s="7"/>
      <c r="L114" s="7"/>
      <c r="M114" s="7"/>
      <c r="N114" s="7"/>
      <c r="O114" s="173"/>
      <c r="P114" s="7"/>
    </row>
    <row r="115" spans="1:16" x14ac:dyDescent="0.15">
      <c r="A115" s="175"/>
      <c r="B115" s="4"/>
      <c r="C115" s="7"/>
    </row>
    <row r="116" spans="1:16" x14ac:dyDescent="0.15">
      <c r="A116" s="69"/>
      <c r="B116" s="4"/>
      <c r="C116" s="35"/>
    </row>
    <row r="117" spans="1:16" x14ac:dyDescent="0.15">
      <c r="A117" s="7"/>
      <c r="B117" s="4"/>
      <c r="C117" s="94"/>
      <c r="D117" s="7"/>
      <c r="E117" s="7"/>
      <c r="F117" s="7"/>
      <c r="G117" s="7"/>
      <c r="H117" s="7"/>
      <c r="I117" s="7"/>
      <c r="J117" s="7"/>
      <c r="K117" s="7"/>
      <c r="L117" s="7"/>
      <c r="M117" s="7"/>
      <c r="N117" s="7"/>
      <c r="O117" s="173"/>
      <c r="P117" s="7"/>
    </row>
    <row r="118" spans="1:16" x14ac:dyDescent="0.15">
      <c r="A118" s="871"/>
      <c r="B118" s="4"/>
      <c r="C118" s="94"/>
      <c r="D118" s="35"/>
      <c r="E118" s="35"/>
      <c r="F118" s="35"/>
      <c r="G118" s="35"/>
      <c r="H118" s="35"/>
      <c r="I118" s="35"/>
      <c r="J118" s="35"/>
      <c r="K118" s="35"/>
      <c r="L118" s="35"/>
      <c r="M118" s="35"/>
      <c r="N118" s="35"/>
      <c r="P118" s="35"/>
    </row>
    <row r="119" spans="1:16" x14ac:dyDescent="0.15">
      <c r="A119" s="871"/>
      <c r="B119" s="4"/>
      <c r="C119" s="94"/>
      <c r="D119" s="94"/>
      <c r="E119" s="94"/>
      <c r="F119" s="94"/>
      <c r="G119" s="94"/>
      <c r="H119" s="94"/>
      <c r="I119" s="94"/>
      <c r="J119" s="94"/>
      <c r="K119" s="94"/>
      <c r="L119" s="94"/>
      <c r="M119" s="94"/>
      <c r="N119" s="94"/>
      <c r="O119" s="877"/>
      <c r="P119" s="94"/>
    </row>
    <row r="120" spans="1:16" x14ac:dyDescent="0.15">
      <c r="A120" s="871"/>
      <c r="B120" s="4"/>
      <c r="C120" s="94"/>
      <c r="D120" s="94"/>
      <c r="E120" s="94"/>
      <c r="F120" s="94"/>
      <c r="G120" s="94"/>
      <c r="H120" s="94"/>
      <c r="I120" s="94"/>
      <c r="J120" s="94"/>
      <c r="K120" s="94"/>
      <c r="L120" s="94"/>
      <c r="M120" s="94"/>
      <c r="N120" s="94"/>
      <c r="O120" s="877"/>
      <c r="P120" s="94"/>
    </row>
    <row r="121" spans="1:16" x14ac:dyDescent="0.15">
      <c r="A121" s="871"/>
      <c r="B121" s="4"/>
      <c r="C121" s="94"/>
      <c r="D121" s="94"/>
      <c r="E121" s="94"/>
      <c r="F121" s="94"/>
      <c r="G121" s="94"/>
      <c r="H121" s="94"/>
      <c r="I121" s="94"/>
      <c r="J121" s="94"/>
      <c r="K121" s="94"/>
      <c r="L121" s="94"/>
      <c r="M121" s="94"/>
      <c r="N121" s="94"/>
      <c r="O121" s="877"/>
      <c r="P121" s="94"/>
    </row>
    <row r="122" spans="1:16" x14ac:dyDescent="0.15">
      <c r="A122" s="871"/>
      <c r="B122" s="4"/>
      <c r="C122" s="94"/>
      <c r="D122" s="94"/>
      <c r="E122" s="94"/>
      <c r="F122" s="94"/>
      <c r="G122" s="94"/>
      <c r="H122" s="94"/>
      <c r="I122" s="94"/>
      <c r="J122" s="94"/>
      <c r="K122" s="94"/>
      <c r="L122" s="94"/>
      <c r="M122" s="94"/>
      <c r="N122" s="94"/>
      <c r="O122" s="877"/>
      <c r="P122" s="94"/>
    </row>
    <row r="123" spans="1:16" x14ac:dyDescent="0.15">
      <c r="A123" s="871"/>
      <c r="B123" s="4"/>
      <c r="C123" s="94"/>
      <c r="D123" s="94"/>
      <c r="E123" s="94"/>
      <c r="F123" s="94"/>
      <c r="G123" s="94"/>
      <c r="H123" s="94"/>
      <c r="I123" s="94"/>
      <c r="J123" s="94"/>
      <c r="K123" s="94"/>
      <c r="L123" s="94"/>
      <c r="M123" s="94"/>
      <c r="N123" s="94"/>
      <c r="O123" s="877"/>
      <c r="P123" s="94"/>
    </row>
    <row r="124" spans="1:16" x14ac:dyDescent="0.15">
      <c r="A124" s="871"/>
      <c r="B124" s="4"/>
      <c r="C124" s="94"/>
      <c r="D124" s="94"/>
      <c r="E124" s="94"/>
      <c r="F124" s="94"/>
      <c r="G124" s="94"/>
      <c r="H124" s="94"/>
      <c r="I124" s="94"/>
      <c r="J124" s="94"/>
      <c r="K124" s="94"/>
      <c r="L124" s="94"/>
      <c r="M124" s="94"/>
      <c r="N124" s="94"/>
      <c r="O124" s="877"/>
      <c r="P124" s="94"/>
    </row>
    <row r="125" spans="1:16" x14ac:dyDescent="0.15">
      <c r="A125" s="871"/>
      <c r="B125" s="4"/>
      <c r="C125" s="7"/>
      <c r="D125" s="94"/>
      <c r="E125" s="94"/>
      <c r="F125" s="94"/>
      <c r="G125" s="94"/>
      <c r="H125" s="94"/>
      <c r="I125" s="94"/>
      <c r="J125" s="94"/>
      <c r="K125" s="94"/>
      <c r="L125" s="94"/>
      <c r="M125" s="94"/>
      <c r="N125" s="94"/>
      <c r="O125" s="877"/>
      <c r="P125" s="94"/>
    </row>
    <row r="126" spans="1:16" x14ac:dyDescent="0.15">
      <c r="A126" s="871"/>
      <c r="D126" s="94"/>
      <c r="E126" s="94"/>
      <c r="F126" s="94"/>
      <c r="G126" s="94"/>
      <c r="H126" s="94"/>
      <c r="I126" s="94"/>
      <c r="J126" s="94"/>
      <c r="K126" s="94"/>
      <c r="L126" s="94"/>
      <c r="M126" s="94"/>
      <c r="N126" s="94"/>
      <c r="O126" s="877"/>
      <c r="P126" s="94"/>
    </row>
    <row r="127" spans="1:16" x14ac:dyDescent="0.15">
      <c r="A127" s="7"/>
      <c r="D127" s="7"/>
      <c r="E127" s="7"/>
      <c r="F127" s="7"/>
      <c r="G127" s="7"/>
      <c r="H127" s="7"/>
      <c r="I127" s="7"/>
      <c r="J127" s="7"/>
      <c r="K127" s="7"/>
      <c r="L127" s="7"/>
      <c r="M127" s="7"/>
      <c r="N127" s="7"/>
      <c r="O127" s="173"/>
      <c r="P127" s="7"/>
    </row>
    <row r="128" spans="1:16" x14ac:dyDescent="0.15">
      <c r="A128" s="176"/>
      <c r="B128" s="871"/>
      <c r="C128" s="871"/>
    </row>
    <row r="129" spans="1:16" x14ac:dyDescent="0.15">
      <c r="A129" s="871"/>
      <c r="B129" s="7"/>
      <c r="C129" s="7"/>
    </row>
    <row r="130" spans="1:16" x14ac:dyDescent="0.15">
      <c r="A130" s="871"/>
      <c r="B130" s="4"/>
      <c r="C130" s="4"/>
      <c r="D130" s="871"/>
      <c r="E130" s="871"/>
      <c r="F130" s="871"/>
      <c r="G130" s="871"/>
      <c r="H130" s="871"/>
      <c r="I130" s="871"/>
      <c r="J130" s="871"/>
      <c r="K130" s="871"/>
      <c r="L130" s="871"/>
      <c r="M130" s="871"/>
      <c r="N130" s="871"/>
      <c r="O130" s="168"/>
      <c r="P130" s="871"/>
    </row>
    <row r="131" spans="1:16" x14ac:dyDescent="0.15">
      <c r="A131" s="7"/>
      <c r="B131" s="4"/>
      <c r="C131" s="4"/>
      <c r="D131" s="7"/>
      <c r="E131" s="7"/>
      <c r="F131" s="7"/>
      <c r="G131" s="7"/>
      <c r="H131" s="7"/>
      <c r="I131" s="7"/>
      <c r="J131" s="7"/>
      <c r="K131" s="7"/>
      <c r="L131" s="7"/>
      <c r="M131" s="7"/>
      <c r="N131" s="7"/>
      <c r="O131" s="173"/>
      <c r="P131" s="7"/>
    </row>
    <row r="132" spans="1:16" x14ac:dyDescent="0.15">
      <c r="A132" s="69"/>
      <c r="B132" s="4"/>
      <c r="C132" s="4"/>
      <c r="D132" s="4"/>
      <c r="E132" s="4"/>
      <c r="F132" s="4"/>
      <c r="G132" s="4"/>
      <c r="H132" s="4"/>
      <c r="I132" s="4"/>
      <c r="J132" s="4"/>
      <c r="K132" s="4"/>
      <c r="L132" s="4"/>
      <c r="M132" s="4"/>
      <c r="N132" s="4"/>
      <c r="O132" s="877"/>
      <c r="P132" s="4"/>
    </row>
    <row r="133" spans="1:16" x14ac:dyDescent="0.15">
      <c r="A133" s="69"/>
      <c r="B133" s="4"/>
      <c r="C133" s="4"/>
      <c r="D133" s="4"/>
      <c r="E133" s="4"/>
      <c r="F133" s="4"/>
      <c r="G133" s="4"/>
      <c r="H133" s="4"/>
      <c r="I133" s="4"/>
      <c r="J133" s="4"/>
      <c r="K133" s="4"/>
      <c r="L133" s="4"/>
      <c r="M133" s="4"/>
      <c r="N133" s="4"/>
      <c r="O133" s="877"/>
      <c r="P133" s="4"/>
    </row>
    <row r="134" spans="1:16" x14ac:dyDescent="0.15">
      <c r="A134" s="69"/>
      <c r="B134" s="4"/>
      <c r="C134" s="4"/>
      <c r="D134" s="4"/>
      <c r="E134" s="4"/>
      <c r="F134" s="4"/>
      <c r="G134" s="4"/>
      <c r="H134" s="4"/>
      <c r="I134" s="4"/>
      <c r="J134" s="4"/>
      <c r="K134" s="4"/>
      <c r="L134" s="4"/>
      <c r="M134" s="4"/>
      <c r="N134" s="4"/>
      <c r="O134" s="877"/>
      <c r="P134" s="4"/>
    </row>
    <row r="135" spans="1:16" x14ac:dyDescent="0.15">
      <c r="A135" s="69"/>
      <c r="B135" s="4"/>
      <c r="C135" s="4"/>
      <c r="D135" s="4"/>
      <c r="E135" s="4"/>
      <c r="F135" s="4"/>
      <c r="G135" s="4"/>
      <c r="H135" s="4"/>
      <c r="I135" s="4"/>
      <c r="J135" s="4"/>
      <c r="K135" s="4"/>
      <c r="L135" s="4"/>
      <c r="M135" s="4"/>
      <c r="N135" s="4"/>
      <c r="O135" s="877"/>
      <c r="P135" s="4"/>
    </row>
    <row r="136" spans="1:16" x14ac:dyDescent="0.15">
      <c r="A136" s="69"/>
      <c r="B136" s="4"/>
      <c r="C136" s="4"/>
      <c r="D136" s="4"/>
      <c r="E136" s="4"/>
      <c r="F136" s="4"/>
      <c r="G136" s="4"/>
      <c r="H136" s="4"/>
      <c r="I136" s="4"/>
      <c r="J136" s="4"/>
      <c r="K136" s="4"/>
      <c r="L136" s="4"/>
      <c r="M136" s="4"/>
      <c r="N136" s="4"/>
      <c r="O136" s="877"/>
      <c r="P136" s="4"/>
    </row>
    <row r="137" spans="1:16" x14ac:dyDescent="0.15">
      <c r="A137" s="69"/>
      <c r="B137" s="4"/>
      <c r="C137" s="4"/>
      <c r="D137" s="4"/>
      <c r="E137" s="4"/>
      <c r="F137" s="4"/>
      <c r="G137" s="4"/>
      <c r="H137" s="4"/>
      <c r="I137" s="4"/>
      <c r="J137" s="4"/>
      <c r="K137" s="4"/>
      <c r="L137" s="4"/>
      <c r="M137" s="4"/>
      <c r="N137" s="4"/>
      <c r="O137" s="877"/>
      <c r="P137" s="4"/>
    </row>
    <row r="138" spans="1:16" x14ac:dyDescent="0.15">
      <c r="A138" s="69"/>
      <c r="D138" s="4"/>
      <c r="E138" s="4"/>
      <c r="F138" s="4"/>
      <c r="G138" s="4"/>
      <c r="H138" s="4"/>
      <c r="I138" s="4"/>
      <c r="J138" s="4"/>
      <c r="K138" s="4"/>
      <c r="L138" s="4"/>
      <c r="M138" s="4"/>
      <c r="N138" s="4"/>
      <c r="O138" s="877"/>
      <c r="P138" s="4"/>
    </row>
    <row r="139" spans="1:16" x14ac:dyDescent="0.15">
      <c r="A139" s="871"/>
      <c r="D139" s="4"/>
      <c r="E139" s="4"/>
      <c r="F139" s="4"/>
      <c r="G139" s="4"/>
      <c r="H139" s="4"/>
      <c r="I139" s="4"/>
      <c r="J139" s="4"/>
      <c r="K139" s="4"/>
      <c r="L139" s="4"/>
      <c r="M139" s="4"/>
      <c r="N139" s="4"/>
      <c r="O139" s="877"/>
      <c r="P139" s="4"/>
    </row>
  </sheetData>
  <mergeCells count="8">
    <mergeCell ref="A80:E80"/>
    <mergeCell ref="A81:C81"/>
    <mergeCell ref="A1:P1"/>
    <mergeCell ref="A3:C3"/>
    <mergeCell ref="P9:U9"/>
    <mergeCell ref="P10:T10"/>
    <mergeCell ref="P11:R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150E-7777-E541-9D39-50D69F3A49CF}">
  <sheetPr codeName="Sheet21"/>
  <dimension ref="A1:AD85"/>
  <sheetViews>
    <sheetView topLeftCell="A22" zoomScale="120" zoomScaleNormal="120" workbookViewId="0">
      <selection activeCell="O59" sqref="O59"/>
    </sheetView>
  </sheetViews>
  <sheetFormatPr baseColWidth="10" defaultRowHeight="13" x14ac:dyDescent="0.15"/>
  <cols>
    <col min="2" max="2" width="23.6640625" style="187" customWidth="1"/>
    <col min="5" max="5" width="16.33203125" bestFit="1" customWidth="1"/>
    <col min="15" max="15" width="16.83203125" customWidth="1"/>
    <col min="17" max="17" width="15.5" customWidth="1"/>
    <col min="19" max="19" width="11.1640625" bestFit="1" customWidth="1"/>
    <col min="22" max="22" width="11.1640625" bestFit="1" customWidth="1"/>
  </cols>
  <sheetData>
    <row r="1" spans="1:15" ht="81" customHeight="1" x14ac:dyDescent="0.25">
      <c r="A1" s="177"/>
      <c r="B1" s="178" t="s">
        <v>221</v>
      </c>
      <c r="C1" s="179"/>
      <c r="D1" s="179"/>
      <c r="E1" s="177"/>
      <c r="F1" s="177"/>
      <c r="G1" s="177"/>
      <c r="H1" s="177"/>
      <c r="I1" s="177"/>
      <c r="J1" s="177"/>
      <c r="K1" s="177"/>
      <c r="L1" s="177"/>
      <c r="M1" s="177"/>
      <c r="N1" s="177"/>
      <c r="O1" s="177"/>
    </row>
    <row r="2" spans="1:15" x14ac:dyDescent="0.15">
      <c r="A2" s="177"/>
      <c r="B2" s="180"/>
      <c r="C2" s="177"/>
      <c r="D2" s="177"/>
      <c r="E2" s="177"/>
      <c r="F2" s="177"/>
      <c r="G2" s="177"/>
      <c r="H2" s="177"/>
      <c r="I2" s="177"/>
      <c r="J2" s="177"/>
      <c r="K2" s="177"/>
      <c r="L2" s="177"/>
      <c r="M2" s="177"/>
      <c r="N2" s="177"/>
      <c r="O2" s="177"/>
    </row>
    <row r="3" spans="1:15" x14ac:dyDescent="0.15">
      <c r="A3" s="177"/>
      <c r="B3" s="180"/>
      <c r="C3" s="177"/>
      <c r="D3" s="177"/>
      <c r="E3" s="177"/>
      <c r="F3" s="177"/>
      <c r="G3" s="177"/>
      <c r="H3" s="177"/>
      <c r="I3" s="177"/>
      <c r="J3" s="177"/>
      <c r="K3" s="177"/>
      <c r="L3" s="177"/>
      <c r="M3" s="177"/>
      <c r="N3" s="177"/>
      <c r="O3" s="177"/>
    </row>
    <row r="4" spans="1:15" x14ac:dyDescent="0.15">
      <c r="A4" s="177"/>
      <c r="B4" s="180"/>
      <c r="C4" s="177"/>
      <c r="D4" s="177"/>
      <c r="E4" s="177"/>
      <c r="F4" s="177"/>
      <c r="G4" s="177"/>
      <c r="H4" s="177"/>
      <c r="I4" s="177"/>
      <c r="J4" s="177"/>
      <c r="K4" s="177"/>
      <c r="L4" s="177"/>
      <c r="M4" s="177"/>
      <c r="N4" s="177"/>
      <c r="O4" s="160"/>
    </row>
    <row r="5" spans="1:15" x14ac:dyDescent="0.15">
      <c r="A5" s="177"/>
      <c r="B5" s="180"/>
      <c r="C5" s="177"/>
      <c r="D5" s="177"/>
      <c r="E5" s="177"/>
      <c r="F5" s="177"/>
      <c r="G5" s="177"/>
      <c r="H5" s="177"/>
      <c r="I5" s="177"/>
      <c r="J5" s="177"/>
      <c r="K5" s="177"/>
      <c r="L5" s="177"/>
      <c r="M5" s="177"/>
      <c r="N5" s="177"/>
      <c r="O5" s="177"/>
    </row>
    <row r="6" spans="1:15" x14ac:dyDescent="0.15">
      <c r="A6" s="177"/>
      <c r="B6" s="180"/>
      <c r="C6" s="177"/>
      <c r="D6" s="177"/>
      <c r="E6" s="177"/>
      <c r="F6" s="177"/>
      <c r="G6" s="177"/>
      <c r="H6" s="177"/>
      <c r="I6" s="177"/>
      <c r="J6" s="177"/>
      <c r="K6" s="177"/>
      <c r="L6" s="177"/>
      <c r="M6" s="177"/>
      <c r="N6" s="177"/>
      <c r="O6" s="177"/>
    </row>
    <row r="7" spans="1:15" x14ac:dyDescent="0.15">
      <c r="A7" s="177"/>
      <c r="B7" s="180"/>
      <c r="C7" s="177"/>
      <c r="D7" s="177"/>
      <c r="E7" s="177"/>
      <c r="F7" s="177"/>
      <c r="G7" s="177"/>
      <c r="H7" s="177"/>
      <c r="I7" s="177"/>
      <c r="J7" s="177"/>
      <c r="K7" s="177"/>
      <c r="L7" s="177"/>
      <c r="M7" s="177"/>
      <c r="N7" s="177"/>
      <c r="O7" s="177"/>
    </row>
    <row r="8" spans="1:15" x14ac:dyDescent="0.15">
      <c r="A8" s="177"/>
      <c r="B8" s="180"/>
      <c r="C8" s="177"/>
      <c r="D8" s="177"/>
      <c r="E8" s="177"/>
      <c r="F8" s="177"/>
      <c r="G8" s="177"/>
      <c r="H8" s="177"/>
      <c r="I8" s="177"/>
      <c r="J8" s="177"/>
      <c r="K8" s="177"/>
      <c r="L8" s="177"/>
      <c r="M8" s="177"/>
      <c r="N8" s="177"/>
      <c r="O8" s="177"/>
    </row>
    <row r="9" spans="1:15" x14ac:dyDescent="0.15">
      <c r="A9" s="177"/>
      <c r="B9" s="180"/>
      <c r="C9" s="177"/>
      <c r="D9" s="177"/>
      <c r="E9" s="177"/>
      <c r="F9" s="177"/>
      <c r="G9" s="177"/>
      <c r="H9" s="177"/>
      <c r="I9" s="177"/>
      <c r="J9" s="177"/>
      <c r="K9" s="177"/>
      <c r="L9" s="177"/>
      <c r="M9" s="177"/>
      <c r="N9" s="177"/>
      <c r="O9" s="177"/>
    </row>
    <row r="10" spans="1:15" x14ac:dyDescent="0.15">
      <c r="A10" s="177"/>
      <c r="B10" s="180"/>
      <c r="C10" s="177"/>
      <c r="D10" s="177"/>
      <c r="E10" s="177"/>
      <c r="F10" s="177"/>
      <c r="G10" s="177"/>
      <c r="H10" s="177"/>
      <c r="I10" s="177"/>
      <c r="J10" s="177"/>
      <c r="K10" s="177"/>
      <c r="L10" s="177"/>
      <c r="M10" s="177"/>
      <c r="N10" s="177"/>
      <c r="O10" s="177"/>
    </row>
    <row r="11" spans="1:15" x14ac:dyDescent="0.15">
      <c r="A11" s="177"/>
      <c r="B11" s="180"/>
      <c r="C11" s="177"/>
      <c r="D11" s="177"/>
      <c r="E11" s="177"/>
      <c r="F11" s="177"/>
      <c r="G11" s="177"/>
      <c r="H11" s="177"/>
      <c r="I11" s="177"/>
      <c r="J11" s="177"/>
      <c r="K11" s="177"/>
      <c r="L11" s="177"/>
      <c r="M11" s="177"/>
      <c r="N11" s="177"/>
      <c r="O11" s="177"/>
    </row>
    <row r="12" spans="1:15" x14ac:dyDescent="0.15">
      <c r="A12" s="177"/>
      <c r="B12" s="180"/>
      <c r="C12" s="177"/>
      <c r="D12" s="177"/>
      <c r="E12" s="177"/>
      <c r="F12" s="177"/>
      <c r="G12" s="177"/>
      <c r="H12" s="177"/>
      <c r="I12" s="177"/>
      <c r="J12" s="177"/>
      <c r="K12" s="177"/>
      <c r="L12" s="177"/>
      <c r="M12" s="177"/>
      <c r="N12" s="177"/>
      <c r="O12" s="177"/>
    </row>
    <row r="13" spans="1:15" x14ac:dyDescent="0.15">
      <c r="A13" s="177"/>
      <c r="B13" s="180"/>
      <c r="C13" s="177"/>
      <c r="D13" s="177"/>
      <c r="E13" s="177"/>
      <c r="F13" s="177"/>
      <c r="G13" s="177"/>
      <c r="H13" s="177"/>
      <c r="I13" s="177"/>
      <c r="J13" s="177"/>
      <c r="K13" s="177"/>
      <c r="L13" s="177"/>
      <c r="M13" s="177"/>
      <c r="N13" s="177"/>
      <c r="O13" s="177"/>
    </row>
    <row r="14" spans="1:15" x14ac:dyDescent="0.15">
      <c r="A14" s="177"/>
      <c r="B14" s="180"/>
      <c r="C14" s="177"/>
      <c r="D14" s="177"/>
      <c r="E14" s="177"/>
      <c r="F14" s="177"/>
      <c r="G14" s="177"/>
      <c r="H14" s="177"/>
      <c r="I14" s="177"/>
      <c r="J14" s="177"/>
      <c r="K14" s="177"/>
      <c r="L14" s="177"/>
      <c r="M14" s="177"/>
      <c r="N14" s="177"/>
      <c r="O14" s="177"/>
    </row>
    <row r="15" spans="1:15" x14ac:dyDescent="0.15">
      <c r="A15" s="177"/>
      <c r="B15" s="180"/>
      <c r="C15" s="177"/>
      <c r="D15" s="177"/>
      <c r="E15" s="177"/>
      <c r="F15" s="177"/>
      <c r="G15" s="177"/>
      <c r="H15" s="177"/>
      <c r="I15" s="177"/>
      <c r="J15" s="177"/>
      <c r="K15" s="177"/>
      <c r="L15" s="177"/>
      <c r="M15" s="177"/>
      <c r="N15" s="177"/>
      <c r="O15" s="177"/>
    </row>
    <row r="16" spans="1:15" x14ac:dyDescent="0.15">
      <c r="A16" s="177"/>
      <c r="B16" s="180"/>
      <c r="C16" s="177"/>
      <c r="D16" s="177"/>
      <c r="E16" s="177"/>
      <c r="F16" s="177"/>
      <c r="G16" s="177"/>
      <c r="H16" s="177"/>
      <c r="I16" s="177"/>
      <c r="J16" s="177"/>
      <c r="K16" s="177"/>
      <c r="L16" s="177"/>
      <c r="M16" s="177"/>
      <c r="N16" s="177"/>
      <c r="O16" s="177"/>
    </row>
    <row r="17" spans="1:15" x14ac:dyDescent="0.15">
      <c r="A17" s="177"/>
      <c r="B17" s="180"/>
      <c r="C17" s="177"/>
      <c r="D17" s="177"/>
      <c r="E17" s="177"/>
      <c r="F17" s="177"/>
      <c r="G17" s="177"/>
      <c r="H17" s="177"/>
      <c r="I17" s="177"/>
      <c r="J17" s="177"/>
      <c r="K17" s="177"/>
      <c r="L17" s="177"/>
      <c r="M17" s="177"/>
      <c r="N17" s="177"/>
      <c r="O17" s="177"/>
    </row>
    <row r="18" spans="1:15" x14ac:dyDescent="0.15">
      <c r="A18" s="177"/>
      <c r="B18" s="180"/>
      <c r="C18" s="177"/>
      <c r="D18" s="177"/>
      <c r="E18" s="177"/>
      <c r="F18" s="177"/>
      <c r="G18" s="177"/>
      <c r="H18" s="177"/>
      <c r="I18" s="177"/>
      <c r="J18" s="177"/>
      <c r="K18" s="177"/>
      <c r="L18" s="177"/>
      <c r="M18" s="177"/>
      <c r="N18" s="177"/>
      <c r="O18" s="177"/>
    </row>
    <row r="19" spans="1:15" x14ac:dyDescent="0.15">
      <c r="A19" s="177"/>
      <c r="B19" s="180"/>
      <c r="C19" s="177"/>
      <c r="D19" s="177"/>
      <c r="E19" s="177"/>
      <c r="F19" s="177"/>
      <c r="G19" s="177"/>
      <c r="H19" s="177"/>
      <c r="I19" s="177"/>
      <c r="J19" s="177"/>
      <c r="K19" s="177"/>
      <c r="L19" s="177"/>
      <c r="M19" s="177"/>
      <c r="N19" s="177"/>
      <c r="O19" s="177"/>
    </row>
    <row r="20" spans="1:15" x14ac:dyDescent="0.15">
      <c r="A20" s="177"/>
      <c r="B20" s="180"/>
      <c r="C20" s="177"/>
      <c r="D20" s="177"/>
      <c r="E20" s="177"/>
      <c r="F20" s="177"/>
      <c r="G20" s="177"/>
      <c r="H20" s="177"/>
      <c r="I20" s="177"/>
      <c r="J20" s="177"/>
      <c r="K20" s="177"/>
      <c r="L20" s="177"/>
      <c r="M20" s="177"/>
      <c r="N20" s="177"/>
      <c r="O20" s="177"/>
    </row>
    <row r="21" spans="1:15" x14ac:dyDescent="0.15">
      <c r="A21" s="177"/>
      <c r="B21" s="180"/>
      <c r="C21" s="177"/>
      <c r="D21" s="177"/>
      <c r="E21" s="177"/>
      <c r="F21" s="177"/>
      <c r="G21" s="177"/>
      <c r="H21" s="177"/>
      <c r="I21" s="177"/>
      <c r="J21" s="177"/>
      <c r="K21" s="177"/>
      <c r="L21" s="177"/>
      <c r="M21" s="177"/>
      <c r="N21" s="177"/>
      <c r="O21" s="177"/>
    </row>
    <row r="22" spans="1:15" x14ac:dyDescent="0.15">
      <c r="A22" s="177"/>
      <c r="B22" s="180"/>
      <c r="C22" s="177"/>
      <c r="D22" s="177"/>
      <c r="E22" s="177"/>
      <c r="F22" s="177"/>
      <c r="G22" s="177"/>
      <c r="H22" s="177"/>
      <c r="I22" s="177"/>
      <c r="J22" s="177"/>
      <c r="K22" s="177"/>
      <c r="L22" s="177"/>
      <c r="M22" s="177"/>
      <c r="N22" s="177"/>
      <c r="O22" s="177"/>
    </row>
    <row r="23" spans="1:15" x14ac:dyDescent="0.15">
      <c r="A23" s="177"/>
      <c r="B23" s="180"/>
      <c r="C23" s="177"/>
      <c r="D23" s="177"/>
      <c r="E23" s="177"/>
      <c r="F23" s="177"/>
      <c r="G23" s="177"/>
      <c r="H23" s="177"/>
      <c r="I23" s="177"/>
      <c r="J23" s="177"/>
      <c r="K23" s="177"/>
      <c r="L23" s="177"/>
      <c r="M23" s="177"/>
      <c r="N23" s="177"/>
      <c r="O23" s="177"/>
    </row>
    <row r="24" spans="1:15" x14ac:dyDescent="0.15">
      <c r="A24" s="177"/>
      <c r="B24" s="180"/>
      <c r="C24" s="177"/>
      <c r="D24" s="177"/>
      <c r="E24" s="177"/>
      <c r="F24" s="177"/>
      <c r="G24" s="177"/>
      <c r="H24" s="177"/>
      <c r="I24" s="177"/>
      <c r="J24" s="177"/>
      <c r="K24" s="177"/>
      <c r="L24" s="177"/>
      <c r="M24" s="177"/>
      <c r="N24" s="177"/>
      <c r="O24" s="177"/>
    </row>
    <row r="25" spans="1:15" x14ac:dyDescent="0.15">
      <c r="A25" s="177"/>
      <c r="B25" s="180"/>
      <c r="C25" s="177"/>
      <c r="D25" s="177"/>
      <c r="E25" s="177"/>
      <c r="F25" s="177"/>
      <c r="G25" s="177"/>
      <c r="H25" s="177"/>
      <c r="I25" s="177"/>
      <c r="J25" s="177"/>
      <c r="K25" s="177"/>
      <c r="L25" s="177"/>
      <c r="M25" s="177"/>
      <c r="N25" s="177"/>
      <c r="O25" s="177"/>
    </row>
    <row r="26" spans="1:15" x14ac:dyDescent="0.15">
      <c r="A26" s="177"/>
      <c r="B26" s="180"/>
      <c r="C26" s="177"/>
      <c r="D26" s="177"/>
      <c r="E26" s="177"/>
      <c r="F26" s="177"/>
      <c r="G26" s="177"/>
      <c r="H26" s="177"/>
      <c r="I26" s="177"/>
      <c r="J26" s="177"/>
      <c r="K26" s="177"/>
      <c r="L26" s="177"/>
      <c r="M26" s="177"/>
      <c r="N26" s="177"/>
      <c r="O26" s="177"/>
    </row>
    <row r="27" spans="1:15" x14ac:dyDescent="0.15">
      <c r="A27" s="177"/>
      <c r="B27" s="180"/>
      <c r="C27" s="177"/>
      <c r="D27" s="177"/>
      <c r="E27" s="177"/>
      <c r="F27" s="177"/>
      <c r="G27" s="177"/>
      <c r="H27" s="177"/>
      <c r="I27" s="177"/>
      <c r="J27" s="177"/>
      <c r="K27" s="177"/>
      <c r="L27" s="177"/>
      <c r="M27" s="177"/>
      <c r="N27" s="177"/>
      <c r="O27" s="177"/>
    </row>
    <row r="28" spans="1:15" x14ac:dyDescent="0.15">
      <c r="A28" s="177"/>
      <c r="B28" s="180"/>
      <c r="C28" s="177"/>
      <c r="D28" s="177"/>
      <c r="E28" s="177"/>
      <c r="F28" s="177"/>
      <c r="G28" s="177"/>
      <c r="H28" s="177"/>
      <c r="I28" s="177"/>
      <c r="J28" s="177"/>
      <c r="K28" s="177"/>
      <c r="L28" s="177"/>
      <c r="M28" s="177"/>
      <c r="N28" s="177"/>
      <c r="O28" s="177"/>
    </row>
    <row r="29" spans="1:15" x14ac:dyDescent="0.15">
      <c r="A29" s="177"/>
      <c r="B29" s="180"/>
      <c r="C29" s="177"/>
      <c r="D29" s="177"/>
      <c r="E29" s="177"/>
      <c r="F29" s="177"/>
      <c r="G29" s="177"/>
      <c r="H29" s="177"/>
      <c r="I29" s="177"/>
      <c r="J29" s="177"/>
      <c r="K29" s="177"/>
      <c r="L29" s="177"/>
      <c r="M29" s="177"/>
      <c r="N29" s="177"/>
      <c r="O29" s="177"/>
    </row>
    <row r="30" spans="1:15" x14ac:dyDescent="0.15">
      <c r="A30" s="177"/>
      <c r="B30" s="180"/>
      <c r="C30" s="177"/>
      <c r="D30" s="177"/>
      <c r="E30" s="177"/>
      <c r="F30" s="177"/>
      <c r="G30" s="177"/>
      <c r="H30" s="177"/>
      <c r="I30" s="177"/>
      <c r="J30" s="177"/>
      <c r="K30" s="177"/>
      <c r="L30" s="177"/>
      <c r="M30" s="177"/>
      <c r="N30" s="177"/>
      <c r="O30" s="177"/>
    </row>
    <row r="31" spans="1:15" x14ac:dyDescent="0.15">
      <c r="A31" s="177"/>
      <c r="B31" s="180"/>
      <c r="C31" s="177"/>
      <c r="D31" s="177"/>
      <c r="E31" s="177"/>
      <c r="F31" s="177"/>
      <c r="G31" s="177"/>
      <c r="H31" s="177"/>
      <c r="I31" s="177"/>
      <c r="J31" s="177"/>
      <c r="K31" s="177"/>
      <c r="L31" s="177"/>
      <c r="M31" s="177"/>
      <c r="N31" s="177"/>
      <c r="O31" s="177"/>
    </row>
    <row r="32" spans="1:15" x14ac:dyDescent="0.15">
      <c r="A32" s="177"/>
      <c r="B32" s="180"/>
      <c r="C32" s="177"/>
      <c r="D32" s="177"/>
      <c r="E32" s="177"/>
      <c r="F32" s="177"/>
      <c r="G32" s="177"/>
      <c r="H32" s="177"/>
      <c r="I32" s="177"/>
      <c r="J32" s="177"/>
      <c r="K32" s="177"/>
      <c r="L32" s="177"/>
      <c r="M32" s="177"/>
      <c r="N32" s="177"/>
      <c r="O32" s="177"/>
    </row>
    <row r="33" spans="1:15" x14ac:dyDescent="0.15">
      <c r="A33" s="177"/>
      <c r="B33" s="180"/>
      <c r="C33" s="177"/>
      <c r="D33" s="177"/>
      <c r="E33" s="177"/>
      <c r="F33" s="177"/>
      <c r="G33" s="177"/>
      <c r="H33" s="177"/>
      <c r="I33" s="177"/>
      <c r="J33" s="177"/>
      <c r="K33" s="177"/>
      <c r="L33" s="177"/>
      <c r="M33" s="177"/>
      <c r="N33" s="177"/>
      <c r="O33" s="177"/>
    </row>
    <row r="34" spans="1:15" x14ac:dyDescent="0.15">
      <c r="A34" s="177"/>
      <c r="B34" s="180"/>
      <c r="C34" s="177"/>
      <c r="D34" s="177"/>
      <c r="E34" s="177"/>
      <c r="F34" s="177"/>
      <c r="G34" s="177"/>
      <c r="H34" s="177"/>
      <c r="I34" s="177"/>
      <c r="J34" s="177"/>
      <c r="K34" s="177"/>
      <c r="L34" s="177"/>
      <c r="M34" s="177"/>
      <c r="N34" s="177"/>
      <c r="O34" s="177"/>
    </row>
    <row r="35" spans="1:15" x14ac:dyDescent="0.15">
      <c r="A35" s="177"/>
      <c r="B35" s="180"/>
      <c r="C35" s="177"/>
      <c r="D35" s="177"/>
      <c r="E35" s="177"/>
      <c r="F35" s="177"/>
      <c r="G35" s="177"/>
      <c r="H35" s="177"/>
      <c r="I35" s="177"/>
      <c r="J35" s="177"/>
      <c r="K35" s="177"/>
      <c r="L35" s="177"/>
      <c r="M35" s="177"/>
      <c r="N35" s="177"/>
      <c r="O35" s="177"/>
    </row>
    <row r="36" spans="1:15" x14ac:dyDescent="0.15">
      <c r="A36" s="177"/>
      <c r="B36" s="181"/>
      <c r="C36" s="182"/>
      <c r="D36" s="182"/>
      <c r="E36" s="182"/>
      <c r="F36" s="182"/>
      <c r="G36" s="182"/>
      <c r="H36" s="182"/>
      <c r="I36" s="182"/>
      <c r="J36" s="182"/>
      <c r="K36" s="182"/>
      <c r="L36" s="183"/>
      <c r="M36" s="177"/>
      <c r="N36" s="177"/>
      <c r="O36" s="177"/>
    </row>
    <row r="37" spans="1:15" x14ac:dyDescent="0.15">
      <c r="A37" s="177"/>
      <c r="B37" s="184"/>
      <c r="C37" s="185"/>
      <c r="D37" s="185"/>
      <c r="E37" s="185"/>
      <c r="F37" s="185"/>
      <c r="G37" s="185"/>
      <c r="H37" s="185"/>
      <c r="I37" s="185"/>
      <c r="J37" s="185"/>
      <c r="K37" s="185"/>
      <c r="L37" s="186"/>
      <c r="M37" s="177"/>
      <c r="N37" s="177"/>
      <c r="O37" s="177"/>
    </row>
    <row r="38" spans="1:15" x14ac:dyDescent="0.15">
      <c r="A38" s="177"/>
      <c r="B38" s="184"/>
      <c r="C38" s="185"/>
      <c r="D38" s="185"/>
      <c r="E38" s="185"/>
      <c r="F38" s="185"/>
      <c r="G38" s="185"/>
      <c r="H38" s="185"/>
      <c r="I38" s="185"/>
      <c r="J38" s="185"/>
      <c r="K38" s="185"/>
      <c r="L38" s="185"/>
      <c r="M38" s="177"/>
      <c r="N38" s="177"/>
      <c r="O38" s="177"/>
    </row>
    <row r="39" spans="1:15" x14ac:dyDescent="0.15">
      <c r="A39" s="177"/>
      <c r="B39" s="180"/>
      <c r="C39" s="177"/>
      <c r="D39" s="177"/>
      <c r="E39" s="177"/>
      <c r="F39" s="177"/>
      <c r="G39" s="177"/>
      <c r="H39" s="177"/>
      <c r="I39" s="177"/>
      <c r="J39" s="177"/>
      <c r="K39" s="177"/>
      <c r="L39" s="177"/>
      <c r="M39" s="177"/>
      <c r="N39" s="177"/>
      <c r="O39" s="177"/>
    </row>
    <row r="40" spans="1:15" x14ac:dyDescent="0.15">
      <c r="A40" s="177"/>
      <c r="B40" s="180"/>
      <c r="C40" s="177"/>
      <c r="D40" s="177"/>
      <c r="E40" s="177"/>
      <c r="F40" s="177"/>
      <c r="G40" s="177"/>
      <c r="H40" s="177"/>
      <c r="I40" s="177"/>
      <c r="J40" s="177"/>
      <c r="K40" s="177"/>
      <c r="L40" s="177"/>
      <c r="M40" s="177"/>
      <c r="N40" s="177"/>
      <c r="O40" s="177"/>
    </row>
    <row r="41" spans="1:15" x14ac:dyDescent="0.15">
      <c r="A41" s="177"/>
      <c r="B41" s="180"/>
      <c r="C41" s="177"/>
      <c r="D41" s="177"/>
      <c r="E41" s="177"/>
      <c r="F41" s="177"/>
      <c r="G41" s="177"/>
      <c r="H41" s="177"/>
      <c r="I41" s="177"/>
      <c r="J41" s="177"/>
      <c r="K41" s="177"/>
      <c r="L41" s="177"/>
      <c r="M41" s="177"/>
      <c r="N41" s="177"/>
      <c r="O41" s="177"/>
    </row>
    <row r="42" spans="1:15" x14ac:dyDescent="0.15">
      <c r="A42" s="177"/>
      <c r="B42" s="180"/>
      <c r="C42" s="177"/>
      <c r="D42" s="177"/>
      <c r="E42" s="177"/>
      <c r="F42" s="177"/>
      <c r="G42" s="177"/>
      <c r="H42" s="177"/>
      <c r="I42" s="177"/>
      <c r="J42" s="177"/>
      <c r="K42" s="177"/>
      <c r="L42" s="177"/>
      <c r="M42" s="177"/>
      <c r="N42" s="177"/>
      <c r="O42" s="177"/>
    </row>
    <row r="43" spans="1:15" ht="81" customHeight="1" x14ac:dyDescent="0.25">
      <c r="A43" s="177"/>
      <c r="B43" s="178" t="s">
        <v>222</v>
      </c>
      <c r="C43" s="179"/>
      <c r="D43" s="179"/>
      <c r="E43" s="177"/>
      <c r="F43" s="177"/>
      <c r="G43" s="177"/>
      <c r="H43" s="177"/>
      <c r="I43" s="177"/>
      <c r="J43" s="177"/>
      <c r="K43" s="177"/>
      <c r="L43" s="177"/>
      <c r="M43" s="177"/>
      <c r="N43" s="177"/>
      <c r="O43" s="177"/>
    </row>
    <row r="44" spans="1:15" x14ac:dyDescent="0.15">
      <c r="A44" s="177"/>
      <c r="B44" s="180"/>
      <c r="C44" s="177"/>
      <c r="D44" s="177"/>
      <c r="E44" s="177"/>
      <c r="F44" s="177"/>
      <c r="G44" s="177"/>
      <c r="H44" s="177"/>
      <c r="I44" s="177"/>
      <c r="J44" s="177"/>
      <c r="K44" s="177"/>
      <c r="L44" s="177"/>
      <c r="M44" s="177"/>
      <c r="N44" s="177"/>
      <c r="O44" s="177"/>
    </row>
    <row r="45" spans="1:15" x14ac:dyDescent="0.15">
      <c r="A45" s="177"/>
      <c r="B45" s="180"/>
      <c r="C45" s="177"/>
      <c r="D45" s="177"/>
      <c r="E45" s="177"/>
      <c r="F45" s="177"/>
      <c r="G45" s="177"/>
      <c r="H45" s="177"/>
      <c r="I45" s="177"/>
      <c r="J45" s="177"/>
      <c r="K45" s="177"/>
      <c r="L45" s="177"/>
      <c r="M45" s="177"/>
      <c r="N45" s="177"/>
      <c r="O45" s="177"/>
    </row>
    <row r="46" spans="1:15" x14ac:dyDescent="0.15">
      <c r="A46" s="177"/>
      <c r="B46" s="180"/>
      <c r="C46" s="177"/>
      <c r="D46" s="177"/>
      <c r="E46" s="177"/>
      <c r="F46" s="177"/>
      <c r="G46" s="177"/>
      <c r="H46" s="177"/>
      <c r="I46" s="177"/>
      <c r="J46" s="177"/>
      <c r="K46" s="177"/>
      <c r="L46" s="177"/>
      <c r="M46" s="177"/>
      <c r="N46" s="177"/>
      <c r="O46" s="177"/>
    </row>
    <row r="47" spans="1:15" x14ac:dyDescent="0.15">
      <c r="A47" s="177"/>
      <c r="B47" s="180"/>
      <c r="C47" s="177"/>
      <c r="D47" s="177"/>
      <c r="E47" s="177"/>
      <c r="F47" s="177"/>
      <c r="G47" s="177"/>
      <c r="H47" s="177"/>
      <c r="I47" s="177"/>
      <c r="J47" s="177"/>
      <c r="K47" s="177"/>
      <c r="L47" s="177"/>
      <c r="M47" s="177"/>
      <c r="N47" s="177"/>
      <c r="O47" s="177"/>
    </row>
    <row r="48" spans="1:15" x14ac:dyDescent="0.15">
      <c r="A48" s="177"/>
      <c r="B48" s="180"/>
      <c r="C48" s="177"/>
      <c r="D48" s="177"/>
      <c r="E48" s="177"/>
      <c r="F48" s="177"/>
      <c r="G48" s="177"/>
      <c r="H48" s="177"/>
      <c r="I48" s="177"/>
      <c r="J48" s="177"/>
      <c r="K48" s="177"/>
      <c r="L48" s="177"/>
      <c r="M48" s="177"/>
      <c r="N48" s="177"/>
      <c r="O48" s="177"/>
    </row>
    <row r="49" spans="1:15" x14ac:dyDescent="0.15">
      <c r="A49" s="177"/>
      <c r="B49" s="180"/>
      <c r="C49" s="177"/>
      <c r="D49" s="177"/>
      <c r="E49" s="177"/>
      <c r="F49" s="177"/>
      <c r="G49" s="177"/>
      <c r="H49" s="177"/>
      <c r="I49" s="177"/>
      <c r="J49" s="177"/>
      <c r="K49" s="177"/>
      <c r="L49" s="177"/>
      <c r="M49" s="177"/>
      <c r="N49" s="177"/>
      <c r="O49" s="177"/>
    </row>
    <row r="50" spans="1:15" x14ac:dyDescent="0.15">
      <c r="A50" s="177"/>
      <c r="B50" s="180"/>
      <c r="C50" s="177"/>
      <c r="D50" s="177"/>
      <c r="E50" s="177"/>
      <c r="F50" s="177"/>
      <c r="G50" s="177"/>
      <c r="H50" s="177"/>
      <c r="I50" s="177"/>
      <c r="J50" s="177"/>
      <c r="K50" s="177"/>
      <c r="L50" s="177"/>
      <c r="M50" s="177"/>
      <c r="N50" s="177"/>
      <c r="O50" s="177"/>
    </row>
    <row r="51" spans="1:15" x14ac:dyDescent="0.15">
      <c r="A51" s="177"/>
      <c r="B51" s="180"/>
      <c r="C51" s="177"/>
      <c r="D51" s="177"/>
      <c r="E51" s="177"/>
      <c r="F51" s="177"/>
      <c r="G51" s="177"/>
      <c r="H51" s="177"/>
      <c r="I51" s="177"/>
      <c r="J51" s="177"/>
      <c r="K51" s="177"/>
      <c r="L51" s="177"/>
      <c r="M51" s="177"/>
      <c r="N51" s="177"/>
      <c r="O51" s="177"/>
    </row>
    <row r="52" spans="1:15" x14ac:dyDescent="0.15">
      <c r="A52" s="177"/>
      <c r="B52" s="180"/>
      <c r="C52" s="177"/>
      <c r="D52" s="177"/>
      <c r="E52" s="177"/>
      <c r="F52" s="177"/>
      <c r="G52" s="177"/>
      <c r="H52" s="177"/>
      <c r="I52" s="177"/>
      <c r="J52" s="177"/>
      <c r="K52" s="177"/>
      <c r="L52" s="177"/>
      <c r="M52" s="177"/>
      <c r="N52" s="177"/>
      <c r="O52" s="177"/>
    </row>
    <row r="53" spans="1:15" x14ac:dyDescent="0.15">
      <c r="A53" s="177"/>
      <c r="B53" s="180"/>
      <c r="C53" s="177"/>
      <c r="D53" s="177"/>
      <c r="E53" s="177"/>
      <c r="F53" s="177"/>
      <c r="G53" s="177"/>
      <c r="H53" s="177"/>
      <c r="I53" s="177"/>
      <c r="J53" s="177"/>
      <c r="K53" s="177"/>
      <c r="L53" s="177"/>
      <c r="M53" s="177"/>
      <c r="N53" s="177"/>
      <c r="O53" s="177"/>
    </row>
    <row r="54" spans="1:15" x14ac:dyDescent="0.15">
      <c r="A54" s="177"/>
      <c r="B54" s="180"/>
      <c r="C54" s="177"/>
      <c r="D54" s="177"/>
      <c r="E54" s="177"/>
      <c r="F54" s="177"/>
      <c r="G54" s="177"/>
      <c r="H54" s="177"/>
      <c r="I54" s="177"/>
      <c r="J54" s="177"/>
      <c r="K54" s="177"/>
      <c r="L54" s="177"/>
      <c r="M54" s="177"/>
      <c r="N54" s="177"/>
      <c r="O54" s="177"/>
    </row>
    <row r="55" spans="1:15" x14ac:dyDescent="0.15">
      <c r="A55" s="177"/>
      <c r="B55" s="180"/>
      <c r="C55" s="177"/>
      <c r="D55" s="177"/>
      <c r="E55" s="177"/>
      <c r="F55" s="177"/>
      <c r="G55" s="177"/>
      <c r="H55" s="177"/>
      <c r="I55" s="177"/>
      <c r="J55" s="177"/>
      <c r="K55" s="177"/>
      <c r="L55" s="177"/>
      <c r="M55" s="177"/>
      <c r="N55" s="177"/>
      <c r="O55" s="177"/>
    </row>
    <row r="56" spans="1:15" x14ac:dyDescent="0.15">
      <c r="A56" s="177"/>
      <c r="B56" s="180"/>
      <c r="C56" s="177"/>
      <c r="D56" s="177"/>
      <c r="E56" s="177"/>
      <c r="F56" s="177"/>
      <c r="G56" s="177"/>
      <c r="H56" s="177"/>
      <c r="I56" s="177"/>
      <c r="J56" s="177"/>
      <c r="K56" s="177"/>
      <c r="L56" s="177"/>
      <c r="M56" s="177"/>
      <c r="N56" s="177"/>
      <c r="O56" s="177"/>
    </row>
    <row r="57" spans="1:15" x14ac:dyDescent="0.15">
      <c r="A57" s="177"/>
      <c r="B57" s="180"/>
      <c r="C57" s="177"/>
      <c r="D57" s="177"/>
      <c r="E57" s="177"/>
      <c r="F57" s="177"/>
      <c r="G57" s="177"/>
      <c r="H57" s="177"/>
      <c r="I57" s="177"/>
      <c r="J57" s="177"/>
      <c r="K57" s="177"/>
      <c r="L57" s="177"/>
      <c r="M57" s="177"/>
      <c r="N57" s="177"/>
      <c r="O57" s="177"/>
    </row>
    <row r="58" spans="1:15" x14ac:dyDescent="0.15">
      <c r="A58" s="177"/>
      <c r="B58" s="180"/>
      <c r="C58" s="177"/>
      <c r="D58" s="177"/>
      <c r="E58" s="177"/>
      <c r="F58" s="177"/>
      <c r="G58" s="177"/>
      <c r="H58" s="177"/>
      <c r="I58" s="177"/>
      <c r="J58" s="177"/>
      <c r="K58" s="177"/>
      <c r="L58" s="177"/>
      <c r="M58" s="177"/>
      <c r="N58" s="177"/>
      <c r="O58" s="177"/>
    </row>
    <row r="59" spans="1:15" x14ac:dyDescent="0.15">
      <c r="A59" s="177"/>
      <c r="B59" s="180"/>
      <c r="C59" s="177"/>
      <c r="D59" s="177"/>
      <c r="E59" s="177"/>
      <c r="F59" s="177"/>
      <c r="G59" s="177"/>
      <c r="H59" s="177"/>
      <c r="I59" s="177"/>
      <c r="J59" s="177"/>
      <c r="K59" s="177"/>
      <c r="L59" s="177"/>
      <c r="M59" s="177"/>
      <c r="N59" s="177"/>
      <c r="O59" s="177"/>
    </row>
    <row r="60" spans="1:15" x14ac:dyDescent="0.15">
      <c r="A60" s="177"/>
      <c r="B60" s="180"/>
      <c r="C60" s="177"/>
      <c r="D60" s="177"/>
      <c r="E60" s="177"/>
      <c r="F60" s="177"/>
      <c r="G60" s="177"/>
      <c r="H60" s="177"/>
      <c r="I60" s="177"/>
      <c r="J60" s="177"/>
      <c r="K60" s="177"/>
      <c r="L60" s="177"/>
      <c r="M60" s="177"/>
      <c r="N60" s="177"/>
      <c r="O60" s="177"/>
    </row>
    <row r="61" spans="1:15" x14ac:dyDescent="0.15">
      <c r="A61" s="177"/>
      <c r="B61" s="180"/>
      <c r="C61" s="177"/>
      <c r="D61" s="177"/>
      <c r="E61" s="177"/>
      <c r="F61" s="177"/>
      <c r="G61" s="177"/>
      <c r="H61" s="177"/>
      <c r="I61" s="177"/>
      <c r="J61" s="177"/>
      <c r="K61" s="177"/>
      <c r="L61" s="177"/>
      <c r="M61" s="177"/>
      <c r="N61" s="177"/>
      <c r="O61" s="177"/>
    </row>
    <row r="62" spans="1:15" x14ac:dyDescent="0.15">
      <c r="A62" s="177"/>
      <c r="B62" s="180"/>
      <c r="C62" s="177"/>
      <c r="D62" s="177"/>
      <c r="E62" s="177"/>
      <c r="F62" s="177"/>
      <c r="G62" s="177"/>
      <c r="H62" s="177"/>
      <c r="I62" s="177"/>
      <c r="J62" s="177"/>
      <c r="K62" s="177"/>
      <c r="L62" s="177"/>
      <c r="M62" s="177"/>
      <c r="N62" s="177"/>
      <c r="O62" s="177"/>
    </row>
    <row r="63" spans="1:15" x14ac:dyDescent="0.15">
      <c r="A63" s="177"/>
      <c r="B63" s="180"/>
      <c r="C63" s="177"/>
      <c r="D63" s="177"/>
      <c r="E63" s="177"/>
      <c r="F63" s="177"/>
      <c r="G63" s="177"/>
      <c r="H63" s="177"/>
      <c r="I63" s="177"/>
      <c r="J63" s="177"/>
      <c r="K63" s="177"/>
      <c r="L63" s="177"/>
      <c r="M63" s="177"/>
      <c r="N63" s="177"/>
      <c r="O63" s="177"/>
    </row>
    <row r="64" spans="1:15" x14ac:dyDescent="0.15">
      <c r="A64" s="177"/>
      <c r="B64" s="180"/>
      <c r="C64" s="177"/>
      <c r="D64" s="177"/>
      <c r="E64" s="177"/>
      <c r="F64" s="177"/>
      <c r="G64" s="177"/>
      <c r="H64" s="177"/>
      <c r="I64" s="177"/>
      <c r="J64" s="177"/>
      <c r="K64" s="177"/>
      <c r="L64" s="177"/>
      <c r="M64" s="177"/>
      <c r="N64" s="177"/>
      <c r="O64" s="177"/>
    </row>
    <row r="65" spans="1:17" x14ac:dyDescent="0.15">
      <c r="A65" s="177"/>
      <c r="B65" s="180"/>
      <c r="C65" s="177"/>
      <c r="D65" s="177"/>
      <c r="E65" s="177"/>
      <c r="F65" s="177"/>
      <c r="G65" s="177"/>
      <c r="H65" s="177"/>
      <c r="I65" s="177"/>
      <c r="J65" s="177"/>
      <c r="K65" s="177"/>
      <c r="L65" s="177"/>
      <c r="M65" s="177"/>
      <c r="N65" s="177"/>
      <c r="O65" s="177"/>
    </row>
    <row r="66" spans="1:17" x14ac:dyDescent="0.15">
      <c r="A66" s="177"/>
      <c r="B66" s="180"/>
      <c r="C66" s="177"/>
      <c r="D66" s="177"/>
      <c r="E66" s="177"/>
      <c r="F66" s="177"/>
      <c r="G66" s="177"/>
      <c r="H66" s="177"/>
      <c r="I66" s="177"/>
      <c r="J66" s="177"/>
      <c r="K66" s="177"/>
      <c r="L66" s="177"/>
      <c r="M66" s="177"/>
      <c r="N66" s="177"/>
      <c r="O66" s="177"/>
    </row>
    <row r="67" spans="1:17" x14ac:dyDescent="0.15">
      <c r="A67" s="177"/>
      <c r="B67" s="180"/>
      <c r="C67" s="177"/>
      <c r="D67" s="177"/>
      <c r="E67" s="177"/>
      <c r="F67" s="177"/>
      <c r="G67" s="177"/>
      <c r="H67" s="177"/>
      <c r="I67" s="177"/>
      <c r="J67" s="177"/>
      <c r="K67" s="177"/>
      <c r="L67" s="177"/>
      <c r="M67" s="177"/>
      <c r="N67" s="177"/>
      <c r="O67" s="177"/>
    </row>
    <row r="68" spans="1:17" x14ac:dyDescent="0.15">
      <c r="A68" s="177"/>
      <c r="B68" s="180"/>
      <c r="C68" s="177"/>
      <c r="D68" s="177"/>
      <c r="E68" s="177"/>
      <c r="F68" s="177"/>
      <c r="G68" s="177"/>
      <c r="H68" s="177"/>
      <c r="I68" s="177"/>
      <c r="J68" s="177"/>
      <c r="K68" s="177"/>
      <c r="L68" s="177"/>
      <c r="M68" s="177"/>
      <c r="N68" s="177"/>
      <c r="O68" s="177"/>
    </row>
    <row r="69" spans="1:17" x14ac:dyDescent="0.15">
      <c r="A69" s="177"/>
      <c r="B69" s="180"/>
      <c r="C69" s="177"/>
      <c r="D69" s="177"/>
      <c r="E69" s="177"/>
      <c r="F69" s="177"/>
      <c r="G69" s="177"/>
      <c r="H69" s="177"/>
      <c r="I69" s="177"/>
      <c r="J69" s="177"/>
      <c r="K69" s="177"/>
      <c r="L69" s="177"/>
      <c r="M69" s="177"/>
      <c r="N69" s="177"/>
      <c r="O69" s="177"/>
    </row>
    <row r="70" spans="1:17" x14ac:dyDescent="0.15">
      <c r="A70" s="177"/>
      <c r="B70" s="180"/>
      <c r="C70" s="177"/>
      <c r="D70" s="177"/>
      <c r="E70" s="177"/>
      <c r="F70" s="177"/>
      <c r="G70" s="177"/>
      <c r="H70" s="177"/>
      <c r="I70" s="177"/>
      <c r="J70" s="177"/>
      <c r="K70" s="177"/>
      <c r="L70" s="177"/>
      <c r="M70" s="177"/>
      <c r="N70" s="177"/>
      <c r="O70" s="177"/>
    </row>
    <row r="71" spans="1:17" x14ac:dyDescent="0.15">
      <c r="A71" s="177"/>
      <c r="B71" s="180"/>
      <c r="C71" s="177"/>
      <c r="D71" s="177"/>
      <c r="E71" s="177"/>
      <c r="F71" s="177"/>
      <c r="G71" s="177"/>
      <c r="H71" s="177"/>
      <c r="I71" s="177"/>
      <c r="J71" s="177"/>
      <c r="K71" s="177"/>
      <c r="L71" s="177"/>
      <c r="M71" s="177"/>
      <c r="N71" s="177"/>
      <c r="O71" s="177"/>
    </row>
    <row r="72" spans="1:17" x14ac:dyDescent="0.15">
      <c r="A72" s="177"/>
      <c r="B72" s="180"/>
      <c r="C72" s="177"/>
      <c r="D72" s="177"/>
      <c r="E72" s="177"/>
      <c r="F72" s="177"/>
      <c r="G72" s="177"/>
      <c r="H72" s="177"/>
      <c r="I72" s="177"/>
      <c r="J72" s="177"/>
      <c r="K72" s="177"/>
      <c r="L72" s="177"/>
      <c r="M72" s="177"/>
      <c r="N72" s="177"/>
      <c r="O72" s="177"/>
    </row>
    <row r="73" spans="1:17" x14ac:dyDescent="0.15">
      <c r="A73" s="177"/>
      <c r="B73" s="180"/>
      <c r="C73" s="177"/>
      <c r="D73" s="177"/>
      <c r="E73" s="177"/>
      <c r="F73" s="177"/>
      <c r="G73" s="177"/>
      <c r="H73" s="177"/>
      <c r="I73" s="177"/>
      <c r="J73" s="177"/>
      <c r="K73" s="177"/>
      <c r="L73" s="177"/>
      <c r="M73" s="177"/>
      <c r="N73" s="177"/>
      <c r="O73" s="177"/>
    </row>
    <row r="74" spans="1:17" x14ac:dyDescent="0.15">
      <c r="A74" s="177"/>
      <c r="B74" s="180"/>
      <c r="C74" s="177"/>
      <c r="D74" s="177"/>
      <c r="E74" s="177"/>
      <c r="F74" s="177"/>
      <c r="G74" s="177"/>
      <c r="H74" s="177"/>
      <c r="I74" s="177"/>
      <c r="J74" s="177"/>
      <c r="K74" s="177"/>
      <c r="L74" s="177"/>
      <c r="M74" s="177"/>
      <c r="N74" s="177"/>
      <c r="O74" s="177"/>
    </row>
    <row r="75" spans="1:17" x14ac:dyDescent="0.15">
      <c r="A75" s="177"/>
      <c r="B75" s="180"/>
      <c r="C75" s="177"/>
      <c r="D75" s="177"/>
      <c r="E75" s="177"/>
      <c r="F75" s="177"/>
      <c r="G75" s="177"/>
      <c r="H75" s="177"/>
      <c r="I75" s="177"/>
      <c r="J75" s="177"/>
      <c r="K75" s="177"/>
      <c r="L75" s="177"/>
      <c r="M75" s="177"/>
      <c r="N75" s="177"/>
      <c r="O75" s="177"/>
    </row>
    <row r="76" spans="1:17" x14ac:dyDescent="0.15">
      <c r="A76" s="177"/>
      <c r="B76" s="180"/>
      <c r="C76" s="177"/>
      <c r="D76" s="177"/>
      <c r="E76" s="177"/>
      <c r="F76" s="177"/>
      <c r="G76" s="177"/>
      <c r="H76" s="177"/>
      <c r="I76" s="177"/>
      <c r="J76" s="177"/>
      <c r="K76" s="177"/>
      <c r="L76" s="177"/>
      <c r="M76" s="177"/>
      <c r="N76" s="177"/>
      <c r="O76" s="177"/>
    </row>
    <row r="77" spans="1:17" x14ac:dyDescent="0.15">
      <c r="A77" s="177"/>
      <c r="B77" s="180"/>
      <c r="C77" s="177"/>
      <c r="D77" s="177"/>
      <c r="E77" s="177"/>
      <c r="F77" s="177"/>
      <c r="G77" s="177"/>
      <c r="H77" s="177"/>
      <c r="I77" s="177"/>
      <c r="J77" s="177"/>
      <c r="K77" s="177"/>
      <c r="L77" s="177"/>
      <c r="M77" s="177"/>
      <c r="N77" s="177"/>
      <c r="O77" s="177"/>
    </row>
    <row r="78" spans="1:17" x14ac:dyDescent="0.15">
      <c r="A78" s="177"/>
      <c r="C78" s="177"/>
      <c r="D78" s="177"/>
      <c r="E78" s="177"/>
      <c r="F78" s="177"/>
      <c r="G78" s="177"/>
      <c r="H78" s="177"/>
      <c r="I78" s="177"/>
      <c r="J78" s="177"/>
      <c r="K78" s="177"/>
      <c r="L78" s="177"/>
      <c r="M78" s="177"/>
      <c r="N78" s="177"/>
      <c r="O78" s="177"/>
    </row>
    <row r="79" spans="1:17" x14ac:dyDescent="0.15">
      <c r="A79" s="177"/>
      <c r="C79" s="177"/>
      <c r="D79" s="177"/>
      <c r="E79" s="177"/>
      <c r="F79" s="177"/>
      <c r="G79" s="177"/>
      <c r="H79" s="177"/>
      <c r="I79" s="177"/>
      <c r="J79" s="177"/>
      <c r="K79" s="177"/>
      <c r="L79" s="177"/>
      <c r="M79" s="177"/>
      <c r="N79" s="177"/>
      <c r="O79" s="177"/>
    </row>
    <row r="80" spans="1:17" ht="16" x14ac:dyDescent="0.2">
      <c r="A80" s="177"/>
      <c r="B80" s="188"/>
      <c r="C80" s="177"/>
      <c r="D80" s="177"/>
      <c r="E80" s="177"/>
      <c r="F80" s="177"/>
      <c r="G80" s="177"/>
      <c r="H80" s="177"/>
      <c r="I80" s="177"/>
      <c r="J80" s="177"/>
      <c r="K80" s="177"/>
      <c r="L80" s="177"/>
      <c r="M80" s="177"/>
      <c r="N80" s="177"/>
      <c r="O80" s="177"/>
      <c r="Q80" s="160"/>
    </row>
    <row r="81" spans="1:30" ht="34" x14ac:dyDescent="0.2">
      <c r="A81" s="177"/>
      <c r="B81" s="188" t="s">
        <v>223</v>
      </c>
      <c r="C81" s="177"/>
      <c r="D81" s="177"/>
      <c r="E81" s="177"/>
      <c r="F81" s="177"/>
      <c r="G81" s="177"/>
      <c r="H81" s="177"/>
      <c r="I81" s="177"/>
      <c r="J81" s="177"/>
      <c r="K81" s="177"/>
      <c r="L81" s="177"/>
      <c r="M81" s="177"/>
      <c r="N81" s="177"/>
      <c r="O81" s="177"/>
      <c r="Q81" s="188"/>
      <c r="R81" s="177"/>
      <c r="S81" s="177"/>
      <c r="T81" s="177"/>
      <c r="U81" s="177"/>
      <c r="V81" s="177"/>
      <c r="W81" s="177"/>
      <c r="X81" s="177"/>
      <c r="Y81" s="177"/>
      <c r="Z81" s="177"/>
      <c r="AA81" s="177"/>
      <c r="AB81" s="177"/>
      <c r="AC81" s="177"/>
      <c r="AD81" s="177"/>
    </row>
    <row r="82" spans="1:30" x14ac:dyDescent="0.15">
      <c r="A82" s="177"/>
      <c r="B82" s="908"/>
      <c r="C82" s="909" t="s">
        <v>224</v>
      </c>
      <c r="D82" s="909" t="s">
        <v>72</v>
      </c>
      <c r="E82" s="910" t="s">
        <v>174</v>
      </c>
      <c r="F82" s="910" t="s">
        <v>106</v>
      </c>
      <c r="G82" s="910" t="s">
        <v>103</v>
      </c>
      <c r="H82" s="910" t="s">
        <v>135</v>
      </c>
      <c r="I82" s="910" t="s">
        <v>175</v>
      </c>
      <c r="J82" s="910" t="s">
        <v>162</v>
      </c>
      <c r="K82" s="910" t="s">
        <v>176</v>
      </c>
      <c r="L82" s="910" t="s">
        <v>178</v>
      </c>
      <c r="M82" s="910" t="s">
        <v>105</v>
      </c>
      <c r="N82" s="910" t="s">
        <v>132</v>
      </c>
      <c r="O82" s="909" t="s">
        <v>173</v>
      </c>
      <c r="Q82" s="180"/>
      <c r="R82" s="183"/>
      <c r="S82" s="183"/>
      <c r="T82" s="911"/>
      <c r="U82" s="911"/>
      <c r="V82" s="911"/>
      <c r="W82" s="911"/>
      <c r="X82" s="911"/>
      <c r="Y82" s="911"/>
      <c r="Z82" s="911"/>
      <c r="AA82" s="911"/>
      <c r="AB82" s="911"/>
      <c r="AC82" s="911"/>
      <c r="AD82" s="183"/>
    </row>
    <row r="83" spans="1:30" ht="14" x14ac:dyDescent="0.15">
      <c r="A83" s="177"/>
      <c r="B83" s="912" t="s">
        <v>224</v>
      </c>
      <c r="C83" s="913">
        <v>824.9741580000009</v>
      </c>
      <c r="D83" s="913">
        <v>1.137232</v>
      </c>
      <c r="E83" s="189"/>
      <c r="F83" s="189"/>
      <c r="G83" s="189"/>
      <c r="H83" s="189"/>
      <c r="I83" s="189"/>
      <c r="J83" s="189"/>
      <c r="K83" s="189"/>
      <c r="L83" s="189"/>
      <c r="M83" s="189"/>
      <c r="N83" s="189"/>
      <c r="O83" s="913"/>
      <c r="Q83" s="914"/>
      <c r="R83" s="186"/>
      <c r="S83" s="186"/>
      <c r="T83" s="185"/>
      <c r="U83" s="185"/>
      <c r="V83" s="185"/>
      <c r="W83" s="185"/>
      <c r="X83" s="185"/>
      <c r="Y83" s="185"/>
      <c r="Z83" s="185"/>
      <c r="AA83" s="185"/>
      <c r="AB83" s="185"/>
      <c r="AC83" s="185"/>
      <c r="AD83" s="186"/>
    </row>
    <row r="84" spans="1:30" ht="28" x14ac:dyDescent="0.15">
      <c r="A84" s="177"/>
      <c r="B84" s="912" t="s">
        <v>225</v>
      </c>
      <c r="C84" s="913"/>
      <c r="D84" s="913"/>
      <c r="E84" s="189">
        <v>1414.8879079999999</v>
      </c>
      <c r="F84" s="189">
        <v>204.99678700000001</v>
      </c>
      <c r="G84" s="189">
        <v>188.015671</v>
      </c>
      <c r="H84" s="189">
        <v>162.49395699999999</v>
      </c>
      <c r="I84" s="189">
        <v>154.24512100000001</v>
      </c>
      <c r="J84" s="189">
        <v>96.029447000000005</v>
      </c>
      <c r="K84" s="189">
        <v>86.745069000000001</v>
      </c>
      <c r="L84" s="189">
        <v>77.235737</v>
      </c>
      <c r="M84" s="189">
        <v>69.263018000000002</v>
      </c>
      <c r="N84" s="189">
        <v>65.869550000000004</v>
      </c>
      <c r="O84" s="913"/>
      <c r="Q84" s="914"/>
      <c r="R84" s="186"/>
      <c r="S84" s="186"/>
      <c r="T84" s="185"/>
      <c r="U84" s="185"/>
      <c r="V84" s="185"/>
      <c r="W84" s="185"/>
      <c r="X84" s="185"/>
      <c r="Y84" s="185"/>
      <c r="Z84" s="185"/>
      <c r="AA84" s="185"/>
      <c r="AB84" s="185"/>
      <c r="AC84" s="185"/>
      <c r="AD84" s="186"/>
    </row>
    <row r="85" spans="1:30" ht="14" x14ac:dyDescent="0.15">
      <c r="A85" s="177"/>
      <c r="B85" s="912" t="s">
        <v>226</v>
      </c>
      <c r="C85" s="913"/>
      <c r="D85" s="913"/>
      <c r="E85" s="913"/>
      <c r="F85" s="913"/>
      <c r="G85" s="913"/>
      <c r="H85" s="913"/>
      <c r="I85" s="913"/>
      <c r="J85" s="913"/>
      <c r="K85" s="913"/>
      <c r="L85" s="913"/>
      <c r="M85" s="913"/>
      <c r="N85" s="913"/>
      <c r="O85" s="189">
        <v>4454.1443760000002</v>
      </c>
      <c r="Q85" s="914"/>
      <c r="R85" s="186"/>
      <c r="S85" s="186"/>
      <c r="T85" s="186"/>
      <c r="U85" s="186"/>
      <c r="V85" s="186"/>
      <c r="W85" s="186"/>
      <c r="X85" s="186"/>
      <c r="Y85" s="186"/>
      <c r="Z85" s="186"/>
      <c r="AA85" s="186"/>
      <c r="AB85" s="186"/>
      <c r="AC85" s="186"/>
      <c r="AD85" s="185"/>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F2752-25E7-C94E-ABAD-06A63FA096FF}">
  <sheetPr codeName="Sheet22"/>
  <dimension ref="A1:Z66"/>
  <sheetViews>
    <sheetView zoomScale="120" zoomScaleNormal="120" workbookViewId="0">
      <selection activeCell="N21" sqref="N21"/>
    </sheetView>
  </sheetViews>
  <sheetFormatPr baseColWidth="10" defaultColWidth="8.83203125" defaultRowHeight="13" x14ac:dyDescent="0.15"/>
  <cols>
    <col min="1" max="1" width="10.83203125" customWidth="1"/>
    <col min="2" max="2" width="10.83203125" style="152" customWidth="1"/>
    <col min="3" max="6" width="10.83203125" customWidth="1"/>
    <col min="7" max="7" width="12.1640625" customWidth="1"/>
    <col min="8" max="12" width="10.83203125" customWidth="1"/>
    <col min="13" max="13" width="10.6640625" customWidth="1"/>
    <col min="14" max="14" width="10.83203125" customWidth="1"/>
    <col min="15" max="19" width="13.5" customWidth="1"/>
    <col min="21" max="21" width="15" customWidth="1"/>
    <col min="22" max="23" width="11.83203125" customWidth="1"/>
  </cols>
  <sheetData>
    <row r="1" spans="1:10" s="182" customFormat="1" ht="55" customHeight="1" x14ac:dyDescent="0.15">
      <c r="A1" s="972" t="s">
        <v>227</v>
      </c>
      <c r="B1" s="972"/>
      <c r="C1" s="972"/>
      <c r="D1" s="972"/>
      <c r="E1" s="972"/>
      <c r="F1" s="972"/>
      <c r="G1" s="972"/>
      <c r="H1" s="972"/>
      <c r="I1" s="972"/>
      <c r="J1" s="972"/>
    </row>
    <row r="2" spans="1:10" x14ac:dyDescent="0.15">
      <c r="A2" s="191"/>
    </row>
    <row r="22" ht="8" customHeight="1" x14ac:dyDescent="0.15"/>
    <row r="35" spans="1:26" x14ac:dyDescent="0.15">
      <c r="A35" t="s">
        <v>20</v>
      </c>
    </row>
    <row r="36" spans="1:26" s="193" customFormat="1" ht="34" x14ac:dyDescent="0.2">
      <c r="A36" s="915" t="s">
        <v>4</v>
      </c>
      <c r="B36" s="915" t="s">
        <v>228</v>
      </c>
      <c r="C36" s="915" t="s">
        <v>6</v>
      </c>
      <c r="D36" s="915" t="s">
        <v>7</v>
      </c>
      <c r="E36" s="915" t="s">
        <v>8</v>
      </c>
      <c r="F36" s="915" t="s">
        <v>229</v>
      </c>
      <c r="G36" s="192" t="s">
        <v>10</v>
      </c>
      <c r="H36" s="192" t="s">
        <v>11</v>
      </c>
      <c r="I36" s="192" t="s">
        <v>230</v>
      </c>
      <c r="J36" s="192" t="s">
        <v>13</v>
      </c>
      <c r="K36" s="192" t="s">
        <v>231</v>
      </c>
      <c r="L36" s="192" t="s">
        <v>15</v>
      </c>
      <c r="M36" s="192" t="s">
        <v>16</v>
      </c>
      <c r="N36" s="192" t="s">
        <v>17</v>
      </c>
    </row>
    <row r="37" spans="1:26" s="193" customFormat="1" ht="16" x14ac:dyDescent="0.2">
      <c r="A37" s="916">
        <f>SUM(A42,K42:L42)</f>
        <v>2122</v>
      </c>
      <c r="B37" s="916">
        <f>B42+C42</f>
        <v>189</v>
      </c>
      <c r="C37" s="916">
        <f>D42</f>
        <v>158</v>
      </c>
      <c r="D37" s="916">
        <f>E42</f>
        <v>12</v>
      </c>
      <c r="E37" s="916">
        <f>F42+G42+H42</f>
        <v>4968</v>
      </c>
      <c r="F37" s="916">
        <f>I42</f>
        <v>497</v>
      </c>
      <c r="G37" s="916">
        <f>J42+O42</f>
        <v>1389</v>
      </c>
      <c r="H37" s="916">
        <f>M42+N42</f>
        <v>1067</v>
      </c>
      <c r="I37" s="916">
        <f>P42+Q42+R42+S42</f>
        <v>1855</v>
      </c>
      <c r="J37" s="916">
        <f>T42+U42</f>
        <v>1208</v>
      </c>
      <c r="K37" s="916">
        <f>V42+W42</f>
        <v>3223</v>
      </c>
      <c r="L37" s="916">
        <f>X42</f>
        <v>898</v>
      </c>
      <c r="M37" s="916">
        <f>Y42</f>
        <v>600</v>
      </c>
      <c r="N37" s="916">
        <f>SUM(A37:M37)</f>
        <v>18186</v>
      </c>
    </row>
    <row r="40" spans="1:26" x14ac:dyDescent="0.15">
      <c r="A40" t="s">
        <v>35</v>
      </c>
    </row>
    <row r="41" spans="1:26" s="194" customFormat="1" ht="42" x14ac:dyDescent="0.15">
      <c r="A41" s="41" t="s">
        <v>37</v>
      </c>
      <c r="B41" s="39" t="s">
        <v>5</v>
      </c>
      <c r="C41" s="40" t="s">
        <v>38</v>
      </c>
      <c r="D41" s="39" t="s">
        <v>6</v>
      </c>
      <c r="E41" s="39" t="s">
        <v>7</v>
      </c>
      <c r="F41" s="39" t="s">
        <v>8</v>
      </c>
      <c r="G41" s="39" t="s">
        <v>39</v>
      </c>
      <c r="H41" s="39" t="s">
        <v>40</v>
      </c>
      <c r="I41" s="40" t="s">
        <v>41</v>
      </c>
      <c r="J41" s="145" t="s">
        <v>42</v>
      </c>
      <c r="K41" s="39" t="s">
        <v>43</v>
      </c>
      <c r="L41" s="39" t="s">
        <v>44</v>
      </c>
      <c r="M41" s="39" t="s">
        <v>45</v>
      </c>
      <c r="N41" s="40" t="s">
        <v>46</v>
      </c>
      <c r="O41" s="39" t="s">
        <v>47</v>
      </c>
      <c r="P41" s="39" t="s">
        <v>12</v>
      </c>
      <c r="Q41" s="40" t="s">
        <v>48</v>
      </c>
      <c r="R41" s="39" t="s">
        <v>49</v>
      </c>
      <c r="S41" s="39" t="s">
        <v>50</v>
      </c>
      <c r="T41" s="39" t="s">
        <v>51</v>
      </c>
      <c r="U41" s="39" t="s">
        <v>52</v>
      </c>
      <c r="V41" s="39" t="s">
        <v>14</v>
      </c>
      <c r="W41" s="39" t="s">
        <v>53</v>
      </c>
      <c r="X41" s="39" t="s">
        <v>54</v>
      </c>
      <c r="Y41" s="39" t="s">
        <v>16</v>
      </c>
    </row>
    <row r="42" spans="1:26" s="152" customFormat="1" x14ac:dyDescent="0.15">
      <c r="A42" s="286">
        <v>272</v>
      </c>
      <c r="B42" s="917">
        <v>115</v>
      </c>
      <c r="C42" s="917">
        <v>74</v>
      </c>
      <c r="D42" s="917">
        <v>158</v>
      </c>
      <c r="E42" s="917">
        <v>12</v>
      </c>
      <c r="F42" s="917">
        <v>3189</v>
      </c>
      <c r="G42" s="917">
        <v>1777</v>
      </c>
      <c r="H42" s="917">
        <v>2</v>
      </c>
      <c r="I42" s="917">
        <v>497</v>
      </c>
      <c r="J42" s="263">
        <v>144</v>
      </c>
      <c r="K42" s="917">
        <v>63</v>
      </c>
      <c r="L42" s="917">
        <v>1787</v>
      </c>
      <c r="M42" s="917">
        <v>428</v>
      </c>
      <c r="N42" s="917">
        <v>639</v>
      </c>
      <c r="O42" s="917">
        <v>1245</v>
      </c>
      <c r="P42" s="917">
        <v>975</v>
      </c>
      <c r="Q42" s="917">
        <v>649</v>
      </c>
      <c r="R42" s="286">
        <v>13</v>
      </c>
      <c r="S42" s="286">
        <v>218</v>
      </c>
      <c r="T42" s="286">
        <v>680</v>
      </c>
      <c r="U42" s="286">
        <v>528</v>
      </c>
      <c r="V42" s="286">
        <v>1861</v>
      </c>
      <c r="W42" s="286">
        <v>1362</v>
      </c>
      <c r="X42" s="286">
        <v>898</v>
      </c>
      <c r="Y42" s="286">
        <v>600</v>
      </c>
    </row>
    <row r="43" spans="1:26" s="152" customFormat="1" x14ac:dyDescent="0.15">
      <c r="A43" s="918"/>
      <c r="B43" s="918"/>
      <c r="C43" s="918"/>
      <c r="D43" s="918"/>
      <c r="E43" s="918"/>
      <c r="F43" s="918"/>
      <c r="G43" s="918"/>
      <c r="H43" s="918"/>
      <c r="I43" s="918"/>
      <c r="J43" s="918"/>
      <c r="K43" s="918"/>
      <c r="L43" s="918"/>
      <c r="M43" s="918"/>
      <c r="N43" s="918"/>
      <c r="O43" s="918"/>
      <c r="P43" s="918"/>
    </row>
    <row r="44" spans="1:26" s="152" customFormat="1" x14ac:dyDescent="0.15">
      <c r="A44"/>
      <c r="B44"/>
      <c r="D44"/>
      <c r="E44"/>
      <c r="F44"/>
      <c r="G44"/>
      <c r="H44"/>
      <c r="I44"/>
      <c r="J44"/>
      <c r="K44"/>
      <c r="L44"/>
      <c r="M44"/>
      <c r="N44"/>
      <c r="O44"/>
      <c r="P44"/>
      <c r="Q44"/>
      <c r="R44"/>
      <c r="S44"/>
      <c r="T44"/>
      <c r="U44"/>
      <c r="V44"/>
      <c r="W44"/>
      <c r="X44"/>
      <c r="Y44"/>
      <c r="Z44"/>
    </row>
    <row r="47" spans="1:26" x14ac:dyDescent="0.15">
      <c r="B47"/>
    </row>
    <row r="48" spans="1:26" x14ac:dyDescent="0.15">
      <c r="B48"/>
    </row>
    <row r="49" customFormat="1" x14ac:dyDescent="0.15"/>
    <row r="50" customFormat="1" x14ac:dyDescent="0.15"/>
    <row r="51" customFormat="1" x14ac:dyDescent="0.15"/>
    <row r="52" customFormat="1" x14ac:dyDescent="0.15"/>
    <row r="53" customFormat="1" x14ac:dyDescent="0.15"/>
    <row r="54" customFormat="1" x14ac:dyDescent="0.15"/>
    <row r="55" customFormat="1" x14ac:dyDescent="0.15"/>
    <row r="56" customFormat="1" x14ac:dyDescent="0.15"/>
    <row r="57" customFormat="1" x14ac:dyDescent="0.15"/>
    <row r="58" customFormat="1" x14ac:dyDescent="0.15"/>
    <row r="59" customFormat="1" x14ac:dyDescent="0.15"/>
    <row r="60" customFormat="1" x14ac:dyDescent="0.15"/>
    <row r="61" customFormat="1" x14ac:dyDescent="0.15"/>
    <row r="62" customFormat="1" x14ac:dyDescent="0.15"/>
    <row r="63" customFormat="1" x14ac:dyDescent="0.15"/>
    <row r="64" customFormat="1" x14ac:dyDescent="0.15"/>
    <row r="65" customFormat="1" x14ac:dyDescent="0.15"/>
    <row r="66" customFormat="1" x14ac:dyDescent="0.15"/>
  </sheetData>
  <mergeCells count="1">
    <mergeCell ref="A1:J1"/>
  </mergeCells>
  <printOptions horizontalCentered="1"/>
  <pageMargins left="0.75" right="0.75" top="1" bottom="1" header="0.5" footer="0.5"/>
  <pageSetup scale="7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A7FB2-CA1B-FA49-ADB3-A23F413A813A}">
  <sheetPr codeName="Sheet13"/>
  <dimension ref="B1:CC204"/>
  <sheetViews>
    <sheetView zoomScale="90" zoomScaleNormal="90" workbookViewId="0">
      <selection activeCell="B7" sqref="B7"/>
    </sheetView>
  </sheetViews>
  <sheetFormatPr baseColWidth="10" defaultColWidth="8.83203125" defaultRowHeight="16" x14ac:dyDescent="0.15"/>
  <cols>
    <col min="1" max="1" width="2.83203125" style="310" customWidth="1"/>
    <col min="2" max="2" width="21.33203125" style="310" customWidth="1"/>
    <col min="3" max="3" width="19.33203125" style="310" customWidth="1"/>
    <col min="4" max="4" width="17" style="310" customWidth="1"/>
    <col min="5" max="5" width="15.5" style="310" customWidth="1"/>
    <col min="6" max="6" width="15.1640625" style="310" customWidth="1"/>
    <col min="7" max="7" width="59.33203125" style="310" customWidth="1"/>
    <col min="8" max="8" width="8.6640625" style="310" customWidth="1"/>
    <col min="9" max="9" width="14" style="309" customWidth="1"/>
    <col min="10" max="10" width="16.5" style="310" bestFit="1" customWidth="1"/>
    <col min="11" max="12" width="16.6640625" style="310" bestFit="1" customWidth="1"/>
    <col min="13" max="13" width="15.83203125" style="310" bestFit="1" customWidth="1"/>
    <col min="14" max="14" width="17.33203125" style="310" customWidth="1"/>
    <col min="15" max="15" width="34.1640625" style="310" bestFit="1" customWidth="1"/>
    <col min="16" max="16" width="12.83203125" style="310" customWidth="1"/>
    <col min="17" max="17" width="16.33203125" style="310" customWidth="1"/>
    <col min="18" max="18" width="12.83203125" style="310" customWidth="1"/>
    <col min="19" max="19" width="19.83203125" style="310" bestFit="1" customWidth="1"/>
    <col min="20" max="20" width="15" style="310" bestFit="1" customWidth="1"/>
    <col min="21" max="21" width="13.5" style="310" customWidth="1"/>
    <col min="22" max="23" width="14.5" style="310" bestFit="1" customWidth="1"/>
    <col min="24" max="24" width="12.6640625" style="310" customWidth="1"/>
    <col min="25" max="25" width="14.1640625" style="310" customWidth="1"/>
    <col min="26" max="26" width="13.1640625" style="310" bestFit="1" customWidth="1"/>
    <col min="27" max="27" width="15" style="310" customWidth="1"/>
    <col min="28" max="28" width="12.83203125" style="310" bestFit="1" customWidth="1"/>
    <col min="29" max="29" width="13.5" style="310" bestFit="1" customWidth="1"/>
    <col min="30" max="30" width="17.6640625" style="310" customWidth="1"/>
    <col min="31" max="31" width="15.1640625" style="310" bestFit="1" customWidth="1"/>
    <col min="32" max="32" width="14.33203125" style="310" customWidth="1"/>
    <col min="33" max="33" width="15.1640625" style="310" bestFit="1" customWidth="1"/>
    <col min="34" max="34" width="14.5" style="310" bestFit="1" customWidth="1"/>
    <col min="35" max="35" width="13" style="309" customWidth="1"/>
    <col min="36" max="36" width="13" style="310" customWidth="1"/>
    <col min="37" max="37" width="15.5" style="310" bestFit="1" customWidth="1"/>
    <col min="38" max="38" width="14.5" style="310" bestFit="1" customWidth="1"/>
    <col min="39" max="39" width="13" style="310" bestFit="1" customWidth="1"/>
    <col min="40" max="40" width="14.5" style="310" bestFit="1" customWidth="1"/>
    <col min="41" max="41" width="13.6640625" style="310" bestFit="1" customWidth="1"/>
    <col min="42" max="42" width="13.83203125" style="310" bestFit="1" customWidth="1"/>
    <col min="43" max="43" width="16.5" style="310" bestFit="1" customWidth="1"/>
    <col min="44" max="44" width="12.1640625" style="310" bestFit="1" customWidth="1"/>
    <col min="45" max="45" width="12.5" style="310" bestFit="1" customWidth="1"/>
    <col min="46" max="46" width="14.83203125" style="310" bestFit="1" customWidth="1"/>
    <col min="47" max="47" width="10.83203125" style="310" bestFit="1" customWidth="1"/>
    <col min="48" max="48" width="13.33203125" style="310" customWidth="1"/>
    <col min="49" max="49" width="15.83203125" style="310" customWidth="1"/>
    <col min="50" max="50" width="15" style="310" bestFit="1" customWidth="1"/>
    <col min="51" max="51" width="12.83203125" style="310" bestFit="1" customWidth="1"/>
    <col min="52" max="52" width="16.1640625" style="310" customWidth="1"/>
    <col min="53" max="53" width="15.6640625" style="310" customWidth="1"/>
    <col min="54" max="54" width="12.5" style="309" customWidth="1"/>
    <col min="55" max="55" width="16.6640625" style="310" bestFit="1" customWidth="1"/>
    <col min="56" max="56" width="10.83203125" style="310" customWidth="1"/>
    <col min="57" max="57" width="13" style="310" bestFit="1" customWidth="1"/>
    <col min="58" max="58" width="15.6640625" style="310" bestFit="1" customWidth="1"/>
    <col min="59" max="59" width="16.83203125" style="310" bestFit="1" customWidth="1"/>
    <col min="60" max="60" width="15.5" style="310" customWidth="1"/>
    <col min="61" max="61" width="14.83203125" style="310" customWidth="1"/>
    <col min="62" max="62" width="11.5" style="309" bestFit="1" customWidth="1"/>
    <col min="63" max="63" width="15.6640625" style="310" bestFit="1" customWidth="1"/>
    <col min="64" max="64" width="15.5" style="310" customWidth="1"/>
    <col min="65" max="65" width="13.1640625" style="310" bestFit="1" customWidth="1"/>
    <col min="66" max="66" width="14.83203125" style="310" bestFit="1" customWidth="1"/>
    <col min="67" max="67" width="43.1640625" style="310" bestFit="1" customWidth="1"/>
    <col min="68" max="68" width="13.1640625" style="309" bestFit="1" customWidth="1"/>
    <col min="69" max="69" width="14.83203125" style="310" bestFit="1" customWidth="1"/>
    <col min="70" max="70" width="11" style="310" customWidth="1"/>
    <col min="71" max="71" width="11.1640625" style="309" customWidth="1"/>
    <col min="72" max="72" width="15.6640625" style="310" bestFit="1" customWidth="1"/>
    <col min="73" max="74" width="8.83203125" style="310"/>
    <col min="75" max="75" width="10.33203125" style="309" bestFit="1" customWidth="1"/>
    <col min="76" max="76" width="11.83203125" style="310" bestFit="1" customWidth="1"/>
    <col min="77" max="77" width="10.5" style="310" bestFit="1" customWidth="1"/>
    <col min="78" max="78" width="10.6640625" style="310" bestFit="1" customWidth="1"/>
    <col min="79" max="79" width="11.5" style="310" bestFit="1" customWidth="1"/>
    <col min="80" max="80" width="17.1640625" style="310" bestFit="1" customWidth="1"/>
    <col min="81" max="81" width="9.33203125" style="310" bestFit="1" customWidth="1"/>
    <col min="82" max="82" width="11.5" style="310" bestFit="1" customWidth="1"/>
    <col min="83" max="83" width="11.1640625" style="310" bestFit="1" customWidth="1"/>
    <col min="84" max="271" width="8.83203125" style="310"/>
    <col min="272" max="272" width="3.33203125" style="310" customWidth="1"/>
    <col min="273" max="273" width="11.5" style="310" customWidth="1"/>
    <col min="274" max="274" width="15.5" style="310" customWidth="1"/>
    <col min="275" max="278" width="12.6640625" style="310" customWidth="1"/>
    <col min="279" max="279" width="2.6640625" style="310" customWidth="1"/>
    <col min="280" max="527" width="8.83203125" style="310"/>
    <col min="528" max="528" width="3.33203125" style="310" customWidth="1"/>
    <col min="529" max="529" width="11.5" style="310" customWidth="1"/>
    <col min="530" max="530" width="15.5" style="310" customWidth="1"/>
    <col min="531" max="534" width="12.6640625" style="310" customWidth="1"/>
    <col min="535" max="535" width="2.6640625" style="310" customWidth="1"/>
    <col min="536" max="783" width="8.83203125" style="310"/>
    <col min="784" max="784" width="3.33203125" style="310" customWidth="1"/>
    <col min="785" max="785" width="11.5" style="310" customWidth="1"/>
    <col min="786" max="786" width="15.5" style="310" customWidth="1"/>
    <col min="787" max="790" width="12.6640625" style="310" customWidth="1"/>
    <col min="791" max="791" width="2.6640625" style="310" customWidth="1"/>
    <col min="792" max="1039" width="8.83203125" style="310"/>
    <col min="1040" max="1040" width="3.33203125" style="310" customWidth="1"/>
    <col min="1041" max="1041" width="11.5" style="310" customWidth="1"/>
    <col min="1042" max="1042" width="15.5" style="310" customWidth="1"/>
    <col min="1043" max="1046" width="12.6640625" style="310" customWidth="1"/>
    <col min="1047" max="1047" width="2.6640625" style="310" customWidth="1"/>
    <col min="1048" max="1295" width="8.83203125" style="310"/>
    <col min="1296" max="1296" width="3.33203125" style="310" customWidth="1"/>
    <col min="1297" max="1297" width="11.5" style="310" customWidth="1"/>
    <col min="1298" max="1298" width="15.5" style="310" customWidth="1"/>
    <col min="1299" max="1302" width="12.6640625" style="310" customWidth="1"/>
    <col min="1303" max="1303" width="2.6640625" style="310" customWidth="1"/>
    <col min="1304" max="1551" width="8.83203125" style="310"/>
    <col min="1552" max="1552" width="3.33203125" style="310" customWidth="1"/>
    <col min="1553" max="1553" width="11.5" style="310" customWidth="1"/>
    <col min="1554" max="1554" width="15.5" style="310" customWidth="1"/>
    <col min="1555" max="1558" width="12.6640625" style="310" customWidth="1"/>
    <col min="1559" max="1559" width="2.6640625" style="310" customWidth="1"/>
    <col min="1560" max="1807" width="8.83203125" style="310"/>
    <col min="1808" max="1808" width="3.33203125" style="310" customWidth="1"/>
    <col min="1809" max="1809" width="11.5" style="310" customWidth="1"/>
    <col min="1810" max="1810" width="15.5" style="310" customWidth="1"/>
    <col min="1811" max="1814" width="12.6640625" style="310" customWidth="1"/>
    <col min="1815" max="1815" width="2.6640625" style="310" customWidth="1"/>
    <col min="1816" max="2063" width="8.83203125" style="310"/>
    <col min="2064" max="2064" width="3.33203125" style="310" customWidth="1"/>
    <col min="2065" max="2065" width="11.5" style="310" customWidth="1"/>
    <col min="2066" max="2066" width="15.5" style="310" customWidth="1"/>
    <col min="2067" max="2070" width="12.6640625" style="310" customWidth="1"/>
    <col min="2071" max="2071" width="2.6640625" style="310" customWidth="1"/>
    <col min="2072" max="2319" width="8.83203125" style="310"/>
    <col min="2320" max="2320" width="3.33203125" style="310" customWidth="1"/>
    <col min="2321" max="2321" width="11.5" style="310" customWidth="1"/>
    <col min="2322" max="2322" width="15.5" style="310" customWidth="1"/>
    <col min="2323" max="2326" width="12.6640625" style="310" customWidth="1"/>
    <col min="2327" max="2327" width="2.6640625" style="310" customWidth="1"/>
    <col min="2328" max="2575" width="8.83203125" style="310"/>
    <col min="2576" max="2576" width="3.33203125" style="310" customWidth="1"/>
    <col min="2577" max="2577" width="11.5" style="310" customWidth="1"/>
    <col min="2578" max="2578" width="15.5" style="310" customWidth="1"/>
    <col min="2579" max="2582" width="12.6640625" style="310" customWidth="1"/>
    <col min="2583" max="2583" width="2.6640625" style="310" customWidth="1"/>
    <col min="2584" max="2831" width="8.83203125" style="310"/>
    <col min="2832" max="2832" width="3.33203125" style="310" customWidth="1"/>
    <col min="2833" max="2833" width="11.5" style="310" customWidth="1"/>
    <col min="2834" max="2834" width="15.5" style="310" customWidth="1"/>
    <col min="2835" max="2838" width="12.6640625" style="310" customWidth="1"/>
    <col min="2839" max="2839" width="2.6640625" style="310" customWidth="1"/>
    <col min="2840" max="3087" width="8.83203125" style="310"/>
    <col min="3088" max="3088" width="3.33203125" style="310" customWidth="1"/>
    <col min="3089" max="3089" width="11.5" style="310" customWidth="1"/>
    <col min="3090" max="3090" width="15.5" style="310" customWidth="1"/>
    <col min="3091" max="3094" width="12.6640625" style="310" customWidth="1"/>
    <col min="3095" max="3095" width="2.6640625" style="310" customWidth="1"/>
    <col min="3096" max="3343" width="8.83203125" style="310"/>
    <col min="3344" max="3344" width="3.33203125" style="310" customWidth="1"/>
    <col min="3345" max="3345" width="11.5" style="310" customWidth="1"/>
    <col min="3346" max="3346" width="15.5" style="310" customWidth="1"/>
    <col min="3347" max="3350" width="12.6640625" style="310" customWidth="1"/>
    <col min="3351" max="3351" width="2.6640625" style="310" customWidth="1"/>
    <col min="3352" max="3599" width="8.83203125" style="310"/>
    <col min="3600" max="3600" width="3.33203125" style="310" customWidth="1"/>
    <col min="3601" max="3601" width="11.5" style="310" customWidth="1"/>
    <col min="3602" max="3602" width="15.5" style="310" customWidth="1"/>
    <col min="3603" max="3606" width="12.6640625" style="310" customWidth="1"/>
    <col min="3607" max="3607" width="2.6640625" style="310" customWidth="1"/>
    <col min="3608" max="3855" width="8.83203125" style="310"/>
    <col min="3856" max="3856" width="3.33203125" style="310" customWidth="1"/>
    <col min="3857" max="3857" width="11.5" style="310" customWidth="1"/>
    <col min="3858" max="3858" width="15.5" style="310" customWidth="1"/>
    <col min="3859" max="3862" width="12.6640625" style="310" customWidth="1"/>
    <col min="3863" max="3863" width="2.6640625" style="310" customWidth="1"/>
    <col min="3864" max="4111" width="8.83203125" style="310"/>
    <col min="4112" max="4112" width="3.33203125" style="310" customWidth="1"/>
    <col min="4113" max="4113" width="11.5" style="310" customWidth="1"/>
    <col min="4114" max="4114" width="15.5" style="310" customWidth="1"/>
    <col min="4115" max="4118" width="12.6640625" style="310" customWidth="1"/>
    <col min="4119" max="4119" width="2.6640625" style="310" customWidth="1"/>
    <col min="4120" max="4367" width="8.83203125" style="310"/>
    <col min="4368" max="4368" width="3.33203125" style="310" customWidth="1"/>
    <col min="4369" max="4369" width="11.5" style="310" customWidth="1"/>
    <col min="4370" max="4370" width="15.5" style="310" customWidth="1"/>
    <col min="4371" max="4374" width="12.6640625" style="310" customWidth="1"/>
    <col min="4375" max="4375" width="2.6640625" style="310" customWidth="1"/>
    <col min="4376" max="4623" width="8.83203125" style="310"/>
    <col min="4624" max="4624" width="3.33203125" style="310" customWidth="1"/>
    <col min="4625" max="4625" width="11.5" style="310" customWidth="1"/>
    <col min="4626" max="4626" width="15.5" style="310" customWidth="1"/>
    <col min="4627" max="4630" width="12.6640625" style="310" customWidth="1"/>
    <col min="4631" max="4631" width="2.6640625" style="310" customWidth="1"/>
    <col min="4632" max="4879" width="8.83203125" style="310"/>
    <col min="4880" max="4880" width="3.33203125" style="310" customWidth="1"/>
    <col min="4881" max="4881" width="11.5" style="310" customWidth="1"/>
    <col min="4882" max="4882" width="15.5" style="310" customWidth="1"/>
    <col min="4883" max="4886" width="12.6640625" style="310" customWidth="1"/>
    <col min="4887" max="4887" width="2.6640625" style="310" customWidth="1"/>
    <col min="4888" max="5135" width="8.83203125" style="310"/>
    <col min="5136" max="5136" width="3.33203125" style="310" customWidth="1"/>
    <col min="5137" max="5137" width="11.5" style="310" customWidth="1"/>
    <col min="5138" max="5138" width="15.5" style="310" customWidth="1"/>
    <col min="5139" max="5142" width="12.6640625" style="310" customWidth="1"/>
    <col min="5143" max="5143" width="2.6640625" style="310" customWidth="1"/>
    <col min="5144" max="5391" width="8.83203125" style="310"/>
    <col min="5392" max="5392" width="3.33203125" style="310" customWidth="1"/>
    <col min="5393" max="5393" width="11.5" style="310" customWidth="1"/>
    <col min="5394" max="5394" width="15.5" style="310" customWidth="1"/>
    <col min="5395" max="5398" width="12.6640625" style="310" customWidth="1"/>
    <col min="5399" max="5399" width="2.6640625" style="310" customWidth="1"/>
    <col min="5400" max="5647" width="8.83203125" style="310"/>
    <col min="5648" max="5648" width="3.33203125" style="310" customWidth="1"/>
    <col min="5649" max="5649" width="11.5" style="310" customWidth="1"/>
    <col min="5650" max="5650" width="15.5" style="310" customWidth="1"/>
    <col min="5651" max="5654" width="12.6640625" style="310" customWidth="1"/>
    <col min="5655" max="5655" width="2.6640625" style="310" customWidth="1"/>
    <col min="5656" max="5903" width="8.83203125" style="310"/>
    <col min="5904" max="5904" width="3.33203125" style="310" customWidth="1"/>
    <col min="5905" max="5905" width="11.5" style="310" customWidth="1"/>
    <col min="5906" max="5906" width="15.5" style="310" customWidth="1"/>
    <col min="5907" max="5910" width="12.6640625" style="310" customWidth="1"/>
    <col min="5911" max="5911" width="2.6640625" style="310" customWidth="1"/>
    <col min="5912" max="6159" width="8.83203125" style="310"/>
    <col min="6160" max="6160" width="3.33203125" style="310" customWidth="1"/>
    <col min="6161" max="6161" width="11.5" style="310" customWidth="1"/>
    <col min="6162" max="6162" width="15.5" style="310" customWidth="1"/>
    <col min="6163" max="6166" width="12.6640625" style="310" customWidth="1"/>
    <col min="6167" max="6167" width="2.6640625" style="310" customWidth="1"/>
    <col min="6168" max="6415" width="8.83203125" style="310"/>
    <col min="6416" max="6416" width="3.33203125" style="310" customWidth="1"/>
    <col min="6417" max="6417" width="11.5" style="310" customWidth="1"/>
    <col min="6418" max="6418" width="15.5" style="310" customWidth="1"/>
    <col min="6419" max="6422" width="12.6640625" style="310" customWidth="1"/>
    <col min="6423" max="6423" width="2.6640625" style="310" customWidth="1"/>
    <col min="6424" max="6671" width="8.83203125" style="310"/>
    <col min="6672" max="6672" width="3.33203125" style="310" customWidth="1"/>
    <col min="6673" max="6673" width="11.5" style="310" customWidth="1"/>
    <col min="6674" max="6674" width="15.5" style="310" customWidth="1"/>
    <col min="6675" max="6678" width="12.6640625" style="310" customWidth="1"/>
    <col min="6679" max="6679" width="2.6640625" style="310" customWidth="1"/>
    <col min="6680" max="6927" width="8.83203125" style="310"/>
    <col min="6928" max="6928" width="3.33203125" style="310" customWidth="1"/>
    <col min="6929" max="6929" width="11.5" style="310" customWidth="1"/>
    <col min="6930" max="6930" width="15.5" style="310" customWidth="1"/>
    <col min="6931" max="6934" width="12.6640625" style="310" customWidth="1"/>
    <col min="6935" max="6935" width="2.6640625" style="310" customWidth="1"/>
    <col min="6936" max="7183" width="8.83203125" style="310"/>
    <col min="7184" max="7184" width="3.33203125" style="310" customWidth="1"/>
    <col min="7185" max="7185" width="11.5" style="310" customWidth="1"/>
    <col min="7186" max="7186" width="15.5" style="310" customWidth="1"/>
    <col min="7187" max="7190" width="12.6640625" style="310" customWidth="1"/>
    <col min="7191" max="7191" width="2.6640625" style="310" customWidth="1"/>
    <col min="7192" max="7439" width="8.83203125" style="310"/>
    <col min="7440" max="7440" width="3.33203125" style="310" customWidth="1"/>
    <col min="7441" max="7441" width="11.5" style="310" customWidth="1"/>
    <col min="7442" max="7442" width="15.5" style="310" customWidth="1"/>
    <col min="7443" max="7446" width="12.6640625" style="310" customWidth="1"/>
    <col min="7447" max="7447" width="2.6640625" style="310" customWidth="1"/>
    <col min="7448" max="7695" width="8.83203125" style="310"/>
    <col min="7696" max="7696" width="3.33203125" style="310" customWidth="1"/>
    <col min="7697" max="7697" width="11.5" style="310" customWidth="1"/>
    <col min="7698" max="7698" width="15.5" style="310" customWidth="1"/>
    <col min="7699" max="7702" width="12.6640625" style="310" customWidth="1"/>
    <col min="7703" max="7703" width="2.6640625" style="310" customWidth="1"/>
    <col min="7704" max="7951" width="8.83203125" style="310"/>
    <col min="7952" max="7952" width="3.33203125" style="310" customWidth="1"/>
    <col min="7953" max="7953" width="11.5" style="310" customWidth="1"/>
    <col min="7954" max="7954" width="15.5" style="310" customWidth="1"/>
    <col min="7955" max="7958" width="12.6640625" style="310" customWidth="1"/>
    <col min="7959" max="7959" width="2.6640625" style="310" customWidth="1"/>
    <col min="7960" max="8207" width="8.83203125" style="310"/>
    <col min="8208" max="8208" width="3.33203125" style="310" customWidth="1"/>
    <col min="8209" max="8209" width="11.5" style="310" customWidth="1"/>
    <col min="8210" max="8210" width="15.5" style="310" customWidth="1"/>
    <col min="8211" max="8214" width="12.6640625" style="310" customWidth="1"/>
    <col min="8215" max="8215" width="2.6640625" style="310" customWidth="1"/>
    <col min="8216" max="8463" width="8.83203125" style="310"/>
    <col min="8464" max="8464" width="3.33203125" style="310" customWidth="1"/>
    <col min="8465" max="8465" width="11.5" style="310" customWidth="1"/>
    <col min="8466" max="8466" width="15.5" style="310" customWidth="1"/>
    <col min="8467" max="8470" width="12.6640625" style="310" customWidth="1"/>
    <col min="8471" max="8471" width="2.6640625" style="310" customWidth="1"/>
    <col min="8472" max="8719" width="8.83203125" style="310"/>
    <col min="8720" max="8720" width="3.33203125" style="310" customWidth="1"/>
    <col min="8721" max="8721" width="11.5" style="310" customWidth="1"/>
    <col min="8722" max="8722" width="15.5" style="310" customWidth="1"/>
    <col min="8723" max="8726" width="12.6640625" style="310" customWidth="1"/>
    <col min="8727" max="8727" width="2.6640625" style="310" customWidth="1"/>
    <col min="8728" max="8975" width="8.83203125" style="310"/>
    <col min="8976" max="8976" width="3.33203125" style="310" customWidth="1"/>
    <col min="8977" max="8977" width="11.5" style="310" customWidth="1"/>
    <col min="8978" max="8978" width="15.5" style="310" customWidth="1"/>
    <col min="8979" max="8982" width="12.6640625" style="310" customWidth="1"/>
    <col min="8983" max="8983" width="2.6640625" style="310" customWidth="1"/>
    <col min="8984" max="9231" width="8.83203125" style="310"/>
    <col min="9232" max="9232" width="3.33203125" style="310" customWidth="1"/>
    <col min="9233" max="9233" width="11.5" style="310" customWidth="1"/>
    <col min="9234" max="9234" width="15.5" style="310" customWidth="1"/>
    <col min="9235" max="9238" width="12.6640625" style="310" customWidth="1"/>
    <col min="9239" max="9239" width="2.6640625" style="310" customWidth="1"/>
    <col min="9240" max="9487" width="8.83203125" style="310"/>
    <col min="9488" max="9488" width="3.33203125" style="310" customWidth="1"/>
    <col min="9489" max="9489" width="11.5" style="310" customWidth="1"/>
    <col min="9490" max="9490" width="15.5" style="310" customWidth="1"/>
    <col min="9491" max="9494" width="12.6640625" style="310" customWidth="1"/>
    <col min="9495" max="9495" width="2.6640625" style="310" customWidth="1"/>
    <col min="9496" max="9743" width="8.83203125" style="310"/>
    <col min="9744" max="9744" width="3.33203125" style="310" customWidth="1"/>
    <col min="9745" max="9745" width="11.5" style="310" customWidth="1"/>
    <col min="9746" max="9746" width="15.5" style="310" customWidth="1"/>
    <col min="9747" max="9750" width="12.6640625" style="310" customWidth="1"/>
    <col min="9751" max="9751" width="2.6640625" style="310" customWidth="1"/>
    <col min="9752" max="9999" width="8.83203125" style="310"/>
    <col min="10000" max="10000" width="3.33203125" style="310" customWidth="1"/>
    <col min="10001" max="10001" width="11.5" style="310" customWidth="1"/>
    <col min="10002" max="10002" width="15.5" style="310" customWidth="1"/>
    <col min="10003" max="10006" width="12.6640625" style="310" customWidth="1"/>
    <col min="10007" max="10007" width="2.6640625" style="310" customWidth="1"/>
    <col min="10008" max="10255" width="8.83203125" style="310"/>
    <col min="10256" max="10256" width="3.33203125" style="310" customWidth="1"/>
    <col min="10257" max="10257" width="11.5" style="310" customWidth="1"/>
    <col min="10258" max="10258" width="15.5" style="310" customWidth="1"/>
    <col min="10259" max="10262" width="12.6640625" style="310" customWidth="1"/>
    <col min="10263" max="10263" width="2.6640625" style="310" customWidth="1"/>
    <col min="10264" max="10511" width="8.83203125" style="310"/>
    <col min="10512" max="10512" width="3.33203125" style="310" customWidth="1"/>
    <col min="10513" max="10513" width="11.5" style="310" customWidth="1"/>
    <col min="10514" max="10514" width="15.5" style="310" customWidth="1"/>
    <col min="10515" max="10518" width="12.6640625" style="310" customWidth="1"/>
    <col min="10519" max="10519" width="2.6640625" style="310" customWidth="1"/>
    <col min="10520" max="10767" width="8.83203125" style="310"/>
    <col min="10768" max="10768" width="3.33203125" style="310" customWidth="1"/>
    <col min="10769" max="10769" width="11.5" style="310" customWidth="1"/>
    <col min="10770" max="10770" width="15.5" style="310" customWidth="1"/>
    <col min="10771" max="10774" width="12.6640625" style="310" customWidth="1"/>
    <col min="10775" max="10775" width="2.6640625" style="310" customWidth="1"/>
    <col min="10776" max="11023" width="8.83203125" style="310"/>
    <col min="11024" max="11024" width="3.33203125" style="310" customWidth="1"/>
    <col min="11025" max="11025" width="11.5" style="310" customWidth="1"/>
    <col min="11026" max="11026" width="15.5" style="310" customWidth="1"/>
    <col min="11027" max="11030" width="12.6640625" style="310" customWidth="1"/>
    <col min="11031" max="11031" width="2.6640625" style="310" customWidth="1"/>
    <col min="11032" max="11279" width="8.83203125" style="310"/>
    <col min="11280" max="11280" width="3.33203125" style="310" customWidth="1"/>
    <col min="11281" max="11281" width="11.5" style="310" customWidth="1"/>
    <col min="11282" max="11282" width="15.5" style="310" customWidth="1"/>
    <col min="11283" max="11286" width="12.6640625" style="310" customWidth="1"/>
    <col min="11287" max="11287" width="2.6640625" style="310" customWidth="1"/>
    <col min="11288" max="11535" width="8.83203125" style="310"/>
    <col min="11536" max="11536" width="3.33203125" style="310" customWidth="1"/>
    <col min="11537" max="11537" width="11.5" style="310" customWidth="1"/>
    <col min="11538" max="11538" width="15.5" style="310" customWidth="1"/>
    <col min="11539" max="11542" width="12.6640625" style="310" customWidth="1"/>
    <col min="11543" max="11543" width="2.6640625" style="310" customWidth="1"/>
    <col min="11544" max="11791" width="8.83203125" style="310"/>
    <col min="11792" max="11792" width="3.33203125" style="310" customWidth="1"/>
    <col min="11793" max="11793" width="11.5" style="310" customWidth="1"/>
    <col min="11794" max="11794" width="15.5" style="310" customWidth="1"/>
    <col min="11795" max="11798" width="12.6640625" style="310" customWidth="1"/>
    <col min="11799" max="11799" width="2.6640625" style="310" customWidth="1"/>
    <col min="11800" max="12047" width="8.83203125" style="310"/>
    <col min="12048" max="12048" width="3.33203125" style="310" customWidth="1"/>
    <col min="12049" max="12049" width="11.5" style="310" customWidth="1"/>
    <col min="12050" max="12050" width="15.5" style="310" customWidth="1"/>
    <col min="12051" max="12054" width="12.6640625" style="310" customWidth="1"/>
    <col min="12055" max="12055" width="2.6640625" style="310" customWidth="1"/>
    <col min="12056" max="12303" width="8.83203125" style="310"/>
    <col min="12304" max="12304" width="3.33203125" style="310" customWidth="1"/>
    <col min="12305" max="12305" width="11.5" style="310" customWidth="1"/>
    <col min="12306" max="12306" width="15.5" style="310" customWidth="1"/>
    <col min="12307" max="12310" width="12.6640625" style="310" customWidth="1"/>
    <col min="12311" max="12311" width="2.6640625" style="310" customWidth="1"/>
    <col min="12312" max="12559" width="8.83203125" style="310"/>
    <col min="12560" max="12560" width="3.33203125" style="310" customWidth="1"/>
    <col min="12561" max="12561" width="11.5" style="310" customWidth="1"/>
    <col min="12562" max="12562" width="15.5" style="310" customWidth="1"/>
    <col min="12563" max="12566" width="12.6640625" style="310" customWidth="1"/>
    <col min="12567" max="12567" width="2.6640625" style="310" customWidth="1"/>
    <col min="12568" max="12815" width="8.83203125" style="310"/>
    <col min="12816" max="12816" width="3.33203125" style="310" customWidth="1"/>
    <col min="12817" max="12817" width="11.5" style="310" customWidth="1"/>
    <col min="12818" max="12818" width="15.5" style="310" customWidth="1"/>
    <col min="12819" max="12822" width="12.6640625" style="310" customWidth="1"/>
    <col min="12823" max="12823" width="2.6640625" style="310" customWidth="1"/>
    <col min="12824" max="13071" width="8.83203125" style="310"/>
    <col min="13072" max="13072" width="3.33203125" style="310" customWidth="1"/>
    <col min="13073" max="13073" width="11.5" style="310" customWidth="1"/>
    <col min="13074" max="13074" width="15.5" style="310" customWidth="1"/>
    <col min="13075" max="13078" width="12.6640625" style="310" customWidth="1"/>
    <col min="13079" max="13079" width="2.6640625" style="310" customWidth="1"/>
    <col min="13080" max="13327" width="8.83203125" style="310"/>
    <col min="13328" max="13328" width="3.33203125" style="310" customWidth="1"/>
    <col min="13329" max="13329" width="11.5" style="310" customWidth="1"/>
    <col min="13330" max="13330" width="15.5" style="310" customWidth="1"/>
    <col min="13331" max="13334" width="12.6640625" style="310" customWidth="1"/>
    <col min="13335" max="13335" width="2.6640625" style="310" customWidth="1"/>
    <col min="13336" max="13583" width="8.83203125" style="310"/>
    <col min="13584" max="13584" width="3.33203125" style="310" customWidth="1"/>
    <col min="13585" max="13585" width="11.5" style="310" customWidth="1"/>
    <col min="13586" max="13586" width="15.5" style="310" customWidth="1"/>
    <col min="13587" max="13590" width="12.6640625" style="310" customWidth="1"/>
    <col min="13591" max="13591" width="2.6640625" style="310" customWidth="1"/>
    <col min="13592" max="13839" width="8.83203125" style="310"/>
    <col min="13840" max="13840" width="3.33203125" style="310" customWidth="1"/>
    <col min="13841" max="13841" width="11.5" style="310" customWidth="1"/>
    <col min="13842" max="13842" width="15.5" style="310" customWidth="1"/>
    <col min="13843" max="13846" width="12.6640625" style="310" customWidth="1"/>
    <col min="13847" max="13847" width="2.6640625" style="310" customWidth="1"/>
    <col min="13848" max="14095" width="8.83203125" style="310"/>
    <col min="14096" max="14096" width="3.33203125" style="310" customWidth="1"/>
    <col min="14097" max="14097" width="11.5" style="310" customWidth="1"/>
    <col min="14098" max="14098" width="15.5" style="310" customWidth="1"/>
    <col min="14099" max="14102" width="12.6640625" style="310" customWidth="1"/>
    <col min="14103" max="14103" width="2.6640625" style="310" customWidth="1"/>
    <col min="14104" max="14351" width="8.83203125" style="310"/>
    <col min="14352" max="14352" width="3.33203125" style="310" customWidth="1"/>
    <col min="14353" max="14353" width="11.5" style="310" customWidth="1"/>
    <col min="14354" max="14354" width="15.5" style="310" customWidth="1"/>
    <col min="14355" max="14358" width="12.6640625" style="310" customWidth="1"/>
    <col min="14359" max="14359" width="2.6640625" style="310" customWidth="1"/>
    <col min="14360" max="14607" width="8.83203125" style="310"/>
    <col min="14608" max="14608" width="3.33203125" style="310" customWidth="1"/>
    <col min="14609" max="14609" width="11.5" style="310" customWidth="1"/>
    <col min="14610" max="14610" width="15.5" style="310" customWidth="1"/>
    <col min="14611" max="14614" width="12.6640625" style="310" customWidth="1"/>
    <col min="14615" max="14615" width="2.6640625" style="310" customWidth="1"/>
    <col min="14616" max="14863" width="8.83203125" style="310"/>
    <col min="14864" max="14864" width="3.33203125" style="310" customWidth="1"/>
    <col min="14865" max="14865" width="11.5" style="310" customWidth="1"/>
    <col min="14866" max="14866" width="15.5" style="310" customWidth="1"/>
    <col min="14867" max="14870" width="12.6640625" style="310" customWidth="1"/>
    <col min="14871" max="14871" width="2.6640625" style="310" customWidth="1"/>
    <col min="14872" max="15119" width="8.83203125" style="310"/>
    <col min="15120" max="15120" width="3.33203125" style="310" customWidth="1"/>
    <col min="15121" max="15121" width="11.5" style="310" customWidth="1"/>
    <col min="15122" max="15122" width="15.5" style="310" customWidth="1"/>
    <col min="15123" max="15126" width="12.6640625" style="310" customWidth="1"/>
    <col min="15127" max="15127" width="2.6640625" style="310" customWidth="1"/>
    <col min="15128" max="15375" width="8.83203125" style="310"/>
    <col min="15376" max="15376" width="3.33203125" style="310" customWidth="1"/>
    <col min="15377" max="15377" width="11.5" style="310" customWidth="1"/>
    <col min="15378" max="15378" width="15.5" style="310" customWidth="1"/>
    <col min="15379" max="15382" width="12.6640625" style="310" customWidth="1"/>
    <col min="15383" max="15383" width="2.6640625" style="310" customWidth="1"/>
    <col min="15384" max="15631" width="8.83203125" style="310"/>
    <col min="15632" max="15632" width="3.33203125" style="310" customWidth="1"/>
    <col min="15633" max="15633" width="11.5" style="310" customWidth="1"/>
    <col min="15634" max="15634" width="15.5" style="310" customWidth="1"/>
    <col min="15635" max="15638" width="12.6640625" style="310" customWidth="1"/>
    <col min="15639" max="15639" width="2.6640625" style="310" customWidth="1"/>
    <col min="15640" max="15887" width="8.83203125" style="310"/>
    <col min="15888" max="15888" width="3.33203125" style="310" customWidth="1"/>
    <col min="15889" max="15889" width="11.5" style="310" customWidth="1"/>
    <col min="15890" max="15890" width="15.5" style="310" customWidth="1"/>
    <col min="15891" max="15894" width="12.6640625" style="310" customWidth="1"/>
    <col min="15895" max="15895" width="2.6640625" style="310" customWidth="1"/>
    <col min="15896" max="16143" width="8.83203125" style="310"/>
    <col min="16144" max="16144" width="3.33203125" style="310" customWidth="1"/>
    <col min="16145" max="16145" width="11.5" style="310" customWidth="1"/>
    <col min="16146" max="16146" width="15.5" style="310" customWidth="1"/>
    <col min="16147" max="16150" width="12.6640625" style="310" customWidth="1"/>
    <col min="16151" max="16151" width="2.6640625" style="310" customWidth="1"/>
    <col min="16152" max="16384" width="8.83203125" style="310"/>
  </cols>
  <sheetData>
    <row r="1" spans="2:75" ht="41.25" customHeight="1" x14ac:dyDescent="0.15">
      <c r="B1" s="991" t="s">
        <v>423</v>
      </c>
      <c r="C1" s="992"/>
      <c r="D1" s="992"/>
      <c r="E1" s="992"/>
      <c r="F1" s="992"/>
      <c r="G1" s="992"/>
      <c r="H1" s="992"/>
    </row>
    <row r="3" spans="2:75" x14ac:dyDescent="0.15">
      <c r="B3" s="311" t="s">
        <v>424</v>
      </c>
      <c r="C3" s="311" t="s">
        <v>425</v>
      </c>
      <c r="D3" s="311" t="s">
        <v>426</v>
      </c>
      <c r="E3" s="311" t="s">
        <v>427</v>
      </c>
      <c r="F3" s="312"/>
      <c r="BJ3" s="310"/>
      <c r="BP3" s="310"/>
      <c r="BS3" s="310"/>
      <c r="BW3" s="310"/>
    </row>
    <row r="4" spans="2:75" x14ac:dyDescent="0.15">
      <c r="B4" s="311" t="s">
        <v>428</v>
      </c>
      <c r="C4" s="313">
        <f>O36</f>
        <v>793.55390699999998</v>
      </c>
      <c r="D4" s="313">
        <f>O70</f>
        <v>10704.063909118064</v>
      </c>
      <c r="E4" s="314">
        <f>O108</f>
        <v>983613</v>
      </c>
      <c r="F4" s="312"/>
      <c r="BJ4" s="310"/>
      <c r="BP4" s="310"/>
      <c r="BS4" s="310"/>
      <c r="BW4" s="310"/>
    </row>
    <row r="5" spans="2:75" x14ac:dyDescent="0.15">
      <c r="B5" s="311" t="s">
        <v>429</v>
      </c>
      <c r="C5" s="313">
        <f>AB36</f>
        <v>24.658356999999999</v>
      </c>
      <c r="D5" s="313">
        <f>AB70</f>
        <v>375.06990695678934</v>
      </c>
      <c r="E5" s="314">
        <f>AB108</f>
        <v>301878</v>
      </c>
      <c r="F5" s="312"/>
      <c r="BJ5" s="310"/>
      <c r="BP5" s="310"/>
      <c r="BS5" s="310"/>
      <c r="BW5" s="310"/>
    </row>
    <row r="6" spans="2:75" x14ac:dyDescent="0.15">
      <c r="B6" s="315" t="s">
        <v>430</v>
      </c>
      <c r="C6" s="313">
        <f>AQ36</f>
        <v>597.83885000000009</v>
      </c>
      <c r="D6" s="313">
        <f>AQ70</f>
        <v>11423.596574344121</v>
      </c>
      <c r="E6" s="314">
        <f>AQ108</f>
        <v>398565</v>
      </c>
      <c r="F6" s="312"/>
      <c r="BJ6" s="310"/>
      <c r="BP6" s="310"/>
      <c r="BS6" s="310"/>
      <c r="BW6" s="310"/>
    </row>
    <row r="7" spans="2:75" x14ac:dyDescent="0.15">
      <c r="B7" s="311" t="s">
        <v>1148</v>
      </c>
      <c r="C7" s="313">
        <f>L127</f>
        <v>217.61405300000001</v>
      </c>
      <c r="D7" s="313">
        <f>L161</f>
        <v>85249.406635880383</v>
      </c>
      <c r="E7" s="314">
        <f>L199</f>
        <v>124717</v>
      </c>
      <c r="F7" s="312"/>
      <c r="BJ7" s="310"/>
      <c r="BP7" s="310"/>
      <c r="BS7" s="310"/>
      <c r="BW7" s="310"/>
    </row>
    <row r="8" spans="2:75" x14ac:dyDescent="0.15">
      <c r="B8" s="311" t="s">
        <v>431</v>
      </c>
      <c r="C8" s="313">
        <f>O127</f>
        <v>1950.1056160000001</v>
      </c>
      <c r="D8" s="313">
        <f>O161</f>
        <v>16541.115581754089</v>
      </c>
      <c r="E8" s="314">
        <f>O199</f>
        <v>16424</v>
      </c>
      <c r="F8" s="312"/>
      <c r="BJ8" s="310"/>
      <c r="BP8" s="310"/>
      <c r="BS8" s="310"/>
      <c r="BW8" s="310"/>
    </row>
    <row r="9" spans="2:75" x14ac:dyDescent="0.15">
      <c r="B9" s="311" t="s">
        <v>432</v>
      </c>
      <c r="C9" s="313">
        <f>T127</f>
        <v>4.0342459999999996</v>
      </c>
      <c r="D9" s="313">
        <f>T161</f>
        <v>669.70610288013575</v>
      </c>
      <c r="E9" s="314">
        <f>T199</f>
        <v>3647</v>
      </c>
      <c r="F9" s="312"/>
      <c r="BJ9" s="310"/>
      <c r="BP9" s="310"/>
      <c r="BS9" s="310"/>
      <c r="BW9" s="310"/>
    </row>
    <row r="10" spans="2:75" x14ac:dyDescent="0.15">
      <c r="B10" s="311" t="s">
        <v>433</v>
      </c>
      <c r="C10" s="313">
        <f>W127</f>
        <v>11.638434999999999</v>
      </c>
      <c r="D10" s="313">
        <f>W161</f>
        <v>3469.8846561053165</v>
      </c>
      <c r="E10" s="314">
        <f>W199</f>
        <v>190272</v>
      </c>
      <c r="F10" s="312"/>
      <c r="BJ10" s="310"/>
      <c r="BP10" s="310"/>
      <c r="BS10" s="310"/>
      <c r="BW10" s="310"/>
    </row>
    <row r="11" spans="2:75" x14ac:dyDescent="0.15">
      <c r="B11" s="311" t="s">
        <v>434</v>
      </c>
      <c r="C11" s="313">
        <f>AE127</f>
        <v>7.652315999999999</v>
      </c>
      <c r="D11" s="313">
        <f>AE161</f>
        <v>442.09615040335058</v>
      </c>
      <c r="E11" s="314">
        <f>AE199</f>
        <v>358</v>
      </c>
      <c r="F11" s="312"/>
      <c r="BJ11" s="310"/>
      <c r="BP11" s="310"/>
      <c r="BS11" s="310"/>
      <c r="BW11" s="310"/>
    </row>
    <row r="12" spans="2:75" x14ac:dyDescent="0.15">
      <c r="B12" s="316" t="s">
        <v>17</v>
      </c>
      <c r="C12" s="317">
        <f>SUM(C4:C11)</f>
        <v>3607.0957800000001</v>
      </c>
      <c r="D12" s="317">
        <f>SUM(D4:D11)</f>
        <v>128874.93951744225</v>
      </c>
      <c r="E12" s="318">
        <f>SUM(E4:E11)</f>
        <v>2019474</v>
      </c>
      <c r="F12" s="312"/>
      <c r="BJ12" s="310"/>
      <c r="BP12" s="310"/>
      <c r="BS12" s="310"/>
      <c r="BW12" s="310"/>
    </row>
    <row r="13" spans="2:75" x14ac:dyDescent="0.15">
      <c r="B13" s="316"/>
      <c r="C13" s="317"/>
      <c r="D13" s="317"/>
      <c r="E13" s="318"/>
      <c r="F13" s="312"/>
      <c r="BJ13" s="310"/>
      <c r="BP13" s="310"/>
      <c r="BS13" s="310"/>
      <c r="BW13" s="310"/>
    </row>
    <row r="14" spans="2:75" x14ac:dyDescent="0.15">
      <c r="B14" s="319"/>
      <c r="C14" s="320"/>
      <c r="D14" s="320"/>
      <c r="E14" s="321"/>
      <c r="F14" s="312"/>
      <c r="BJ14" s="310"/>
      <c r="BP14" s="310"/>
      <c r="BS14" s="310"/>
      <c r="BW14" s="310"/>
    </row>
    <row r="15" spans="2:75" x14ac:dyDescent="0.15">
      <c r="B15" s="319"/>
      <c r="C15" s="320"/>
      <c r="D15" s="320"/>
      <c r="E15" s="321"/>
      <c r="F15" s="312"/>
      <c r="BJ15" s="310"/>
      <c r="BP15" s="310"/>
      <c r="BS15" s="310"/>
      <c r="BW15" s="310"/>
    </row>
    <row r="16" spans="2:75" x14ac:dyDescent="0.15">
      <c r="B16" s="319"/>
      <c r="C16" s="320"/>
      <c r="D16" s="320"/>
      <c r="E16" s="321"/>
      <c r="F16" s="312"/>
      <c r="BJ16" s="310"/>
      <c r="BP16" s="310"/>
      <c r="BS16" s="310"/>
      <c r="BW16" s="310"/>
    </row>
    <row r="17" spans="2:75" x14ac:dyDescent="0.15">
      <c r="B17" s="319"/>
      <c r="C17" s="320"/>
      <c r="D17" s="320"/>
      <c r="E17" s="321"/>
      <c r="F17" s="312"/>
      <c r="I17" s="310"/>
      <c r="BJ17" s="310"/>
      <c r="BP17" s="310"/>
      <c r="BS17" s="310"/>
      <c r="BW17" s="310"/>
    </row>
    <row r="18" spans="2:75" x14ac:dyDescent="0.15">
      <c r="B18" s="319"/>
      <c r="C18" s="320"/>
      <c r="D18" s="320"/>
      <c r="E18" s="321"/>
      <c r="F18" s="312"/>
      <c r="I18" s="310"/>
      <c r="BJ18" s="310"/>
      <c r="BP18" s="310"/>
      <c r="BS18" s="310"/>
      <c r="BW18" s="310"/>
    </row>
    <row r="19" spans="2:75" ht="16" customHeight="1" x14ac:dyDescent="0.15">
      <c r="B19" s="319"/>
      <c r="C19" s="320"/>
      <c r="D19" s="320"/>
      <c r="E19" s="321"/>
      <c r="F19" s="312"/>
      <c r="I19" s="310"/>
      <c r="BJ19" s="310"/>
      <c r="BP19" s="310"/>
      <c r="BS19" s="310"/>
      <c r="BW19" s="310"/>
    </row>
    <row r="20" spans="2:75" x14ac:dyDescent="0.15">
      <c r="B20" s="319"/>
      <c r="C20" s="322"/>
      <c r="D20" s="323"/>
      <c r="E20" s="323"/>
      <c r="F20" s="312"/>
      <c r="V20" s="309"/>
      <c r="AH20" s="309"/>
      <c r="AI20" s="310"/>
      <c r="AT20" s="309"/>
      <c r="BB20" s="310"/>
      <c r="BJ20" s="310"/>
      <c r="BP20" s="310"/>
      <c r="BS20" s="310"/>
      <c r="BW20" s="310"/>
    </row>
    <row r="21" spans="2:75" ht="17" x14ac:dyDescent="0.15">
      <c r="B21" s="311" t="s">
        <v>424</v>
      </c>
      <c r="C21" s="311" t="s">
        <v>435</v>
      </c>
      <c r="D21" s="311" t="s">
        <v>425</v>
      </c>
      <c r="E21" s="311" t="s">
        <v>426</v>
      </c>
      <c r="F21" s="324" t="s">
        <v>427</v>
      </c>
      <c r="I21" s="325" t="s">
        <v>428</v>
      </c>
      <c r="R21" s="326" t="s">
        <v>436</v>
      </c>
      <c r="U21" s="327"/>
      <c r="V21" s="325" t="s">
        <v>429</v>
      </c>
      <c r="AD21" s="325" t="s">
        <v>437</v>
      </c>
      <c r="AI21" s="310"/>
      <c r="AJ21" s="325" t="s">
        <v>430</v>
      </c>
      <c r="BB21" s="310"/>
      <c r="BJ21" s="310"/>
      <c r="BP21" s="310"/>
      <c r="BS21" s="310"/>
      <c r="BW21" s="310"/>
    </row>
    <row r="22" spans="2:75" ht="28" customHeight="1" x14ac:dyDescent="0.15">
      <c r="B22" s="988" t="s">
        <v>428</v>
      </c>
      <c r="C22" s="329" t="s">
        <v>438</v>
      </c>
      <c r="D22" s="313">
        <f>J36</f>
        <v>145.38789400000002</v>
      </c>
      <c r="E22" s="313">
        <f>J70</f>
        <v>2715.5855218080446</v>
      </c>
      <c r="F22" s="330">
        <f>J108</f>
        <v>301095</v>
      </c>
      <c r="I22" s="325" t="s">
        <v>439</v>
      </c>
      <c r="Q22" s="993" t="s">
        <v>439</v>
      </c>
      <c r="R22" s="993"/>
      <c r="S22" s="993"/>
      <c r="T22" s="327"/>
      <c r="U22" s="327"/>
      <c r="V22" s="325" t="s">
        <v>439</v>
      </c>
      <c r="W22" s="325"/>
      <c r="AD22" s="325" t="s">
        <v>439</v>
      </c>
      <c r="AI22" s="310"/>
      <c r="AJ22" s="325" t="s">
        <v>439</v>
      </c>
      <c r="AM22" s="325"/>
      <c r="BB22" s="310"/>
      <c r="BJ22" s="310"/>
      <c r="BP22" s="310"/>
      <c r="BS22" s="310"/>
      <c r="BW22" s="310"/>
    </row>
    <row r="23" spans="2:75" ht="34" x14ac:dyDescent="0.15">
      <c r="B23" s="989"/>
      <c r="C23" s="329" t="s">
        <v>440</v>
      </c>
      <c r="D23" s="313">
        <f>K36</f>
        <v>25.856157</v>
      </c>
      <c r="E23" s="313">
        <f>K70</f>
        <v>330.36744374138931</v>
      </c>
      <c r="F23" s="330">
        <f>K108</f>
        <v>6596</v>
      </c>
      <c r="I23" s="332" t="s">
        <v>441</v>
      </c>
      <c r="J23" s="333" t="s">
        <v>442</v>
      </c>
      <c r="K23" s="333" t="s">
        <v>443</v>
      </c>
      <c r="L23" s="333" t="s">
        <v>444</v>
      </c>
      <c r="M23" s="333" t="s">
        <v>445</v>
      </c>
      <c r="N23" s="333" t="s">
        <v>446</v>
      </c>
      <c r="O23" s="333" t="s">
        <v>17</v>
      </c>
      <c r="Q23" s="332" t="s">
        <v>441</v>
      </c>
      <c r="R23" s="334" t="s">
        <v>447</v>
      </c>
      <c r="S23" s="334" t="s">
        <v>448</v>
      </c>
      <c r="T23" s="333" t="s">
        <v>17</v>
      </c>
      <c r="U23" s="327"/>
      <c r="V23" s="332" t="s">
        <v>441</v>
      </c>
      <c r="W23" s="333" t="s">
        <v>449</v>
      </c>
      <c r="X23" s="333" t="s">
        <v>450</v>
      </c>
      <c r="Y23" s="333" t="s">
        <v>451</v>
      </c>
      <c r="Z23" s="333" t="s">
        <v>446</v>
      </c>
      <c r="AA23" s="335" t="s">
        <v>452</v>
      </c>
      <c r="AB23" s="333" t="s">
        <v>17</v>
      </c>
      <c r="AD23" s="332" t="s">
        <v>441</v>
      </c>
      <c r="AE23" s="336" t="str">
        <f>AE39</f>
        <v>DPR</v>
      </c>
      <c r="AF23" s="336" t="str">
        <f>AF39</f>
        <v>GMI</v>
      </c>
      <c r="AG23" s="336" t="str">
        <f>AG39</f>
        <v>IMERG</v>
      </c>
      <c r="AH23" s="333" t="s">
        <v>17</v>
      </c>
      <c r="AI23" s="310"/>
      <c r="AJ23" s="332" t="s">
        <v>441</v>
      </c>
      <c r="AK23" s="333" t="s">
        <v>453</v>
      </c>
      <c r="AL23" s="333" t="s">
        <v>454</v>
      </c>
      <c r="AM23" s="333" t="s">
        <v>455</v>
      </c>
      <c r="AN23" s="333" t="s">
        <v>456</v>
      </c>
      <c r="AO23" s="333" t="s">
        <v>457</v>
      </c>
      <c r="AP23" s="333" t="s">
        <v>446</v>
      </c>
      <c r="AQ23" s="333" t="s">
        <v>17</v>
      </c>
      <c r="BB23" s="310"/>
      <c r="BJ23" s="310"/>
      <c r="BP23" s="310"/>
      <c r="BS23" s="310"/>
      <c r="BW23" s="310"/>
    </row>
    <row r="24" spans="2:75" ht="17" x14ac:dyDescent="0.15">
      <c r="B24" s="989"/>
      <c r="C24" s="329" t="s">
        <v>458</v>
      </c>
      <c r="D24" s="313">
        <f>L36</f>
        <v>4.9658650000000009</v>
      </c>
      <c r="E24" s="313">
        <f>L70</f>
        <v>325.93278691309223</v>
      </c>
      <c r="F24" s="330">
        <f>L108</f>
        <v>868</v>
      </c>
      <c r="I24" s="337" t="s">
        <v>22</v>
      </c>
      <c r="J24" s="338">
        <f t="shared" ref="J24:O35" si="0">J40/1000000</f>
        <v>2.1298789999999999</v>
      </c>
      <c r="K24" s="338">
        <f t="shared" si="0"/>
        <v>0.495006</v>
      </c>
      <c r="L24" s="338">
        <f t="shared" si="0"/>
        <v>0.118434</v>
      </c>
      <c r="M24" s="338">
        <f t="shared" si="0"/>
        <v>32.540092999999999</v>
      </c>
      <c r="N24" s="338">
        <f t="shared" si="0"/>
        <v>2.3893000000000001E-2</v>
      </c>
      <c r="O24" s="338">
        <f t="shared" si="0"/>
        <v>35.307304999999999</v>
      </c>
      <c r="Q24" s="337" t="s">
        <v>22</v>
      </c>
      <c r="R24" s="339">
        <f>R40/1000000</f>
        <v>1.5659999999999999E-3</v>
      </c>
      <c r="S24" s="339">
        <f>S40/1000000</f>
        <v>0</v>
      </c>
      <c r="T24" s="339">
        <f>T40/1000000</f>
        <v>1.5659999999999999E-3</v>
      </c>
      <c r="U24" s="327"/>
      <c r="V24" s="337" t="s">
        <v>22</v>
      </c>
      <c r="W24" s="340">
        <f t="shared" ref="W24:AA35" si="1">W40/1000000</f>
        <v>1.815E-3</v>
      </c>
      <c r="X24" s="340">
        <f t="shared" si="1"/>
        <v>0.61332299999999995</v>
      </c>
      <c r="Y24" s="340">
        <f t="shared" si="1"/>
        <v>1.064962</v>
      </c>
      <c r="Z24" s="340">
        <f t="shared" si="1"/>
        <v>7.7499999999999997E-4</v>
      </c>
      <c r="AA24" s="340">
        <f t="shared" si="1"/>
        <v>3.0000000000000001E-6</v>
      </c>
      <c r="AB24" s="340">
        <f t="shared" ref="AB24:AB34" si="2">SUM(W24:AA24)</f>
        <v>1.6808779999999999</v>
      </c>
      <c r="AD24" s="337" t="s">
        <v>22</v>
      </c>
      <c r="AE24" s="340">
        <f t="shared" ref="AE24:AH35" si="3">AE40/1000000</f>
        <v>0.35478100000000001</v>
      </c>
      <c r="AF24" s="340">
        <f t="shared" si="3"/>
        <v>9.9479999999999999E-2</v>
      </c>
      <c r="AG24" s="340">
        <f t="shared" si="3"/>
        <v>3.0000000000000001E-6</v>
      </c>
      <c r="AH24" s="340">
        <f t="shared" si="3"/>
        <v>0.454264</v>
      </c>
      <c r="AI24" s="310"/>
      <c r="AJ24" s="337" t="s">
        <v>22</v>
      </c>
      <c r="AK24" s="340">
        <f t="shared" ref="AK24:AQ35" si="4">AK40/1000000</f>
        <v>1.803161</v>
      </c>
      <c r="AL24" s="340">
        <f t="shared" si="4"/>
        <v>0.73132399999999997</v>
      </c>
      <c r="AM24" s="340">
        <f t="shared" si="4"/>
        <v>1.2244E-2</v>
      </c>
      <c r="AN24" s="340">
        <f t="shared" si="4"/>
        <v>30.628025000000001</v>
      </c>
      <c r="AO24" s="340">
        <f t="shared" si="4"/>
        <v>2.4489540000000001</v>
      </c>
      <c r="AP24" s="340">
        <f t="shared" si="4"/>
        <v>9.7730000000000004E-3</v>
      </c>
      <c r="AQ24" s="340">
        <f t="shared" si="4"/>
        <v>35.633481000000003</v>
      </c>
      <c r="BB24" s="310"/>
      <c r="BJ24" s="310"/>
      <c r="BP24" s="310"/>
      <c r="BS24" s="310"/>
      <c r="BW24" s="310"/>
    </row>
    <row r="25" spans="2:75" ht="17" x14ac:dyDescent="0.15">
      <c r="B25" s="989"/>
      <c r="C25" s="329" t="s">
        <v>459</v>
      </c>
      <c r="D25" s="313">
        <f>M36</f>
        <v>616.97655599999996</v>
      </c>
      <c r="E25" s="313">
        <f>M70</f>
        <v>7332.117865609509</v>
      </c>
      <c r="F25" s="330">
        <f>M108</f>
        <v>665874</v>
      </c>
      <c r="I25" s="337" t="s">
        <v>23</v>
      </c>
      <c r="J25" s="338">
        <f t="shared" si="0"/>
        <v>3.152479</v>
      </c>
      <c r="K25" s="338">
        <f t="shared" si="0"/>
        <v>0.15478800000000001</v>
      </c>
      <c r="L25" s="338">
        <f t="shared" si="0"/>
        <v>0.33741199999999999</v>
      </c>
      <c r="M25" s="338">
        <f t="shared" si="0"/>
        <v>48.690117999999998</v>
      </c>
      <c r="N25" s="338">
        <f t="shared" si="0"/>
        <v>2.6501E-2</v>
      </c>
      <c r="O25" s="338">
        <f t="shared" si="0"/>
        <v>52.361297999999998</v>
      </c>
      <c r="Q25" s="337" t="s">
        <v>23</v>
      </c>
      <c r="R25" s="339">
        <f t="shared" ref="R25:T36" si="5">R41/1000000</f>
        <v>1.3209999999999999E-3</v>
      </c>
      <c r="S25" s="339">
        <f t="shared" si="5"/>
        <v>0</v>
      </c>
      <c r="T25" s="339">
        <f t="shared" si="5"/>
        <v>1.3209999999999999E-3</v>
      </c>
      <c r="U25" s="327"/>
      <c r="V25" s="337" t="s">
        <v>23</v>
      </c>
      <c r="W25" s="340">
        <f t="shared" si="1"/>
        <v>7.6900000000000004E-4</v>
      </c>
      <c r="X25" s="340">
        <f t="shared" si="1"/>
        <v>0.61265999999999998</v>
      </c>
      <c r="Y25" s="340">
        <f t="shared" si="1"/>
        <v>0.85233499999999995</v>
      </c>
      <c r="Z25" s="340">
        <f t="shared" si="1"/>
        <v>7.2400000000000003E-4</v>
      </c>
      <c r="AA25" s="340">
        <f t="shared" si="1"/>
        <v>1.1E-5</v>
      </c>
      <c r="AB25" s="340">
        <f t="shared" si="2"/>
        <v>1.466499</v>
      </c>
      <c r="AD25" s="337" t="s">
        <v>23</v>
      </c>
      <c r="AE25" s="340">
        <f t="shared" si="3"/>
        <v>0.32544800000000002</v>
      </c>
      <c r="AF25" s="340">
        <f t="shared" si="3"/>
        <v>0.194938</v>
      </c>
      <c r="AG25" s="340">
        <f t="shared" si="3"/>
        <v>9.9999999999999995E-7</v>
      </c>
      <c r="AH25" s="340">
        <f t="shared" si="3"/>
        <v>0.52038700000000004</v>
      </c>
      <c r="AI25" s="310"/>
      <c r="AJ25" s="337" t="s">
        <v>23</v>
      </c>
      <c r="AK25" s="340">
        <f t="shared" si="4"/>
        <v>1.7750950000000001</v>
      </c>
      <c r="AL25" s="340">
        <f t="shared" si="4"/>
        <v>0.493336</v>
      </c>
      <c r="AM25" s="340">
        <f t="shared" si="4"/>
        <v>1.3894E-2</v>
      </c>
      <c r="AN25" s="340">
        <f t="shared" si="4"/>
        <v>34.218331999999997</v>
      </c>
      <c r="AO25" s="340">
        <f t="shared" si="4"/>
        <v>1.8949279999999999</v>
      </c>
      <c r="AP25" s="340">
        <f t="shared" si="4"/>
        <v>9.8589999999999997E-3</v>
      </c>
      <c r="AQ25" s="340">
        <f t="shared" si="4"/>
        <v>38.405444000000003</v>
      </c>
      <c r="BB25" s="310"/>
      <c r="BJ25" s="310"/>
      <c r="BP25" s="310"/>
      <c r="BS25" s="310"/>
      <c r="BW25" s="310"/>
    </row>
    <row r="26" spans="2:75" ht="17" x14ac:dyDescent="0.15">
      <c r="B26" s="990"/>
      <c r="C26" s="342" t="s">
        <v>460</v>
      </c>
      <c r="D26" s="313">
        <f>N36</f>
        <v>0.36743499999999996</v>
      </c>
      <c r="E26" s="343">
        <f>N70</f>
        <v>6.0291046027486951E-2</v>
      </c>
      <c r="F26" s="344">
        <f>N108</f>
        <v>9180</v>
      </c>
      <c r="I26" s="337" t="s">
        <v>24</v>
      </c>
      <c r="J26" s="338">
        <f t="shared" si="0"/>
        <v>2.2062849999999998</v>
      </c>
      <c r="K26" s="338">
        <f t="shared" si="0"/>
        <v>0.45488099999999998</v>
      </c>
      <c r="L26" s="338">
        <f t="shared" si="0"/>
        <v>0.22309799999999999</v>
      </c>
      <c r="M26" s="338">
        <f t="shared" si="0"/>
        <v>47.442383999999997</v>
      </c>
      <c r="N26" s="338">
        <f t="shared" si="0"/>
        <v>2.7611E-2</v>
      </c>
      <c r="O26" s="338">
        <f t="shared" si="0"/>
        <v>50.354258999999999</v>
      </c>
      <c r="Q26" s="337" t="s">
        <v>24</v>
      </c>
      <c r="R26" s="339">
        <f t="shared" si="5"/>
        <v>1.9000000000000001E-5</v>
      </c>
      <c r="S26" s="339">
        <f t="shared" si="5"/>
        <v>0</v>
      </c>
      <c r="T26" s="339">
        <f t="shared" si="5"/>
        <v>1.9000000000000001E-5</v>
      </c>
      <c r="U26" s="327"/>
      <c r="V26" s="337" t="s">
        <v>24</v>
      </c>
      <c r="W26" s="340">
        <f t="shared" si="1"/>
        <v>7.5699999999999997E-4</v>
      </c>
      <c r="X26" s="340">
        <f t="shared" si="1"/>
        <v>0.482906</v>
      </c>
      <c r="Y26" s="340">
        <f t="shared" si="1"/>
        <v>0.95212200000000002</v>
      </c>
      <c r="Z26" s="340">
        <f t="shared" si="1"/>
        <v>7.94E-4</v>
      </c>
      <c r="AA26" s="340">
        <f t="shared" si="1"/>
        <v>5.0000000000000004E-6</v>
      </c>
      <c r="AB26" s="340">
        <f t="shared" si="2"/>
        <v>1.4365840000000001</v>
      </c>
      <c r="AD26" s="337" t="s">
        <v>24</v>
      </c>
      <c r="AE26" s="340">
        <f t="shared" si="3"/>
        <v>0.52760600000000002</v>
      </c>
      <c r="AF26" s="340">
        <f t="shared" si="3"/>
        <v>0.111744</v>
      </c>
      <c r="AG26" s="340">
        <f t="shared" si="3"/>
        <v>0</v>
      </c>
      <c r="AH26" s="340">
        <f t="shared" si="3"/>
        <v>0.63934999999999997</v>
      </c>
      <c r="AI26" s="310"/>
      <c r="AJ26" s="337" t="s">
        <v>24</v>
      </c>
      <c r="AK26" s="340">
        <f t="shared" si="4"/>
        <v>1.386118</v>
      </c>
      <c r="AL26" s="340">
        <f t="shared" si="4"/>
        <v>0.78087200000000001</v>
      </c>
      <c r="AM26" s="340">
        <f t="shared" si="4"/>
        <v>0.69226799999999999</v>
      </c>
      <c r="AN26" s="340">
        <f t="shared" si="4"/>
        <v>32.892102999999999</v>
      </c>
      <c r="AO26" s="340">
        <f t="shared" si="4"/>
        <v>2.2935140000000001</v>
      </c>
      <c r="AP26" s="340">
        <f t="shared" si="4"/>
        <v>9.077E-3</v>
      </c>
      <c r="AQ26" s="340">
        <f t="shared" si="4"/>
        <v>38.053952000000002</v>
      </c>
      <c r="BB26" s="310"/>
      <c r="BJ26" s="310"/>
      <c r="BP26" s="310"/>
      <c r="BS26" s="310"/>
      <c r="BW26" s="310"/>
    </row>
    <row r="27" spans="2:75" ht="17" x14ac:dyDescent="0.15">
      <c r="B27" s="988" t="s">
        <v>436</v>
      </c>
      <c r="C27" s="311" t="s">
        <v>447</v>
      </c>
      <c r="D27" s="313">
        <f>R36</f>
        <v>6.0590999999999999E-2</v>
      </c>
      <c r="E27" s="343">
        <f>R70</f>
        <v>3.6869872498755181E-2</v>
      </c>
      <c r="F27" s="344">
        <f>R108</f>
        <v>55</v>
      </c>
      <c r="I27" s="337" t="s">
        <v>25</v>
      </c>
      <c r="J27" s="338">
        <f t="shared" si="0"/>
        <v>2.695265</v>
      </c>
      <c r="K27" s="338">
        <f t="shared" si="0"/>
        <v>0.18243200000000001</v>
      </c>
      <c r="L27" s="338">
        <f t="shared" si="0"/>
        <v>0.62894600000000001</v>
      </c>
      <c r="M27" s="338">
        <f t="shared" si="0"/>
        <v>37.801406999999998</v>
      </c>
      <c r="N27" s="338">
        <f t="shared" si="0"/>
        <v>2.3775000000000001E-2</v>
      </c>
      <c r="O27" s="338">
        <f t="shared" si="0"/>
        <v>41.331825000000002</v>
      </c>
      <c r="Q27" s="337" t="s">
        <v>25</v>
      </c>
      <c r="R27" s="339">
        <f t="shared" si="5"/>
        <v>3.1000000000000001E-5</v>
      </c>
      <c r="S27" s="339">
        <f t="shared" si="5"/>
        <v>0</v>
      </c>
      <c r="T27" s="339">
        <f t="shared" si="5"/>
        <v>3.1000000000000001E-5</v>
      </c>
      <c r="U27" s="327"/>
      <c r="V27" s="337" t="s">
        <v>25</v>
      </c>
      <c r="W27" s="340">
        <f t="shared" si="1"/>
        <v>7.4799999999999997E-4</v>
      </c>
      <c r="X27" s="340">
        <f t="shared" si="1"/>
        <v>0.508822</v>
      </c>
      <c r="Y27" s="340">
        <f t="shared" si="1"/>
        <v>0.81622499999999998</v>
      </c>
      <c r="Z27" s="340">
        <f t="shared" si="1"/>
        <v>7.7700000000000002E-4</v>
      </c>
      <c r="AA27" s="340">
        <f t="shared" si="1"/>
        <v>0</v>
      </c>
      <c r="AB27" s="340">
        <f t="shared" si="2"/>
        <v>1.3265719999999999</v>
      </c>
      <c r="AD27" s="337" t="s">
        <v>25</v>
      </c>
      <c r="AE27" s="340">
        <f t="shared" si="3"/>
        <v>0.30157699999999998</v>
      </c>
      <c r="AF27" s="340">
        <f t="shared" si="3"/>
        <v>9.7169000000000005E-2</v>
      </c>
      <c r="AG27" s="340">
        <f t="shared" si="3"/>
        <v>2.4699999999999999E-4</v>
      </c>
      <c r="AH27" s="340">
        <f t="shared" si="3"/>
        <v>0.39899299999999999</v>
      </c>
      <c r="AI27" s="310"/>
      <c r="AJ27" s="337" t="s">
        <v>25</v>
      </c>
      <c r="AK27" s="340">
        <f t="shared" si="4"/>
        <v>1.803717</v>
      </c>
      <c r="AL27" s="340">
        <f t="shared" si="4"/>
        <v>0.70928500000000005</v>
      </c>
      <c r="AM27" s="340">
        <f t="shared" si="4"/>
        <v>0.312195</v>
      </c>
      <c r="AN27" s="340">
        <f t="shared" si="4"/>
        <v>32.847512999999999</v>
      </c>
      <c r="AO27" s="340">
        <f t="shared" si="4"/>
        <v>2.1756479999999998</v>
      </c>
      <c r="AP27" s="340">
        <f t="shared" si="4"/>
        <v>0.34076099999999998</v>
      </c>
      <c r="AQ27" s="340">
        <f t="shared" si="4"/>
        <v>38.189118999999998</v>
      </c>
      <c r="BB27" s="310"/>
      <c r="BJ27" s="310"/>
      <c r="BP27" s="310"/>
      <c r="BS27" s="310"/>
      <c r="BW27" s="310"/>
    </row>
    <row r="28" spans="2:75" ht="17" x14ac:dyDescent="0.15">
      <c r="B28" s="990"/>
      <c r="C28" s="329" t="s">
        <v>448</v>
      </c>
      <c r="D28" s="313">
        <f>S36</f>
        <v>4.35E-4</v>
      </c>
      <c r="E28" s="313">
        <f>S70</f>
        <v>1.7279498024436077E-4</v>
      </c>
      <c r="F28" s="330">
        <f>S108</f>
        <v>10</v>
      </c>
      <c r="I28" s="337" t="s">
        <v>26</v>
      </c>
      <c r="J28" s="338">
        <f t="shared" si="0"/>
        <v>2.8977249999999999</v>
      </c>
      <c r="K28" s="338">
        <f t="shared" si="0"/>
        <v>0.28813800000000001</v>
      </c>
      <c r="L28" s="338">
        <f t="shared" si="0"/>
        <v>0.34428199999999998</v>
      </c>
      <c r="M28" s="338">
        <f t="shared" si="0"/>
        <v>39.940043000000003</v>
      </c>
      <c r="N28" s="338">
        <f t="shared" si="0"/>
        <v>2.8183E-2</v>
      </c>
      <c r="O28" s="338">
        <f t="shared" si="0"/>
        <v>43.498370999999999</v>
      </c>
      <c r="Q28" s="337" t="s">
        <v>26</v>
      </c>
      <c r="R28" s="339">
        <f t="shared" si="5"/>
        <v>1.5889999999999999E-3</v>
      </c>
      <c r="S28" s="339">
        <f t="shared" si="5"/>
        <v>4.28E-4</v>
      </c>
      <c r="T28" s="339">
        <f t="shared" si="5"/>
        <v>2.0170000000000001E-3</v>
      </c>
      <c r="U28" s="327"/>
      <c r="V28" s="337" t="s">
        <v>26</v>
      </c>
      <c r="W28" s="340">
        <f t="shared" si="1"/>
        <v>6.7599999999999995E-4</v>
      </c>
      <c r="X28" s="340">
        <f t="shared" si="1"/>
        <v>0.53698599999999996</v>
      </c>
      <c r="Y28" s="340">
        <f t="shared" si="1"/>
        <v>0.97706400000000004</v>
      </c>
      <c r="Z28" s="340">
        <f t="shared" si="1"/>
        <v>6.9700000000000003E-4</v>
      </c>
      <c r="AA28" s="340">
        <f t="shared" si="1"/>
        <v>2.4459999999999998E-3</v>
      </c>
      <c r="AB28" s="340">
        <f t="shared" si="2"/>
        <v>1.5178689999999999</v>
      </c>
      <c r="AD28" s="337" t="s">
        <v>26</v>
      </c>
      <c r="AE28" s="340">
        <f t="shared" si="3"/>
        <v>0.222549</v>
      </c>
      <c r="AF28" s="340">
        <f t="shared" si="3"/>
        <v>5.0604999999999997E-2</v>
      </c>
      <c r="AG28" s="340">
        <f t="shared" si="3"/>
        <v>0</v>
      </c>
      <c r="AH28" s="340">
        <f t="shared" si="3"/>
        <v>0.27315400000000001</v>
      </c>
      <c r="AI28" s="310"/>
      <c r="AJ28" s="337" t="s">
        <v>26</v>
      </c>
      <c r="AK28" s="340">
        <f t="shared" si="4"/>
        <v>1.872223</v>
      </c>
      <c r="AL28" s="340">
        <f t="shared" si="4"/>
        <v>0.72881099999999999</v>
      </c>
      <c r="AM28" s="340">
        <f t="shared" si="4"/>
        <v>1.145257</v>
      </c>
      <c r="AN28" s="340">
        <f t="shared" si="4"/>
        <v>35.307974999999999</v>
      </c>
      <c r="AO28" s="340">
        <f t="shared" si="4"/>
        <v>0.69077</v>
      </c>
      <c r="AP28" s="340">
        <f t="shared" si="4"/>
        <v>0.32786999999999999</v>
      </c>
      <c r="AQ28" s="340">
        <f t="shared" si="4"/>
        <v>40.072906000000003</v>
      </c>
      <c r="BB28" s="310"/>
      <c r="BJ28" s="310"/>
      <c r="BP28" s="310"/>
      <c r="BS28" s="310"/>
      <c r="BW28" s="310"/>
    </row>
    <row r="29" spans="2:75" x14ac:dyDescent="0.15">
      <c r="B29" s="988" t="s">
        <v>429</v>
      </c>
      <c r="C29" s="329" t="s">
        <v>461</v>
      </c>
      <c r="D29" s="313">
        <f>W36</f>
        <v>1.5769999999999999E-2</v>
      </c>
      <c r="E29" s="313">
        <f>W70</f>
        <v>0.71483716703187195</v>
      </c>
      <c r="F29" s="330">
        <f>W108</f>
        <v>1261</v>
      </c>
      <c r="I29" s="345" t="s">
        <v>27</v>
      </c>
      <c r="J29" s="338">
        <f t="shared" si="0"/>
        <v>4.5716989999999997</v>
      </c>
      <c r="K29" s="338">
        <f t="shared" si="0"/>
        <v>0.69730800000000004</v>
      </c>
      <c r="L29" s="338">
        <f t="shared" si="0"/>
        <v>0.96319600000000005</v>
      </c>
      <c r="M29" s="338">
        <f t="shared" si="0"/>
        <v>37.020183000000003</v>
      </c>
      <c r="N29" s="338">
        <f t="shared" si="0"/>
        <v>2.4743999999999999E-2</v>
      </c>
      <c r="O29" s="338">
        <f t="shared" si="0"/>
        <v>43.27713</v>
      </c>
      <c r="Q29" s="345" t="s">
        <v>27</v>
      </c>
      <c r="R29" s="339">
        <f t="shared" si="5"/>
        <v>6.4809999999999998E-3</v>
      </c>
      <c r="S29" s="339">
        <f t="shared" si="5"/>
        <v>0</v>
      </c>
      <c r="T29" s="339">
        <f t="shared" si="5"/>
        <v>6.4809999999999998E-3</v>
      </c>
      <c r="U29" s="327"/>
      <c r="V29" s="345" t="s">
        <v>27</v>
      </c>
      <c r="W29" s="340">
        <f t="shared" si="1"/>
        <v>7.67E-4</v>
      </c>
      <c r="X29" s="340">
        <f t="shared" si="1"/>
        <v>0.75760799999999995</v>
      </c>
      <c r="Y29" s="340">
        <f t="shared" si="1"/>
        <v>1.956186</v>
      </c>
      <c r="Z29" s="340">
        <f t="shared" si="1"/>
        <v>7.8399999999999997E-4</v>
      </c>
      <c r="AA29" s="340">
        <f t="shared" si="1"/>
        <v>3.1904000000000002E-2</v>
      </c>
      <c r="AB29" s="340">
        <f t="shared" si="2"/>
        <v>2.7472489999999996</v>
      </c>
      <c r="AD29" s="345" t="s">
        <v>27</v>
      </c>
      <c r="AE29" s="340">
        <f t="shared" si="3"/>
        <v>0.60874600000000001</v>
      </c>
      <c r="AF29" s="340">
        <f t="shared" si="3"/>
        <v>0.21617600000000001</v>
      </c>
      <c r="AG29" s="340">
        <f t="shared" si="3"/>
        <v>2.7999999999999998E-4</v>
      </c>
      <c r="AH29" s="340">
        <f t="shared" si="3"/>
        <v>0.82520199999999999</v>
      </c>
      <c r="AI29" s="310"/>
      <c r="AJ29" s="345" t="s">
        <v>27</v>
      </c>
      <c r="AK29" s="340">
        <f t="shared" si="4"/>
        <v>1.9905109999999999</v>
      </c>
      <c r="AL29" s="340">
        <f t="shared" si="4"/>
        <v>0.74519899999999994</v>
      </c>
      <c r="AM29" s="340">
        <f t="shared" si="4"/>
        <v>0.29211599999999999</v>
      </c>
      <c r="AN29" s="340">
        <f t="shared" si="4"/>
        <v>36.316344999999998</v>
      </c>
      <c r="AO29" s="340">
        <f t="shared" si="4"/>
        <v>5.3165999999999998E-2</v>
      </c>
      <c r="AP29" s="340">
        <f t="shared" si="4"/>
        <v>0.37301699999999999</v>
      </c>
      <c r="AQ29" s="340">
        <f t="shared" si="4"/>
        <v>39.770353999999998</v>
      </c>
      <c r="BB29" s="310"/>
      <c r="BJ29" s="310"/>
      <c r="BP29" s="310"/>
      <c r="BS29" s="310"/>
      <c r="BW29" s="310"/>
    </row>
    <row r="30" spans="2:75" x14ac:dyDescent="0.15">
      <c r="B30" s="989"/>
      <c r="C30" s="329" t="s">
        <v>462</v>
      </c>
      <c r="D30" s="313">
        <f>X36</f>
        <v>8.7399559999999994</v>
      </c>
      <c r="E30" s="313">
        <f>X70</f>
        <v>51.962948831408475</v>
      </c>
      <c r="F30" s="330">
        <f>X108</f>
        <v>131555</v>
      </c>
      <c r="I30" s="345" t="s">
        <v>28</v>
      </c>
      <c r="J30" s="338">
        <f t="shared" si="0"/>
        <v>6.4639540000000002</v>
      </c>
      <c r="K30" s="338">
        <f t="shared" si="0"/>
        <v>3.2443629999999999</v>
      </c>
      <c r="L30" s="338">
        <f t="shared" si="0"/>
        <v>0.60826899999999995</v>
      </c>
      <c r="M30" s="338">
        <f t="shared" si="0"/>
        <v>31.999476999999999</v>
      </c>
      <c r="N30" s="338">
        <f t="shared" si="0"/>
        <v>2.3777E-2</v>
      </c>
      <c r="O30" s="338">
        <f t="shared" si="0"/>
        <v>42.339840000000002</v>
      </c>
      <c r="Q30" s="345" t="s">
        <v>28</v>
      </c>
      <c r="R30" s="339">
        <f t="shared" si="5"/>
        <v>2.5637E-2</v>
      </c>
      <c r="S30" s="339">
        <f t="shared" si="5"/>
        <v>0</v>
      </c>
      <c r="T30" s="339">
        <f t="shared" si="5"/>
        <v>2.5637E-2</v>
      </c>
      <c r="U30" s="327"/>
      <c r="V30" s="345" t="s">
        <v>28</v>
      </c>
      <c r="W30" s="340">
        <f t="shared" si="1"/>
        <v>3.0149999999999999E-3</v>
      </c>
      <c r="X30" s="340">
        <f t="shared" si="1"/>
        <v>1.264465</v>
      </c>
      <c r="Y30" s="340">
        <f t="shared" si="1"/>
        <v>1.6846019999999999</v>
      </c>
      <c r="Z30" s="340">
        <f t="shared" si="1"/>
        <v>7.5100000000000004E-4</v>
      </c>
      <c r="AA30" s="340">
        <f t="shared" si="1"/>
        <v>5.0000000000000004E-6</v>
      </c>
      <c r="AB30" s="340">
        <f t="shared" si="2"/>
        <v>2.9528379999999999</v>
      </c>
      <c r="AD30" s="345" t="s">
        <v>28</v>
      </c>
      <c r="AE30" s="340">
        <f t="shared" si="3"/>
        <v>0.433531</v>
      </c>
      <c r="AF30" s="340">
        <f t="shared" si="3"/>
        <v>4.299E-2</v>
      </c>
      <c r="AG30" s="340">
        <f t="shared" si="3"/>
        <v>4.4700000000000002E-4</v>
      </c>
      <c r="AH30" s="340">
        <f t="shared" si="3"/>
        <v>0.476968</v>
      </c>
      <c r="AI30" s="310"/>
      <c r="AJ30" s="345" t="s">
        <v>28</v>
      </c>
      <c r="AK30" s="340">
        <f t="shared" si="4"/>
        <v>2.7355969999999998</v>
      </c>
      <c r="AL30" s="340">
        <f t="shared" si="4"/>
        <v>1.4932559999999999</v>
      </c>
      <c r="AM30" s="340">
        <f t="shared" si="4"/>
        <v>0.247616</v>
      </c>
      <c r="AN30" s="340">
        <f t="shared" si="4"/>
        <v>38.058593999999999</v>
      </c>
      <c r="AO30" s="340">
        <f t="shared" si="4"/>
        <v>3.4553E-2</v>
      </c>
      <c r="AP30" s="340">
        <f t="shared" si="4"/>
        <v>2.2898999999999999E-2</v>
      </c>
      <c r="AQ30" s="340">
        <f t="shared" si="4"/>
        <v>42.592514999999999</v>
      </c>
      <c r="BB30" s="310"/>
      <c r="BJ30" s="310"/>
      <c r="BP30" s="310"/>
      <c r="BS30" s="310"/>
      <c r="BW30" s="310"/>
    </row>
    <row r="31" spans="2:75" x14ac:dyDescent="0.15">
      <c r="B31" s="989"/>
      <c r="C31" s="329" t="s">
        <v>463</v>
      </c>
      <c r="D31" s="313">
        <f>Y36</f>
        <v>15.124264</v>
      </c>
      <c r="E31" s="313">
        <f>Y70</f>
        <v>307.80498577351261</v>
      </c>
      <c r="F31" s="330">
        <f>Y108</f>
        <v>167894</v>
      </c>
      <c r="I31" s="345" t="s">
        <v>29</v>
      </c>
      <c r="J31" s="338">
        <f t="shared" si="0"/>
        <v>98.033591000000001</v>
      </c>
      <c r="K31" s="338">
        <f t="shared" si="0"/>
        <v>1.3602179999999999</v>
      </c>
      <c r="L31" s="338">
        <f t="shared" si="0"/>
        <v>0.59024399999999999</v>
      </c>
      <c r="M31" s="338">
        <f t="shared" si="0"/>
        <v>49.021904999999997</v>
      </c>
      <c r="N31" s="338">
        <f t="shared" si="0"/>
        <v>3.5548000000000003E-2</v>
      </c>
      <c r="O31" s="338">
        <f t="shared" si="0"/>
        <v>149.041506</v>
      </c>
      <c r="Q31" s="345" t="s">
        <v>29</v>
      </c>
      <c r="R31" s="339">
        <f t="shared" si="5"/>
        <v>2.3782999999999999E-2</v>
      </c>
      <c r="S31" s="339">
        <f t="shared" si="5"/>
        <v>0</v>
      </c>
      <c r="T31" s="339">
        <f t="shared" si="5"/>
        <v>2.3782999999999999E-2</v>
      </c>
      <c r="U31" s="327"/>
      <c r="V31" s="345" t="s">
        <v>29</v>
      </c>
      <c r="W31" s="340">
        <f t="shared" si="1"/>
        <v>2.8930000000000002E-3</v>
      </c>
      <c r="X31" s="340">
        <f t="shared" si="1"/>
        <v>0.88076699999999997</v>
      </c>
      <c r="Y31" s="340">
        <f t="shared" si="1"/>
        <v>1.223848</v>
      </c>
      <c r="Z31" s="340">
        <f t="shared" si="1"/>
        <v>7.6999999999999996E-4</v>
      </c>
      <c r="AA31" s="340">
        <f t="shared" si="1"/>
        <v>0.13835900000000001</v>
      </c>
      <c r="AB31" s="340">
        <f t="shared" si="2"/>
        <v>2.2466370000000002</v>
      </c>
      <c r="AD31" s="345" t="s">
        <v>29</v>
      </c>
      <c r="AE31" s="340">
        <f t="shared" si="3"/>
        <v>0.364012</v>
      </c>
      <c r="AF31" s="340">
        <f t="shared" si="3"/>
        <v>0.10949200000000001</v>
      </c>
      <c r="AG31" s="340">
        <f t="shared" si="3"/>
        <v>0</v>
      </c>
      <c r="AH31" s="340">
        <f t="shared" si="3"/>
        <v>0.47350399999999998</v>
      </c>
      <c r="AI31" s="310"/>
      <c r="AJ31" s="345" t="s">
        <v>29</v>
      </c>
      <c r="AK31" s="340">
        <f t="shared" si="4"/>
        <v>2.4989379999999999</v>
      </c>
      <c r="AL31" s="340">
        <f t="shared" si="4"/>
        <v>2.043504</v>
      </c>
      <c r="AM31" s="340">
        <f t="shared" si="4"/>
        <v>8.5306000000000007E-2</v>
      </c>
      <c r="AN31" s="340">
        <f t="shared" si="4"/>
        <v>56.832078000000003</v>
      </c>
      <c r="AO31" s="340">
        <f t="shared" si="4"/>
        <v>0.75569200000000003</v>
      </c>
      <c r="AP31" s="340">
        <f t="shared" si="4"/>
        <v>1.068E-2</v>
      </c>
      <c r="AQ31" s="340">
        <f t="shared" si="4"/>
        <v>62.226197999999997</v>
      </c>
      <c r="BB31" s="310"/>
      <c r="BJ31" s="310"/>
      <c r="BP31" s="310"/>
      <c r="BS31" s="310"/>
      <c r="BW31" s="310"/>
    </row>
    <row r="32" spans="2:75" x14ac:dyDescent="0.15">
      <c r="B32" s="989"/>
      <c r="C32" s="342" t="s">
        <v>460</v>
      </c>
      <c r="D32" s="313">
        <f>Z36</f>
        <v>9.0819999999999998E-3</v>
      </c>
      <c r="E32" s="313">
        <f>Z70</f>
        <v>9.6188886782329029E-3</v>
      </c>
      <c r="F32" s="330">
        <f>Z108</f>
        <v>1132</v>
      </c>
      <c r="I32" s="345" t="s">
        <v>30</v>
      </c>
      <c r="J32" s="338">
        <f t="shared" si="0"/>
        <v>12.772684999999999</v>
      </c>
      <c r="K32" s="338">
        <f t="shared" si="0"/>
        <v>0.86352499999999999</v>
      </c>
      <c r="L32" s="338">
        <f t="shared" si="0"/>
        <v>0.33493899999999999</v>
      </c>
      <c r="M32" s="338">
        <f t="shared" si="0"/>
        <v>115.420036</v>
      </c>
      <c r="N32" s="338">
        <f t="shared" si="0"/>
        <v>2.7646E-2</v>
      </c>
      <c r="O32" s="338">
        <f t="shared" si="0"/>
        <v>129.41883100000001</v>
      </c>
      <c r="Q32" s="345" t="s">
        <v>30</v>
      </c>
      <c r="R32" s="339">
        <f t="shared" si="5"/>
        <v>3.6999999999999998E-5</v>
      </c>
      <c r="S32" s="339">
        <f t="shared" si="5"/>
        <v>6.0000000000000002E-6</v>
      </c>
      <c r="T32" s="339">
        <f t="shared" si="5"/>
        <v>4.3000000000000002E-5</v>
      </c>
      <c r="U32" s="327"/>
      <c r="V32" s="345" t="s">
        <v>30</v>
      </c>
      <c r="W32" s="340">
        <f t="shared" si="1"/>
        <v>6.9300000000000004E-4</v>
      </c>
      <c r="X32" s="340">
        <f t="shared" si="1"/>
        <v>0.64078900000000005</v>
      </c>
      <c r="Y32" s="340">
        <f t="shared" si="1"/>
        <v>1.385891</v>
      </c>
      <c r="Z32" s="340">
        <f t="shared" si="1"/>
        <v>7.1400000000000001E-4</v>
      </c>
      <c r="AA32" s="340">
        <f t="shared" si="1"/>
        <v>0.59150000000000003</v>
      </c>
      <c r="AB32" s="340">
        <f t="shared" si="2"/>
        <v>2.6195869999999997</v>
      </c>
      <c r="AD32" s="345" t="s">
        <v>30</v>
      </c>
      <c r="AE32" s="340">
        <f t="shared" si="3"/>
        <v>0.68241700000000005</v>
      </c>
      <c r="AF32" s="340">
        <f t="shared" si="3"/>
        <v>0.25593300000000002</v>
      </c>
      <c r="AG32" s="340">
        <f t="shared" si="3"/>
        <v>1.2E-4</v>
      </c>
      <c r="AH32" s="340">
        <f t="shared" si="3"/>
        <v>0.93847000000000003</v>
      </c>
      <c r="AI32" s="346"/>
      <c r="AJ32" s="345" t="s">
        <v>30</v>
      </c>
      <c r="AK32" s="340">
        <f t="shared" si="4"/>
        <v>5.5983000000000001</v>
      </c>
      <c r="AL32" s="340">
        <f t="shared" si="4"/>
        <v>0.61267499999999997</v>
      </c>
      <c r="AM32" s="340">
        <f t="shared" si="4"/>
        <v>0.24935399999999999</v>
      </c>
      <c r="AN32" s="340">
        <f t="shared" si="4"/>
        <v>52.740595999999996</v>
      </c>
      <c r="AO32" s="340">
        <f t="shared" si="4"/>
        <v>9.2429999999999995E-3</v>
      </c>
      <c r="AP32" s="340">
        <f t="shared" si="4"/>
        <v>1.0241999999999999E-2</v>
      </c>
      <c r="AQ32" s="340">
        <f t="shared" si="4"/>
        <v>59.220410000000001</v>
      </c>
      <c r="BB32" s="310"/>
      <c r="BJ32" s="310"/>
      <c r="BP32" s="310"/>
      <c r="BS32" s="310"/>
      <c r="BW32" s="310"/>
    </row>
    <row r="33" spans="2:75" x14ac:dyDescent="0.15">
      <c r="B33" s="990"/>
      <c r="C33" s="329" t="s">
        <v>464</v>
      </c>
      <c r="D33" s="313">
        <f>AA36</f>
        <v>0.76928500000000011</v>
      </c>
      <c r="E33" s="347">
        <f>AA70</f>
        <v>14.577516296158116</v>
      </c>
      <c r="F33" s="330">
        <f>AA108</f>
        <v>36</v>
      </c>
      <c r="I33" s="345" t="s">
        <v>31</v>
      </c>
      <c r="J33" s="338">
        <f t="shared" si="0"/>
        <v>5.5821990000000001</v>
      </c>
      <c r="K33" s="338">
        <f t="shared" si="0"/>
        <v>12.952551</v>
      </c>
      <c r="L33" s="338">
        <f t="shared" si="0"/>
        <v>0.42826900000000001</v>
      </c>
      <c r="M33" s="338">
        <f t="shared" si="0"/>
        <v>88.739012000000002</v>
      </c>
      <c r="N33" s="338">
        <f t="shared" si="0"/>
        <v>3.7033000000000003E-2</v>
      </c>
      <c r="O33" s="338">
        <f t="shared" si="0"/>
        <v>107.739064</v>
      </c>
      <c r="Q33" s="345" t="s">
        <v>31</v>
      </c>
      <c r="R33" s="339">
        <f t="shared" si="5"/>
        <v>6.3E-5</v>
      </c>
      <c r="S33" s="339">
        <f t="shared" si="5"/>
        <v>9.9999999999999995E-7</v>
      </c>
      <c r="T33" s="339">
        <f t="shared" si="5"/>
        <v>6.3999999999999997E-5</v>
      </c>
      <c r="U33" s="327"/>
      <c r="V33" s="345" t="s">
        <v>31</v>
      </c>
      <c r="W33" s="340">
        <f t="shared" si="1"/>
        <v>7.4700000000000005E-4</v>
      </c>
      <c r="X33" s="340">
        <f t="shared" si="1"/>
        <v>0.96027700000000005</v>
      </c>
      <c r="Y33" s="340">
        <f t="shared" si="1"/>
        <v>1.9989870000000001</v>
      </c>
      <c r="Z33" s="340">
        <f t="shared" si="1"/>
        <v>7.76E-4</v>
      </c>
      <c r="AA33" s="340">
        <f t="shared" si="1"/>
        <v>4.633E-3</v>
      </c>
      <c r="AB33" s="340">
        <f t="shared" si="2"/>
        <v>2.9654200000000004</v>
      </c>
      <c r="AD33" s="345" t="s">
        <v>31</v>
      </c>
      <c r="AE33" s="340">
        <f t="shared" si="3"/>
        <v>0.72414000000000001</v>
      </c>
      <c r="AF33" s="340">
        <f t="shared" si="3"/>
        <v>0.210062</v>
      </c>
      <c r="AG33" s="340">
        <f t="shared" si="3"/>
        <v>4.5000000000000003E-5</v>
      </c>
      <c r="AH33" s="340">
        <f t="shared" si="3"/>
        <v>0.93424700000000005</v>
      </c>
      <c r="AI33" s="310"/>
      <c r="AJ33" s="345" t="s">
        <v>31</v>
      </c>
      <c r="AK33" s="340">
        <f t="shared" si="4"/>
        <v>4.1074650000000004</v>
      </c>
      <c r="AL33" s="340">
        <f t="shared" si="4"/>
        <v>0.59122399999999997</v>
      </c>
      <c r="AM33" s="340">
        <f t="shared" si="4"/>
        <v>0.112664</v>
      </c>
      <c r="AN33" s="340">
        <f t="shared" si="4"/>
        <v>102.73544099999999</v>
      </c>
      <c r="AO33" s="340">
        <f t="shared" si="4"/>
        <v>5.7285999999999997E-2</v>
      </c>
      <c r="AP33" s="340">
        <f t="shared" si="4"/>
        <v>1.0562E-2</v>
      </c>
      <c r="AQ33" s="340">
        <f t="shared" si="4"/>
        <v>107.614642</v>
      </c>
      <c r="BB33" s="310"/>
      <c r="BJ33" s="310"/>
      <c r="BP33" s="310"/>
      <c r="BS33" s="310"/>
      <c r="BW33" s="310"/>
    </row>
    <row r="34" spans="2:75" x14ac:dyDescent="0.15">
      <c r="B34" s="988" t="s">
        <v>437</v>
      </c>
      <c r="C34" s="329" t="s">
        <v>465</v>
      </c>
      <c r="D34" s="313">
        <f>AE$36</f>
        <v>5.0864760000000002</v>
      </c>
      <c r="E34" s="313">
        <f>AE$70</f>
        <v>1190.5121182942851</v>
      </c>
      <c r="F34" s="330">
        <f>AE108</f>
        <v>5968</v>
      </c>
      <c r="I34" s="345" t="s">
        <v>32</v>
      </c>
      <c r="J34" s="338">
        <f t="shared" si="0"/>
        <v>1.597758</v>
      </c>
      <c r="K34" s="338">
        <f t="shared" si="0"/>
        <v>3.9778210000000001</v>
      </c>
      <c r="L34" s="338">
        <f t="shared" si="0"/>
        <v>0.34674700000000003</v>
      </c>
      <c r="M34" s="338">
        <f t="shared" si="0"/>
        <v>48.001860000000001</v>
      </c>
      <c r="N34" s="338">
        <f t="shared" si="0"/>
        <v>4.6815000000000002E-2</v>
      </c>
      <c r="O34" s="338">
        <f t="shared" si="0"/>
        <v>53.971001000000001</v>
      </c>
      <c r="Q34" s="345" t="s">
        <v>32</v>
      </c>
      <c r="R34" s="339">
        <f t="shared" si="5"/>
        <v>7.9999999999999996E-6</v>
      </c>
      <c r="S34" s="339">
        <f t="shared" si="5"/>
        <v>0</v>
      </c>
      <c r="T34" s="339">
        <f t="shared" si="5"/>
        <v>7.9999999999999996E-6</v>
      </c>
      <c r="U34" s="327"/>
      <c r="V34" s="345" t="s">
        <v>32</v>
      </c>
      <c r="W34" s="340">
        <f t="shared" si="1"/>
        <v>8.6899999999999998E-4</v>
      </c>
      <c r="X34" s="340">
        <f t="shared" si="1"/>
        <v>0.92241300000000004</v>
      </c>
      <c r="Y34" s="340">
        <f t="shared" si="1"/>
        <v>1.16334</v>
      </c>
      <c r="Z34" s="340">
        <f t="shared" si="1"/>
        <v>7.7700000000000002E-4</v>
      </c>
      <c r="AA34" s="340">
        <f t="shared" si="1"/>
        <v>4.06E-4</v>
      </c>
      <c r="AB34" s="340">
        <f t="shared" si="2"/>
        <v>2.0878049999999999</v>
      </c>
      <c r="AD34" s="345" t="s">
        <v>32</v>
      </c>
      <c r="AE34" s="340">
        <f t="shared" si="3"/>
        <v>0.33801100000000001</v>
      </c>
      <c r="AF34" s="340">
        <f t="shared" si="3"/>
        <v>9.9060999999999996E-2</v>
      </c>
      <c r="AG34" s="340">
        <f t="shared" si="3"/>
        <v>7.9999999999999996E-6</v>
      </c>
      <c r="AH34" s="340">
        <f t="shared" si="3"/>
        <v>0.43708000000000002</v>
      </c>
      <c r="AI34" s="310"/>
      <c r="AJ34" s="345" t="s">
        <v>32</v>
      </c>
      <c r="AK34" s="340">
        <f t="shared" si="4"/>
        <v>4.7565369999999998</v>
      </c>
      <c r="AL34" s="340">
        <f t="shared" si="4"/>
        <v>0.341418</v>
      </c>
      <c r="AM34" s="340">
        <f t="shared" si="4"/>
        <v>1.8827E-2</v>
      </c>
      <c r="AN34" s="340">
        <f t="shared" si="4"/>
        <v>48.179760000000002</v>
      </c>
      <c r="AO34" s="340">
        <f t="shared" si="4"/>
        <v>2.8584999999999999E-2</v>
      </c>
      <c r="AP34" s="340">
        <f t="shared" si="4"/>
        <v>8.9350000000000002E-3</v>
      </c>
      <c r="AQ34" s="340">
        <f t="shared" si="4"/>
        <v>53.334062000000003</v>
      </c>
      <c r="BB34" s="310"/>
      <c r="BJ34" s="310"/>
      <c r="BP34" s="310"/>
      <c r="BS34" s="310"/>
      <c r="BW34" s="310"/>
    </row>
    <row r="35" spans="2:75" x14ac:dyDescent="0.15">
      <c r="B35" s="989"/>
      <c r="C35" s="329" t="s">
        <v>466</v>
      </c>
      <c r="D35" s="313">
        <f>AF$36</f>
        <v>1.6522240000000001</v>
      </c>
      <c r="E35" s="313">
        <f>AF70</f>
        <v>88.368488560334114</v>
      </c>
      <c r="F35" s="348">
        <f>AF108</f>
        <v>19219</v>
      </c>
      <c r="I35" s="345" t="s">
        <v>33</v>
      </c>
      <c r="J35" s="338">
        <f t="shared" si="0"/>
        <v>3.2843749999999998</v>
      </c>
      <c r="K35" s="338">
        <f t="shared" si="0"/>
        <v>1.1851259999999999</v>
      </c>
      <c r="L35" s="338">
        <f t="shared" si="0"/>
        <v>4.2028999999999997E-2</v>
      </c>
      <c r="M35" s="338">
        <f t="shared" si="0"/>
        <v>40.360038000000003</v>
      </c>
      <c r="N35" s="338">
        <f t="shared" si="0"/>
        <v>4.1909000000000002E-2</v>
      </c>
      <c r="O35" s="338">
        <f t="shared" si="0"/>
        <v>44.913477</v>
      </c>
      <c r="Q35" s="345" t="s">
        <v>33</v>
      </c>
      <c r="R35" s="339">
        <f t="shared" si="5"/>
        <v>5.5999999999999999E-5</v>
      </c>
      <c r="S35" s="339">
        <f t="shared" si="5"/>
        <v>0</v>
      </c>
      <c r="T35" s="339">
        <f t="shared" si="5"/>
        <v>5.5999999999999999E-5</v>
      </c>
      <c r="U35" s="327"/>
      <c r="V35" s="345" t="s">
        <v>33</v>
      </c>
      <c r="W35" s="340">
        <f t="shared" si="1"/>
        <v>2.0209999999999998E-3</v>
      </c>
      <c r="X35" s="340">
        <f t="shared" si="1"/>
        <v>0.55893999999999999</v>
      </c>
      <c r="Y35" s="340">
        <f t="shared" si="1"/>
        <v>1.048702</v>
      </c>
      <c r="Z35" s="340">
        <f t="shared" si="1"/>
        <v>7.4299999999999995E-4</v>
      </c>
      <c r="AA35" s="340">
        <f t="shared" si="1"/>
        <v>1.2999999999999999E-5</v>
      </c>
      <c r="AB35" s="340">
        <f>SUM(W35:AA35)</f>
        <v>1.610419</v>
      </c>
      <c r="AD35" s="345" t="s">
        <v>33</v>
      </c>
      <c r="AE35" s="340">
        <f t="shared" si="3"/>
        <v>0.20365800000000001</v>
      </c>
      <c r="AF35" s="340">
        <f t="shared" si="3"/>
        <v>0.164574</v>
      </c>
      <c r="AG35" s="340">
        <f t="shared" si="3"/>
        <v>9.9999999999999995E-7</v>
      </c>
      <c r="AH35" s="340">
        <f t="shared" si="3"/>
        <v>0.36823299999999998</v>
      </c>
      <c r="AI35" s="310"/>
      <c r="AJ35" s="345" t="s">
        <v>33</v>
      </c>
      <c r="AK35" s="340">
        <f t="shared" si="4"/>
        <v>4.3070110000000001</v>
      </c>
      <c r="AL35" s="340">
        <f t="shared" si="4"/>
        <v>0.194191</v>
      </c>
      <c r="AM35" s="340">
        <f t="shared" si="4"/>
        <v>2.9658E-2</v>
      </c>
      <c r="AN35" s="340">
        <f t="shared" si="4"/>
        <v>38.127836000000002</v>
      </c>
      <c r="AO35" s="340">
        <f t="shared" si="4"/>
        <v>5.8236000000000003E-2</v>
      </c>
      <c r="AP35" s="340">
        <f t="shared" si="4"/>
        <v>8.8350000000000008E-3</v>
      </c>
      <c r="AQ35" s="340">
        <f t="shared" si="4"/>
        <v>42.725766999999998</v>
      </c>
      <c r="BB35" s="310"/>
      <c r="BJ35" s="310"/>
      <c r="BP35" s="310"/>
      <c r="BS35" s="310"/>
      <c r="BW35" s="310"/>
    </row>
    <row r="36" spans="2:75" x14ac:dyDescent="0.15">
      <c r="B36" s="989"/>
      <c r="C36" s="329" t="s">
        <v>467</v>
      </c>
      <c r="D36" s="313">
        <f>AG$36</f>
        <v>1.152E-3</v>
      </c>
      <c r="E36" s="313">
        <f>AG$70</f>
        <v>1.5052084490889657E-3</v>
      </c>
      <c r="F36" s="330">
        <f>AG$108</f>
        <v>17</v>
      </c>
      <c r="I36" s="349" t="s">
        <v>17</v>
      </c>
      <c r="J36" s="350">
        <f t="shared" ref="J36:O36" si="6">SUM(J24:J35)</f>
        <v>145.38789400000002</v>
      </c>
      <c r="K36" s="350">
        <f t="shared" si="6"/>
        <v>25.856157</v>
      </c>
      <c r="L36" s="350">
        <f t="shared" si="6"/>
        <v>4.9658650000000009</v>
      </c>
      <c r="M36" s="350">
        <f t="shared" si="6"/>
        <v>616.97655599999996</v>
      </c>
      <c r="N36" s="350">
        <f t="shared" si="6"/>
        <v>0.36743499999999996</v>
      </c>
      <c r="O36" s="350">
        <f t="shared" si="6"/>
        <v>793.55390699999998</v>
      </c>
      <c r="Q36" s="349" t="s">
        <v>17</v>
      </c>
      <c r="R36" s="339">
        <f t="shared" si="5"/>
        <v>6.0590999999999999E-2</v>
      </c>
      <c r="S36" s="339">
        <f t="shared" si="5"/>
        <v>4.35E-4</v>
      </c>
      <c r="T36" s="339">
        <f t="shared" si="5"/>
        <v>6.1025999999999997E-2</v>
      </c>
      <c r="U36" s="327"/>
      <c r="V36" s="349" t="s">
        <v>17</v>
      </c>
      <c r="W36" s="351">
        <f t="shared" ref="W36:AB36" si="7">SUM(W24:W35)</f>
        <v>1.5769999999999999E-2</v>
      </c>
      <c r="X36" s="351">
        <f t="shared" si="7"/>
        <v>8.7399559999999994</v>
      </c>
      <c r="Y36" s="351">
        <f t="shared" si="7"/>
        <v>15.124264</v>
      </c>
      <c r="Z36" s="351">
        <f t="shared" si="7"/>
        <v>9.0819999999999998E-3</v>
      </c>
      <c r="AA36" s="351">
        <f t="shared" si="7"/>
        <v>0.76928500000000011</v>
      </c>
      <c r="AB36" s="351">
        <f t="shared" si="7"/>
        <v>24.658356999999999</v>
      </c>
      <c r="AD36" s="349" t="s">
        <v>17</v>
      </c>
      <c r="AE36" s="351">
        <f t="shared" ref="AE36:AH36" si="8">SUM(AE24:AE35)</f>
        <v>5.0864760000000002</v>
      </c>
      <c r="AF36" s="351">
        <f t="shared" si="8"/>
        <v>1.6522240000000001</v>
      </c>
      <c r="AG36" s="351">
        <f t="shared" si="8"/>
        <v>1.152E-3</v>
      </c>
      <c r="AH36" s="351">
        <f t="shared" si="8"/>
        <v>6.7398519999999991</v>
      </c>
      <c r="AI36" s="310"/>
      <c r="AJ36" s="349" t="s">
        <v>17</v>
      </c>
      <c r="AK36" s="351">
        <f t="shared" ref="AK36:AQ36" si="9">SUM(AK24:AK35)</f>
        <v>34.634672999999999</v>
      </c>
      <c r="AL36" s="351">
        <f t="shared" si="9"/>
        <v>9.465094999999998</v>
      </c>
      <c r="AM36" s="351">
        <f t="shared" si="9"/>
        <v>3.2113989999999997</v>
      </c>
      <c r="AN36" s="351">
        <f t="shared" si="9"/>
        <v>538.88459799999987</v>
      </c>
      <c r="AO36" s="351">
        <f t="shared" si="9"/>
        <v>10.500575</v>
      </c>
      <c r="AP36" s="351">
        <f t="shared" si="9"/>
        <v>1.1425099999999999</v>
      </c>
      <c r="AQ36" s="351">
        <f t="shared" si="9"/>
        <v>597.83885000000009</v>
      </c>
      <c r="BB36" s="310"/>
      <c r="BJ36" s="310"/>
      <c r="BP36" s="310"/>
      <c r="BR36" s="309"/>
      <c r="BS36" s="310"/>
      <c r="BW36" s="310"/>
    </row>
    <row r="37" spans="2:75" ht="28" customHeight="1" x14ac:dyDescent="0.15">
      <c r="B37" s="988" t="s">
        <v>430</v>
      </c>
      <c r="C37" s="329" t="s">
        <v>468</v>
      </c>
      <c r="D37" s="313">
        <f>AK$36</f>
        <v>34.634672999999999</v>
      </c>
      <c r="E37" s="313">
        <f>AK$70</f>
        <v>795.09085838251769</v>
      </c>
      <c r="F37" s="330">
        <f>AK$108</f>
        <v>49217</v>
      </c>
      <c r="I37" s="310"/>
      <c r="J37" s="325"/>
      <c r="Q37" s="327"/>
      <c r="R37" s="327"/>
      <c r="S37" s="327"/>
      <c r="T37" s="327"/>
      <c r="U37" s="325"/>
      <c r="AD37" s="322"/>
      <c r="AE37" s="322"/>
      <c r="AF37" s="322"/>
      <c r="AG37" s="322"/>
      <c r="AH37" s="322"/>
      <c r="AI37" s="322"/>
      <c r="AJ37" s="322"/>
      <c r="AK37" s="322"/>
      <c r="AL37" s="322"/>
      <c r="AM37" s="322"/>
      <c r="AN37" s="322"/>
      <c r="AO37" s="322"/>
      <c r="AP37" s="322"/>
      <c r="AQ37" s="322"/>
      <c r="AR37" s="322"/>
      <c r="AS37" s="322"/>
      <c r="AW37" s="325"/>
      <c r="BB37" s="310"/>
      <c r="BJ37" s="310"/>
      <c r="BP37" s="310"/>
      <c r="BS37" s="310"/>
      <c r="BW37" s="310"/>
    </row>
    <row r="38" spans="2:75" ht="24" customHeight="1" x14ac:dyDescent="0.15">
      <c r="B38" s="989"/>
      <c r="C38" s="329" t="s">
        <v>458</v>
      </c>
      <c r="D38" s="313">
        <f>AL$36</f>
        <v>9.465094999999998</v>
      </c>
      <c r="E38" s="313">
        <f>AL$70</f>
        <v>1891.4705861943271</v>
      </c>
      <c r="F38" s="330">
        <f>AL$108</f>
        <v>2084</v>
      </c>
      <c r="I38" s="325" t="s">
        <v>469</v>
      </c>
      <c r="Q38" s="993" t="s">
        <v>469</v>
      </c>
      <c r="R38" s="993"/>
      <c r="S38" s="993"/>
      <c r="T38" s="352"/>
      <c r="U38" s="327"/>
      <c r="V38" s="325" t="s">
        <v>469</v>
      </c>
      <c r="AD38" s="994" t="s">
        <v>469</v>
      </c>
      <c r="AE38" s="994"/>
      <c r="AF38" s="994"/>
      <c r="AI38" s="310"/>
      <c r="AJ38" s="325" t="s">
        <v>469</v>
      </c>
      <c r="AX38" s="325"/>
      <c r="BB38" s="310"/>
      <c r="BJ38" s="310"/>
      <c r="BP38" s="310"/>
      <c r="BS38" s="310"/>
      <c r="BW38" s="310"/>
    </row>
    <row r="39" spans="2:75" ht="29" customHeight="1" x14ac:dyDescent="0.15">
      <c r="B39" s="989"/>
      <c r="C39" s="329" t="s">
        <v>470</v>
      </c>
      <c r="D39" s="313">
        <f>AM$36</f>
        <v>3.2113989999999997</v>
      </c>
      <c r="E39" s="313">
        <f>AM$70</f>
        <v>342.26131536727121</v>
      </c>
      <c r="F39" s="330">
        <f>AM$108</f>
        <v>415</v>
      </c>
      <c r="I39" s="332" t="s">
        <v>441</v>
      </c>
      <c r="J39" s="333" t="s">
        <v>471</v>
      </c>
      <c r="K39" s="333" t="s">
        <v>472</v>
      </c>
      <c r="L39" s="333" t="s">
        <v>458</v>
      </c>
      <c r="M39" s="333" t="s">
        <v>459</v>
      </c>
      <c r="N39" s="333" t="s">
        <v>446</v>
      </c>
      <c r="O39" s="333" t="s">
        <v>17</v>
      </c>
      <c r="Q39" s="332" t="s">
        <v>441</v>
      </c>
      <c r="R39" s="334" t="s">
        <v>447</v>
      </c>
      <c r="S39" s="334" t="s">
        <v>448</v>
      </c>
      <c r="T39" s="333" t="s">
        <v>17</v>
      </c>
      <c r="U39" s="327"/>
      <c r="V39" s="332" t="s">
        <v>441</v>
      </c>
      <c r="W39" s="333" t="s">
        <v>461</v>
      </c>
      <c r="X39" s="333" t="s">
        <v>462</v>
      </c>
      <c r="Y39" s="333" t="s">
        <v>463</v>
      </c>
      <c r="Z39" s="333" t="s">
        <v>446</v>
      </c>
      <c r="AA39" s="333" t="s">
        <v>464</v>
      </c>
      <c r="AB39" s="333" t="s">
        <v>17</v>
      </c>
      <c r="AD39" s="332" t="s">
        <v>441</v>
      </c>
      <c r="AE39" s="333" t="s">
        <v>465</v>
      </c>
      <c r="AF39" s="333" t="s">
        <v>466</v>
      </c>
      <c r="AG39" s="333" t="s">
        <v>467</v>
      </c>
      <c r="AH39" s="333" t="s">
        <v>17</v>
      </c>
      <c r="AI39" s="310"/>
      <c r="AJ39" s="332" t="s">
        <v>441</v>
      </c>
      <c r="AK39" s="333" t="s">
        <v>468</v>
      </c>
      <c r="AL39" s="333" t="s">
        <v>458</v>
      </c>
      <c r="AM39" s="333" t="s">
        <v>470</v>
      </c>
      <c r="AN39" s="333" t="s">
        <v>459</v>
      </c>
      <c r="AO39" s="333" t="s">
        <v>473</v>
      </c>
      <c r="AP39" s="333" t="s">
        <v>446</v>
      </c>
      <c r="AQ39" s="333" t="s">
        <v>17</v>
      </c>
      <c r="BB39" s="310"/>
      <c r="BJ39" s="310"/>
      <c r="BP39" s="310"/>
      <c r="BS39" s="310"/>
      <c r="BW39" s="310"/>
    </row>
    <row r="40" spans="2:75" ht="17" x14ac:dyDescent="0.15">
      <c r="B40" s="989"/>
      <c r="C40" s="329" t="s">
        <v>459</v>
      </c>
      <c r="D40" s="313">
        <f>AN$36</f>
        <v>538.88459799999987</v>
      </c>
      <c r="E40" s="313">
        <f>AN$70</f>
        <v>8297.2102783673436</v>
      </c>
      <c r="F40" s="330">
        <f>AN$108</f>
        <v>341842</v>
      </c>
      <c r="I40" s="337" t="s">
        <v>22</v>
      </c>
      <c r="J40" s="353">
        <v>2129879</v>
      </c>
      <c r="K40" s="353">
        <v>495006</v>
      </c>
      <c r="L40" s="353">
        <v>118434</v>
      </c>
      <c r="M40" s="353">
        <v>32540093</v>
      </c>
      <c r="N40" s="353">
        <v>23893</v>
      </c>
      <c r="O40" s="353">
        <v>35307305</v>
      </c>
      <c r="Q40" s="354" t="s">
        <v>22</v>
      </c>
      <c r="R40" s="355">
        <v>1566</v>
      </c>
      <c r="S40" s="356">
        <v>0</v>
      </c>
      <c r="T40" s="356">
        <v>1566</v>
      </c>
      <c r="U40" s="327"/>
      <c r="V40" s="337" t="s">
        <v>22</v>
      </c>
      <c r="W40" s="353">
        <v>1815</v>
      </c>
      <c r="X40" s="353">
        <v>613323</v>
      </c>
      <c r="Y40" s="353">
        <v>1064962</v>
      </c>
      <c r="Z40" s="353">
        <v>775</v>
      </c>
      <c r="AA40" s="353">
        <v>3</v>
      </c>
      <c r="AB40" s="353">
        <v>1680878</v>
      </c>
      <c r="AD40" s="337" t="s">
        <v>22</v>
      </c>
      <c r="AE40" s="353">
        <v>354781</v>
      </c>
      <c r="AF40" s="353">
        <v>99480</v>
      </c>
      <c r="AG40" s="353">
        <v>3</v>
      </c>
      <c r="AH40" s="353">
        <v>454264</v>
      </c>
      <c r="AI40" s="310"/>
      <c r="AJ40" s="337" t="s">
        <v>22</v>
      </c>
      <c r="AK40" s="353">
        <v>1803161</v>
      </c>
      <c r="AL40" s="353">
        <v>731324</v>
      </c>
      <c r="AM40" s="353">
        <v>12244</v>
      </c>
      <c r="AN40" s="353">
        <v>30628025</v>
      </c>
      <c r="AO40" s="353">
        <v>2448954</v>
      </c>
      <c r="AP40" s="353">
        <v>9773</v>
      </c>
      <c r="AQ40" s="353">
        <v>35633481</v>
      </c>
      <c r="BB40" s="310"/>
      <c r="BJ40" s="310"/>
      <c r="BP40" s="310"/>
      <c r="BS40" s="310"/>
      <c r="BW40" s="310"/>
    </row>
    <row r="41" spans="2:75" ht="17" x14ac:dyDescent="0.15">
      <c r="B41" s="989"/>
      <c r="C41" s="329" t="s">
        <v>473</v>
      </c>
      <c r="D41" s="313">
        <f>AO$36</f>
        <v>10.500575</v>
      </c>
      <c r="E41" s="313">
        <f>AO$70</f>
        <v>96.99121447026009</v>
      </c>
      <c r="F41" s="330">
        <f>AO$108</f>
        <v>222</v>
      </c>
      <c r="I41" s="337" t="s">
        <v>23</v>
      </c>
      <c r="J41" s="353">
        <v>3152479</v>
      </c>
      <c r="K41" s="353">
        <v>154788</v>
      </c>
      <c r="L41" s="353">
        <v>337412</v>
      </c>
      <c r="M41" s="353">
        <v>48690118</v>
      </c>
      <c r="N41" s="353">
        <v>26501</v>
      </c>
      <c r="O41" s="353">
        <v>52361298</v>
      </c>
      <c r="Q41" s="354" t="s">
        <v>23</v>
      </c>
      <c r="R41" s="355">
        <v>1321</v>
      </c>
      <c r="S41" s="356"/>
      <c r="T41" s="356">
        <v>1321</v>
      </c>
      <c r="U41" s="327"/>
      <c r="V41" s="337" t="s">
        <v>23</v>
      </c>
      <c r="W41" s="353">
        <v>769</v>
      </c>
      <c r="X41" s="353">
        <v>612660</v>
      </c>
      <c r="Y41" s="353">
        <v>852335</v>
      </c>
      <c r="Z41" s="353">
        <v>724</v>
      </c>
      <c r="AA41" s="353">
        <v>11</v>
      </c>
      <c r="AB41" s="353">
        <v>1466499</v>
      </c>
      <c r="AD41" s="337" t="s">
        <v>23</v>
      </c>
      <c r="AE41" s="353">
        <v>325448</v>
      </c>
      <c r="AF41" s="353">
        <v>194938</v>
      </c>
      <c r="AG41" s="353">
        <v>1</v>
      </c>
      <c r="AH41" s="353">
        <v>520387</v>
      </c>
      <c r="AI41" s="310"/>
      <c r="AJ41" s="337" t="s">
        <v>23</v>
      </c>
      <c r="AK41" s="353">
        <v>1775095</v>
      </c>
      <c r="AL41" s="353">
        <v>493336</v>
      </c>
      <c r="AM41" s="353">
        <v>13894</v>
      </c>
      <c r="AN41" s="353">
        <v>34218332</v>
      </c>
      <c r="AO41" s="353">
        <v>1894928</v>
      </c>
      <c r="AP41" s="353">
        <v>9859</v>
      </c>
      <c r="AQ41" s="353">
        <v>38405444</v>
      </c>
      <c r="BB41" s="310"/>
      <c r="BJ41" s="310"/>
      <c r="BP41" s="310"/>
      <c r="BS41" s="310"/>
      <c r="BW41" s="310"/>
    </row>
    <row r="42" spans="2:75" ht="17" x14ac:dyDescent="0.15">
      <c r="B42" s="989"/>
      <c r="C42" s="311" t="s">
        <v>460</v>
      </c>
      <c r="D42" s="313">
        <f>AP$36</f>
        <v>1.1425099999999999</v>
      </c>
      <c r="E42" s="313">
        <f>AP$70</f>
        <v>0.57232156240115506</v>
      </c>
      <c r="F42" s="330">
        <f>AP$108</f>
        <v>4785</v>
      </c>
      <c r="I42" s="337" t="s">
        <v>24</v>
      </c>
      <c r="J42" s="353">
        <v>2206285</v>
      </c>
      <c r="K42" s="353">
        <v>454881</v>
      </c>
      <c r="L42" s="353">
        <v>223098</v>
      </c>
      <c r="M42" s="353">
        <v>47442384</v>
      </c>
      <c r="N42" s="353">
        <v>27611</v>
      </c>
      <c r="O42" s="353">
        <v>50354259</v>
      </c>
      <c r="Q42" s="354" t="s">
        <v>24</v>
      </c>
      <c r="R42" s="355">
        <v>19</v>
      </c>
      <c r="S42" s="356"/>
      <c r="T42" s="356">
        <v>19</v>
      </c>
      <c r="U42" s="327"/>
      <c r="V42" s="337" t="s">
        <v>24</v>
      </c>
      <c r="W42" s="353">
        <v>757</v>
      </c>
      <c r="X42" s="353">
        <v>482906</v>
      </c>
      <c r="Y42" s="353">
        <v>952122</v>
      </c>
      <c r="Z42" s="353">
        <v>794</v>
      </c>
      <c r="AA42" s="353">
        <v>5</v>
      </c>
      <c r="AB42" s="353">
        <v>1436584</v>
      </c>
      <c r="AD42" s="337" t="s">
        <v>24</v>
      </c>
      <c r="AE42" s="353">
        <v>527606</v>
      </c>
      <c r="AF42" s="353">
        <v>111744</v>
      </c>
      <c r="AG42" s="353"/>
      <c r="AH42" s="353">
        <v>639350</v>
      </c>
      <c r="AI42" s="310"/>
      <c r="AJ42" s="337" t="s">
        <v>24</v>
      </c>
      <c r="AK42" s="353">
        <v>1386118</v>
      </c>
      <c r="AL42" s="353">
        <v>780872</v>
      </c>
      <c r="AM42" s="353">
        <v>692268</v>
      </c>
      <c r="AN42" s="353">
        <v>32892103</v>
      </c>
      <c r="AO42" s="353">
        <v>2293514</v>
      </c>
      <c r="AP42" s="353">
        <v>9077</v>
      </c>
      <c r="AQ42" s="353">
        <v>38053952</v>
      </c>
      <c r="BB42" s="310"/>
      <c r="BJ42" s="310"/>
      <c r="BP42" s="310"/>
      <c r="BS42" s="310"/>
      <c r="BW42" s="310"/>
    </row>
    <row r="43" spans="2:75" ht="17" x14ac:dyDescent="0.15">
      <c r="B43" s="988" t="s">
        <v>1148</v>
      </c>
      <c r="C43" s="311" t="s">
        <v>460</v>
      </c>
      <c r="D43" s="313">
        <f>J$127</f>
        <v>1.0000000000000001E-5</v>
      </c>
      <c r="E43" s="313">
        <f>J$161</f>
        <v>1.7317907713731966E-3</v>
      </c>
      <c r="F43" s="330">
        <f>J$199</f>
        <v>10</v>
      </c>
      <c r="I43" s="337" t="s">
        <v>25</v>
      </c>
      <c r="J43" s="353">
        <v>2695265</v>
      </c>
      <c r="K43" s="353">
        <v>182432</v>
      </c>
      <c r="L43" s="353">
        <v>628946</v>
      </c>
      <c r="M43" s="353">
        <v>37801407</v>
      </c>
      <c r="N43" s="353">
        <v>23775</v>
      </c>
      <c r="O43" s="353">
        <v>41331825</v>
      </c>
      <c r="Q43" s="354" t="s">
        <v>25</v>
      </c>
      <c r="R43" s="355">
        <v>31</v>
      </c>
      <c r="S43" s="356"/>
      <c r="T43" s="356">
        <v>31</v>
      </c>
      <c r="U43" s="327"/>
      <c r="V43" s="337" t="s">
        <v>25</v>
      </c>
      <c r="W43" s="353">
        <v>748</v>
      </c>
      <c r="X43" s="353">
        <v>508822</v>
      </c>
      <c r="Y43" s="353">
        <v>816225</v>
      </c>
      <c r="Z43" s="353">
        <v>777</v>
      </c>
      <c r="AA43" s="353"/>
      <c r="AB43" s="353">
        <v>1326572</v>
      </c>
      <c r="AD43" s="337" t="s">
        <v>25</v>
      </c>
      <c r="AE43" s="353">
        <v>301577</v>
      </c>
      <c r="AF43" s="353">
        <v>97169</v>
      </c>
      <c r="AG43" s="353">
        <v>247</v>
      </c>
      <c r="AH43" s="353">
        <v>398993</v>
      </c>
      <c r="AI43" s="310"/>
      <c r="AJ43" s="337" t="s">
        <v>25</v>
      </c>
      <c r="AK43" s="353">
        <v>1803717</v>
      </c>
      <c r="AL43" s="353">
        <v>709285</v>
      </c>
      <c r="AM43" s="353">
        <v>312195</v>
      </c>
      <c r="AN43" s="353">
        <v>32847513</v>
      </c>
      <c r="AO43" s="353">
        <v>2175648</v>
      </c>
      <c r="AP43" s="353">
        <v>340761</v>
      </c>
      <c r="AQ43" s="353">
        <v>38189119</v>
      </c>
      <c r="BB43" s="310"/>
      <c r="BJ43" s="310"/>
      <c r="BP43" s="310"/>
      <c r="BS43" s="310"/>
      <c r="BW43" s="310"/>
    </row>
    <row r="44" spans="2:75" ht="17" x14ac:dyDescent="0.15">
      <c r="B44" s="990"/>
      <c r="C44" s="329" t="s">
        <v>474</v>
      </c>
      <c r="D44" s="313">
        <f>K$127</f>
        <v>217.61404300000001</v>
      </c>
      <c r="E44" s="313">
        <f>K$161</f>
        <v>85249.404904089592</v>
      </c>
      <c r="F44" s="330">
        <f>K$199</f>
        <v>124707</v>
      </c>
      <c r="I44" s="337" t="s">
        <v>26</v>
      </c>
      <c r="J44" s="353">
        <v>2897725</v>
      </c>
      <c r="K44" s="353">
        <v>288138</v>
      </c>
      <c r="L44" s="353">
        <v>344282</v>
      </c>
      <c r="M44" s="353">
        <v>39940043</v>
      </c>
      <c r="N44" s="353">
        <v>28183</v>
      </c>
      <c r="O44" s="353">
        <v>43498371</v>
      </c>
      <c r="Q44" s="354" t="s">
        <v>26</v>
      </c>
      <c r="R44" s="355">
        <v>1589</v>
      </c>
      <c r="S44" s="356">
        <v>428</v>
      </c>
      <c r="T44" s="356">
        <v>2017</v>
      </c>
      <c r="U44" s="327"/>
      <c r="V44" s="337" t="s">
        <v>26</v>
      </c>
      <c r="W44" s="353">
        <v>676</v>
      </c>
      <c r="X44" s="353">
        <v>536986</v>
      </c>
      <c r="Y44" s="353">
        <v>977064</v>
      </c>
      <c r="Z44" s="353">
        <v>697</v>
      </c>
      <c r="AA44" s="353">
        <v>2446</v>
      </c>
      <c r="AB44" s="353">
        <v>1517869</v>
      </c>
      <c r="AD44" s="337" t="s">
        <v>26</v>
      </c>
      <c r="AE44" s="353">
        <v>222549</v>
      </c>
      <c r="AF44" s="353">
        <v>50605</v>
      </c>
      <c r="AG44" s="353"/>
      <c r="AH44" s="353">
        <v>273154</v>
      </c>
      <c r="AI44" s="310"/>
      <c r="AJ44" s="337" t="s">
        <v>26</v>
      </c>
      <c r="AK44" s="353">
        <v>1872223</v>
      </c>
      <c r="AL44" s="353">
        <v>728811</v>
      </c>
      <c r="AM44" s="353">
        <v>1145257</v>
      </c>
      <c r="AN44" s="353">
        <v>35307975</v>
      </c>
      <c r="AO44" s="353">
        <v>690770</v>
      </c>
      <c r="AP44" s="353">
        <v>327870</v>
      </c>
      <c r="AQ44" s="353">
        <v>40072906</v>
      </c>
      <c r="BB44" s="310"/>
      <c r="BJ44" s="310"/>
      <c r="BP44" s="310"/>
      <c r="BS44" s="310"/>
      <c r="BW44" s="310"/>
    </row>
    <row r="45" spans="2:75" ht="37" customHeight="1" x14ac:dyDescent="0.15">
      <c r="B45" s="311" t="s">
        <v>431</v>
      </c>
      <c r="C45" s="329" t="s">
        <v>475</v>
      </c>
      <c r="D45" s="313">
        <f>O$127</f>
        <v>1950.1056160000001</v>
      </c>
      <c r="E45" s="313">
        <f>O$161</f>
        <v>16541.115581754089</v>
      </c>
      <c r="F45" s="330">
        <f>O$199</f>
        <v>16424</v>
      </c>
      <c r="I45" s="345" t="s">
        <v>27</v>
      </c>
      <c r="J45" s="353">
        <v>4571699</v>
      </c>
      <c r="K45" s="353">
        <v>697308</v>
      </c>
      <c r="L45" s="353">
        <v>963196</v>
      </c>
      <c r="M45" s="353">
        <v>37020183</v>
      </c>
      <c r="N45" s="353">
        <v>24744</v>
      </c>
      <c r="O45" s="353">
        <v>43277130</v>
      </c>
      <c r="Q45" s="357" t="s">
        <v>27</v>
      </c>
      <c r="R45" s="356">
        <v>6481</v>
      </c>
      <c r="S45" s="356"/>
      <c r="T45" s="356">
        <v>6481</v>
      </c>
      <c r="U45" s="327"/>
      <c r="V45" s="345" t="s">
        <v>27</v>
      </c>
      <c r="W45" s="353">
        <v>767</v>
      </c>
      <c r="X45" s="353">
        <v>757608</v>
      </c>
      <c r="Y45" s="353">
        <v>1956186</v>
      </c>
      <c r="Z45" s="353">
        <v>784</v>
      </c>
      <c r="AA45" s="353">
        <v>31904</v>
      </c>
      <c r="AB45" s="353">
        <v>2747249</v>
      </c>
      <c r="AD45" s="345" t="s">
        <v>27</v>
      </c>
      <c r="AE45" s="353">
        <v>608746</v>
      </c>
      <c r="AF45" s="353">
        <v>216176</v>
      </c>
      <c r="AG45" s="353">
        <v>280</v>
      </c>
      <c r="AH45" s="353">
        <v>825202</v>
      </c>
      <c r="AI45" s="310"/>
      <c r="AJ45" s="345" t="s">
        <v>27</v>
      </c>
      <c r="AK45" s="353">
        <v>1990511</v>
      </c>
      <c r="AL45" s="353">
        <v>745199</v>
      </c>
      <c r="AM45" s="353">
        <v>292116</v>
      </c>
      <c r="AN45" s="353">
        <v>36316345</v>
      </c>
      <c r="AO45" s="353">
        <v>53166</v>
      </c>
      <c r="AP45" s="353">
        <v>373017</v>
      </c>
      <c r="AQ45" s="353">
        <v>39770354</v>
      </c>
      <c r="BB45" s="310"/>
      <c r="BJ45" s="310"/>
      <c r="BP45" s="310"/>
      <c r="BS45" s="310"/>
      <c r="BW45" s="310"/>
    </row>
    <row r="46" spans="2:75" x14ac:dyDescent="0.15">
      <c r="B46" s="988" t="s">
        <v>432</v>
      </c>
      <c r="C46" s="329" t="s">
        <v>476</v>
      </c>
      <c r="D46" s="313">
        <f>R$127</f>
        <v>3.6362800000000002</v>
      </c>
      <c r="E46" s="313">
        <f>R$161</f>
        <v>550.78932557327573</v>
      </c>
      <c r="F46" s="330">
        <f>R$199</f>
        <v>3324</v>
      </c>
      <c r="I46" s="345" t="s">
        <v>28</v>
      </c>
      <c r="J46" s="353">
        <v>6463954</v>
      </c>
      <c r="K46" s="353">
        <v>3244363</v>
      </c>
      <c r="L46" s="353">
        <v>608269</v>
      </c>
      <c r="M46" s="353">
        <v>31999477</v>
      </c>
      <c r="N46" s="353">
        <v>23777</v>
      </c>
      <c r="O46" s="353">
        <v>42339840</v>
      </c>
      <c r="Q46" s="357" t="s">
        <v>28</v>
      </c>
      <c r="R46" s="356">
        <v>25637</v>
      </c>
      <c r="S46" s="356">
        <v>0</v>
      </c>
      <c r="T46" s="356">
        <v>25637</v>
      </c>
      <c r="U46" s="327"/>
      <c r="V46" s="345" t="s">
        <v>28</v>
      </c>
      <c r="W46" s="353">
        <v>3015</v>
      </c>
      <c r="X46" s="353">
        <v>1264465</v>
      </c>
      <c r="Y46" s="353">
        <v>1684602</v>
      </c>
      <c r="Z46" s="353">
        <v>751</v>
      </c>
      <c r="AA46" s="353">
        <v>5</v>
      </c>
      <c r="AB46" s="353">
        <v>2952838</v>
      </c>
      <c r="AD46" s="345" t="s">
        <v>28</v>
      </c>
      <c r="AE46" s="353">
        <v>433531</v>
      </c>
      <c r="AF46" s="353">
        <v>42990</v>
      </c>
      <c r="AG46" s="353">
        <v>447</v>
      </c>
      <c r="AH46" s="353">
        <v>476968</v>
      </c>
      <c r="AI46" s="310"/>
      <c r="AJ46" s="345" t="s">
        <v>28</v>
      </c>
      <c r="AK46" s="353">
        <v>2735597</v>
      </c>
      <c r="AL46" s="353">
        <v>1493256</v>
      </c>
      <c r="AM46" s="353">
        <v>247616</v>
      </c>
      <c r="AN46" s="353">
        <v>38058594</v>
      </c>
      <c r="AO46" s="353">
        <v>34553</v>
      </c>
      <c r="AP46" s="353">
        <v>22899</v>
      </c>
      <c r="AQ46" s="353">
        <v>42592515</v>
      </c>
      <c r="BB46" s="310"/>
      <c r="BJ46" s="310"/>
      <c r="BP46" s="310"/>
      <c r="BS46" s="310"/>
      <c r="BW46" s="310"/>
    </row>
    <row r="47" spans="2:75" x14ac:dyDescent="0.15">
      <c r="B47" s="990"/>
      <c r="C47" s="329" t="s">
        <v>477</v>
      </c>
      <c r="D47" s="313">
        <f>S$127</f>
        <v>0.39796599999999999</v>
      </c>
      <c r="E47" s="313">
        <f>S$161</f>
        <v>118.91677730685987</v>
      </c>
      <c r="F47" s="330">
        <f>S$199</f>
        <v>323</v>
      </c>
      <c r="I47" s="345" t="s">
        <v>29</v>
      </c>
      <c r="J47" s="353">
        <v>98033591</v>
      </c>
      <c r="K47" s="353">
        <v>1360218</v>
      </c>
      <c r="L47" s="353">
        <v>590244</v>
      </c>
      <c r="M47" s="353">
        <v>49021905</v>
      </c>
      <c r="N47" s="353">
        <v>35548</v>
      </c>
      <c r="O47" s="353">
        <v>149041506</v>
      </c>
      <c r="Q47" s="357" t="s">
        <v>29</v>
      </c>
      <c r="R47" s="356">
        <v>23783</v>
      </c>
      <c r="S47" s="356"/>
      <c r="T47" s="356">
        <v>23783</v>
      </c>
      <c r="U47" s="327"/>
      <c r="V47" s="345" t="s">
        <v>29</v>
      </c>
      <c r="W47" s="353">
        <v>2893</v>
      </c>
      <c r="X47" s="353">
        <v>880767</v>
      </c>
      <c r="Y47" s="353">
        <v>1223848</v>
      </c>
      <c r="Z47" s="353">
        <v>770</v>
      </c>
      <c r="AA47" s="353">
        <v>138359</v>
      </c>
      <c r="AB47" s="353">
        <v>2246637</v>
      </c>
      <c r="AD47" s="345" t="s">
        <v>29</v>
      </c>
      <c r="AE47" s="353">
        <v>364012</v>
      </c>
      <c r="AF47" s="353">
        <v>109492</v>
      </c>
      <c r="AG47" s="353"/>
      <c r="AH47" s="353">
        <v>473504</v>
      </c>
      <c r="AI47" s="310"/>
      <c r="AJ47" s="345" t="s">
        <v>29</v>
      </c>
      <c r="AK47" s="353">
        <v>2498938</v>
      </c>
      <c r="AL47" s="353">
        <v>2043504</v>
      </c>
      <c r="AM47" s="353">
        <v>85306</v>
      </c>
      <c r="AN47" s="353">
        <v>56832078</v>
      </c>
      <c r="AO47" s="353">
        <v>755692</v>
      </c>
      <c r="AP47" s="353">
        <v>10680</v>
      </c>
      <c r="AQ47" s="353">
        <v>62226198</v>
      </c>
      <c r="BB47" s="310"/>
      <c r="BJ47" s="310"/>
      <c r="BP47" s="310"/>
      <c r="BS47" s="310"/>
      <c r="BW47" s="310"/>
    </row>
    <row r="48" spans="2:75" x14ac:dyDescent="0.15">
      <c r="B48" s="328" t="s">
        <v>433</v>
      </c>
      <c r="C48" s="329" t="s">
        <v>478</v>
      </c>
      <c r="D48" s="313">
        <f>W$127</f>
        <v>11.638434999999999</v>
      </c>
      <c r="E48" s="313">
        <f>W$161</f>
        <v>3469.8846561053165</v>
      </c>
      <c r="F48" s="330">
        <f>W$199</f>
        <v>190272</v>
      </c>
      <c r="I48" s="345" t="s">
        <v>30</v>
      </c>
      <c r="J48" s="353">
        <v>12772685</v>
      </c>
      <c r="K48" s="353">
        <v>863525</v>
      </c>
      <c r="L48" s="353">
        <v>334939</v>
      </c>
      <c r="M48" s="353">
        <v>115420036</v>
      </c>
      <c r="N48" s="353">
        <v>27646</v>
      </c>
      <c r="O48" s="353">
        <v>129418831</v>
      </c>
      <c r="Q48" s="357" t="s">
        <v>30</v>
      </c>
      <c r="R48" s="356">
        <v>37</v>
      </c>
      <c r="S48" s="356">
        <v>6</v>
      </c>
      <c r="T48" s="356">
        <v>43</v>
      </c>
      <c r="U48" s="327"/>
      <c r="V48" s="345" t="s">
        <v>30</v>
      </c>
      <c r="W48" s="353">
        <v>693</v>
      </c>
      <c r="X48" s="353">
        <v>640789</v>
      </c>
      <c r="Y48" s="353">
        <v>1385891</v>
      </c>
      <c r="Z48" s="353">
        <v>714</v>
      </c>
      <c r="AA48" s="353">
        <v>591500</v>
      </c>
      <c r="AB48" s="353">
        <v>2619587</v>
      </c>
      <c r="AD48" s="345" t="s">
        <v>30</v>
      </c>
      <c r="AE48" s="353">
        <v>682417</v>
      </c>
      <c r="AF48" s="353">
        <v>255933</v>
      </c>
      <c r="AG48" s="353">
        <v>120</v>
      </c>
      <c r="AH48" s="353">
        <v>938470</v>
      </c>
      <c r="AI48" s="310"/>
      <c r="AJ48" s="345" t="s">
        <v>30</v>
      </c>
      <c r="AK48" s="353">
        <v>5598300</v>
      </c>
      <c r="AL48" s="353">
        <v>612675</v>
      </c>
      <c r="AM48" s="353">
        <v>249354</v>
      </c>
      <c r="AN48" s="353">
        <v>52740596</v>
      </c>
      <c r="AO48" s="353">
        <v>9243</v>
      </c>
      <c r="AP48" s="353">
        <v>10242</v>
      </c>
      <c r="AQ48" s="353">
        <v>59220410</v>
      </c>
      <c r="BB48" s="310"/>
      <c r="BJ48" s="310"/>
      <c r="BP48" s="310"/>
      <c r="BS48" s="310"/>
      <c r="BW48" s="310"/>
    </row>
    <row r="49" spans="2:75" ht="17" x14ac:dyDescent="0.15">
      <c r="B49" s="988" t="s">
        <v>434</v>
      </c>
      <c r="C49" s="358" t="s">
        <v>479</v>
      </c>
      <c r="D49" s="313">
        <f>Z$127</f>
        <v>0.23805400000000002</v>
      </c>
      <c r="E49" s="313">
        <f>Z$161</f>
        <v>0.50096162739737149</v>
      </c>
      <c r="F49" s="330">
        <f>Z$199</f>
        <v>26</v>
      </c>
      <c r="I49" s="345" t="s">
        <v>31</v>
      </c>
      <c r="J49" s="353">
        <v>5582199</v>
      </c>
      <c r="K49" s="353">
        <v>12952551</v>
      </c>
      <c r="L49" s="353">
        <v>428269</v>
      </c>
      <c r="M49" s="353">
        <v>88739012</v>
      </c>
      <c r="N49" s="353">
        <v>37033</v>
      </c>
      <c r="O49" s="353">
        <v>107739064</v>
      </c>
      <c r="Q49" s="357" t="s">
        <v>31</v>
      </c>
      <c r="R49" s="356">
        <v>63</v>
      </c>
      <c r="S49" s="356">
        <v>1</v>
      </c>
      <c r="T49" s="356">
        <v>64</v>
      </c>
      <c r="U49" s="327"/>
      <c r="V49" s="345" t="s">
        <v>31</v>
      </c>
      <c r="W49" s="353">
        <v>747</v>
      </c>
      <c r="X49" s="353">
        <v>960277</v>
      </c>
      <c r="Y49" s="353">
        <v>1998987</v>
      </c>
      <c r="Z49" s="353">
        <v>776</v>
      </c>
      <c r="AA49" s="353">
        <v>4633</v>
      </c>
      <c r="AB49" s="353">
        <v>2965420</v>
      </c>
      <c r="AD49" s="345" t="s">
        <v>31</v>
      </c>
      <c r="AE49" s="353">
        <v>724140</v>
      </c>
      <c r="AF49" s="353">
        <v>210062</v>
      </c>
      <c r="AG49" s="353">
        <v>45</v>
      </c>
      <c r="AH49" s="353">
        <v>934247</v>
      </c>
      <c r="AI49" s="310"/>
      <c r="AJ49" s="345" t="s">
        <v>31</v>
      </c>
      <c r="AK49" s="353">
        <v>4107465</v>
      </c>
      <c r="AL49" s="353">
        <v>591224</v>
      </c>
      <c r="AM49" s="353">
        <v>112664</v>
      </c>
      <c r="AN49" s="353">
        <v>102735441</v>
      </c>
      <c r="AO49" s="353">
        <v>57286</v>
      </c>
      <c r="AP49" s="353">
        <v>10562</v>
      </c>
      <c r="AQ49" s="353">
        <v>107614642</v>
      </c>
      <c r="BB49" s="310"/>
      <c r="BJ49" s="310"/>
      <c r="BP49" s="310"/>
      <c r="BS49" s="310"/>
      <c r="BW49" s="310"/>
    </row>
    <row r="50" spans="2:75" ht="17" x14ac:dyDescent="0.15">
      <c r="B50" s="989"/>
      <c r="C50" s="358" t="s">
        <v>480</v>
      </c>
      <c r="D50" s="313">
        <f>AA$127</f>
        <v>1.5710000000000001E-3</v>
      </c>
      <c r="E50" s="313">
        <f>AA$161</f>
        <v>1.4218928754416917E-3</v>
      </c>
      <c r="F50" s="330">
        <f>AA$199</f>
        <v>1</v>
      </c>
      <c r="I50" s="345" t="s">
        <v>32</v>
      </c>
      <c r="J50" s="353">
        <v>1597758</v>
      </c>
      <c r="K50" s="353">
        <v>3977821</v>
      </c>
      <c r="L50" s="353">
        <v>346747</v>
      </c>
      <c r="M50" s="353">
        <v>48001860</v>
      </c>
      <c r="N50" s="353">
        <v>46815</v>
      </c>
      <c r="O50" s="353">
        <v>53971001</v>
      </c>
      <c r="Q50" s="357" t="s">
        <v>32</v>
      </c>
      <c r="R50" s="356">
        <v>8</v>
      </c>
      <c r="S50" s="356"/>
      <c r="T50" s="356">
        <v>8</v>
      </c>
      <c r="U50" s="327"/>
      <c r="V50" s="345" t="s">
        <v>32</v>
      </c>
      <c r="W50" s="353">
        <v>869</v>
      </c>
      <c r="X50" s="353">
        <v>922413</v>
      </c>
      <c r="Y50" s="353">
        <v>1163340</v>
      </c>
      <c r="Z50" s="353">
        <v>777</v>
      </c>
      <c r="AA50" s="353">
        <v>406</v>
      </c>
      <c r="AB50" s="353">
        <v>2087805</v>
      </c>
      <c r="AD50" s="345" t="s">
        <v>32</v>
      </c>
      <c r="AE50" s="353">
        <v>338011</v>
      </c>
      <c r="AF50" s="353">
        <v>99061</v>
      </c>
      <c r="AG50" s="353">
        <v>8</v>
      </c>
      <c r="AH50" s="353">
        <v>437080</v>
      </c>
      <c r="AI50" s="310"/>
      <c r="AJ50" s="345" t="s">
        <v>32</v>
      </c>
      <c r="AK50" s="353">
        <v>4756537</v>
      </c>
      <c r="AL50" s="353">
        <v>341418</v>
      </c>
      <c r="AM50" s="353">
        <v>18827</v>
      </c>
      <c r="AN50" s="353">
        <v>48179760</v>
      </c>
      <c r="AO50" s="353">
        <v>28585</v>
      </c>
      <c r="AP50" s="353">
        <v>8935</v>
      </c>
      <c r="AQ50" s="353">
        <v>53334062</v>
      </c>
      <c r="BB50" s="310"/>
      <c r="BJ50" s="310"/>
      <c r="BP50" s="310"/>
      <c r="BS50" s="310"/>
      <c r="BW50" s="310"/>
    </row>
    <row r="51" spans="2:75" ht="17" x14ac:dyDescent="0.15">
      <c r="B51" s="989"/>
      <c r="C51" s="358" t="s">
        <v>481</v>
      </c>
      <c r="D51" s="313">
        <f>AB$127</f>
        <v>1.0577E-2</v>
      </c>
      <c r="E51" s="313">
        <f>AB$161</f>
        <v>9.6612374255528016E-2</v>
      </c>
      <c r="F51" s="330">
        <f>AB$199</f>
        <v>69</v>
      </c>
      <c r="I51" s="345" t="s">
        <v>33</v>
      </c>
      <c r="J51" s="353">
        <v>3284375</v>
      </c>
      <c r="K51" s="353">
        <v>1185126</v>
      </c>
      <c r="L51" s="353">
        <v>42029</v>
      </c>
      <c r="M51" s="353">
        <v>40360038</v>
      </c>
      <c r="N51" s="353">
        <v>41909</v>
      </c>
      <c r="O51" s="353">
        <v>44913477</v>
      </c>
      <c r="Q51" s="357" t="s">
        <v>33</v>
      </c>
      <c r="R51" s="356">
        <v>56</v>
      </c>
      <c r="S51" s="356"/>
      <c r="T51" s="356">
        <v>56</v>
      </c>
      <c r="U51" s="327"/>
      <c r="V51" s="345" t="s">
        <v>33</v>
      </c>
      <c r="W51" s="353">
        <v>2021</v>
      </c>
      <c r="X51" s="353">
        <v>558940</v>
      </c>
      <c r="Y51" s="353">
        <v>1048702</v>
      </c>
      <c r="Z51" s="353">
        <v>743</v>
      </c>
      <c r="AA51" s="353">
        <v>13</v>
      </c>
      <c r="AB51" s="353">
        <v>1610419</v>
      </c>
      <c r="AD51" s="345" t="s">
        <v>33</v>
      </c>
      <c r="AE51" s="353">
        <v>203658</v>
      </c>
      <c r="AF51" s="353">
        <v>164574</v>
      </c>
      <c r="AG51" s="353">
        <v>1</v>
      </c>
      <c r="AH51" s="353">
        <v>368233</v>
      </c>
      <c r="AI51" s="310"/>
      <c r="AJ51" s="345" t="s">
        <v>33</v>
      </c>
      <c r="AK51" s="353">
        <v>4307011</v>
      </c>
      <c r="AL51" s="353">
        <v>194191</v>
      </c>
      <c r="AM51" s="353">
        <v>29658</v>
      </c>
      <c r="AN51" s="353">
        <v>38127836</v>
      </c>
      <c r="AO51" s="353">
        <v>58236</v>
      </c>
      <c r="AP51" s="353">
        <v>8835</v>
      </c>
      <c r="AQ51" s="353">
        <v>42725767</v>
      </c>
      <c r="BB51" s="310"/>
      <c r="BJ51" s="310"/>
      <c r="BP51" s="310"/>
      <c r="BS51" s="310"/>
      <c r="BW51" s="310"/>
    </row>
    <row r="52" spans="2:75" ht="17" x14ac:dyDescent="0.15">
      <c r="B52" s="989"/>
      <c r="C52" s="358" t="s">
        <v>482</v>
      </c>
      <c r="D52" s="313">
        <f>AC$127</f>
        <v>1.5722970000000001</v>
      </c>
      <c r="E52" s="313">
        <f>AC$161</f>
        <v>3.8663517497207001</v>
      </c>
      <c r="F52" s="330">
        <f>AC$199</f>
        <v>30</v>
      </c>
      <c r="I52" s="349" t="s">
        <v>17</v>
      </c>
      <c r="J52" s="353">
        <v>145387894</v>
      </c>
      <c r="K52" s="353">
        <v>25856157</v>
      </c>
      <c r="L52" s="353">
        <v>4965865</v>
      </c>
      <c r="M52" s="353">
        <v>616976556</v>
      </c>
      <c r="N52" s="353">
        <v>367435</v>
      </c>
      <c r="O52" s="353">
        <v>793553907</v>
      </c>
      <c r="Q52" s="349" t="s">
        <v>17</v>
      </c>
      <c r="R52" s="359">
        <v>60591</v>
      </c>
      <c r="S52" s="356">
        <v>435</v>
      </c>
      <c r="T52" s="356">
        <v>61026</v>
      </c>
      <c r="U52" s="327"/>
      <c r="V52" s="349" t="s">
        <v>17</v>
      </c>
      <c r="W52" s="353">
        <v>15770</v>
      </c>
      <c r="X52" s="353">
        <v>8739956</v>
      </c>
      <c r="Y52" s="353">
        <v>15124264</v>
      </c>
      <c r="Z52" s="353">
        <v>9082</v>
      </c>
      <c r="AA52" s="353">
        <v>769285</v>
      </c>
      <c r="AB52" s="353">
        <v>24658357</v>
      </c>
      <c r="AD52" s="349" t="s">
        <v>17</v>
      </c>
      <c r="AE52" s="360">
        <v>5086476</v>
      </c>
      <c r="AF52" s="360">
        <v>1652224</v>
      </c>
      <c r="AG52" s="360">
        <v>1152</v>
      </c>
      <c r="AH52" s="360">
        <v>6739852</v>
      </c>
      <c r="AI52" s="310"/>
      <c r="AJ52" s="349" t="s">
        <v>17</v>
      </c>
      <c r="AK52" s="360">
        <v>34634673</v>
      </c>
      <c r="AL52" s="360">
        <v>9465095</v>
      </c>
      <c r="AM52" s="360">
        <v>3211399</v>
      </c>
      <c r="AN52" s="360">
        <v>538884598</v>
      </c>
      <c r="AO52" s="360">
        <v>10500575</v>
      </c>
      <c r="AP52" s="360">
        <v>1142510</v>
      </c>
      <c r="AQ52" s="353">
        <v>597838850</v>
      </c>
      <c r="BB52" s="310"/>
      <c r="BJ52" s="310"/>
      <c r="BP52" s="310"/>
      <c r="BS52" s="310"/>
      <c r="BW52" s="310"/>
    </row>
    <row r="53" spans="2:75" ht="51" x14ac:dyDescent="0.15">
      <c r="B53" s="990"/>
      <c r="C53" s="358" t="s">
        <v>483</v>
      </c>
      <c r="D53" s="313">
        <f>AD$127</f>
        <v>5.8298169999999994</v>
      </c>
      <c r="E53" s="313">
        <f>AD$161</f>
        <v>437.63080275910153</v>
      </c>
      <c r="F53" s="330">
        <f>AD$199</f>
        <v>232</v>
      </c>
      <c r="J53" s="323"/>
      <c r="K53" s="323"/>
      <c r="L53" s="323"/>
      <c r="M53" s="323"/>
      <c r="N53" s="323"/>
      <c r="O53" s="323"/>
      <c r="Q53" s="327"/>
      <c r="R53" s="327"/>
      <c r="S53" s="327"/>
      <c r="T53" s="327"/>
      <c r="AA53" s="361">
        <f>AB52/1000000</f>
        <v>24.658356999999999</v>
      </c>
      <c r="AI53" s="310"/>
      <c r="BB53" s="310"/>
      <c r="BJ53" s="310"/>
      <c r="BP53" s="310"/>
      <c r="BS53" s="310"/>
      <c r="BW53" s="310"/>
    </row>
    <row r="54" spans="2:75" x14ac:dyDescent="0.15">
      <c r="B54" s="362"/>
      <c r="D54" s="363"/>
      <c r="E54" s="363"/>
      <c r="F54" s="364"/>
      <c r="J54" s="323"/>
      <c r="K54" s="323"/>
      <c r="L54" s="323"/>
      <c r="M54" s="323"/>
      <c r="N54" s="323"/>
      <c r="O54" s="323"/>
      <c r="Q54" s="327"/>
      <c r="R54" s="327"/>
      <c r="S54" s="327"/>
      <c r="T54" s="327"/>
      <c r="AI54" s="310"/>
      <c r="BB54" s="310"/>
      <c r="BJ54" s="310"/>
      <c r="BP54" s="310"/>
      <c r="BS54" s="310"/>
      <c r="BW54" s="310"/>
    </row>
    <row r="55" spans="2:75" ht="17" x14ac:dyDescent="0.15">
      <c r="B55" s="325"/>
      <c r="F55" s="312"/>
      <c r="I55" s="325" t="s">
        <v>428</v>
      </c>
      <c r="O55" s="365"/>
      <c r="Q55" s="326" t="s">
        <v>436</v>
      </c>
      <c r="U55" s="327"/>
      <c r="V55" s="325" t="s">
        <v>429</v>
      </c>
      <c r="AD55" s="325" t="s">
        <v>437</v>
      </c>
      <c r="AI55" s="310"/>
      <c r="AJ55" s="325" t="s">
        <v>430</v>
      </c>
      <c r="BB55" s="310"/>
      <c r="BJ55" s="310"/>
      <c r="BP55" s="310"/>
      <c r="BS55" s="310"/>
      <c r="BW55" s="310"/>
    </row>
    <row r="56" spans="2:75" x14ac:dyDescent="0.2">
      <c r="B56" s="366"/>
      <c r="F56" s="312"/>
      <c r="I56" s="325" t="s">
        <v>484</v>
      </c>
      <c r="Q56" s="993" t="s">
        <v>484</v>
      </c>
      <c r="R56" s="993"/>
      <c r="S56" s="352"/>
      <c r="T56" s="352"/>
      <c r="U56" s="327"/>
      <c r="V56" s="325" t="s">
        <v>484</v>
      </c>
      <c r="AD56" s="325" t="s">
        <v>484</v>
      </c>
      <c r="AI56" s="310"/>
      <c r="AJ56" s="325" t="s">
        <v>484</v>
      </c>
      <c r="AX56" s="325"/>
      <c r="BB56" s="310"/>
      <c r="BJ56" s="310"/>
      <c r="BP56" s="310"/>
      <c r="BS56" s="310"/>
      <c r="BW56" s="310"/>
    </row>
    <row r="57" spans="2:75" ht="34" x14ac:dyDescent="0.15">
      <c r="F57" s="312"/>
      <c r="G57" s="309"/>
      <c r="H57" s="309"/>
      <c r="I57" s="332" t="s">
        <v>485</v>
      </c>
      <c r="J57" s="333" t="s">
        <v>442</v>
      </c>
      <c r="K57" s="333" t="s">
        <v>443</v>
      </c>
      <c r="L57" s="333" t="s">
        <v>444</v>
      </c>
      <c r="M57" s="333" t="s">
        <v>445</v>
      </c>
      <c r="N57" s="333" t="s">
        <v>446</v>
      </c>
      <c r="O57" s="333" t="s">
        <v>17</v>
      </c>
      <c r="Q57" s="332" t="s">
        <v>485</v>
      </c>
      <c r="R57" s="334" t="s">
        <v>447</v>
      </c>
      <c r="S57" s="334" t="s">
        <v>448</v>
      </c>
      <c r="T57" s="333" t="s">
        <v>17</v>
      </c>
      <c r="U57" s="327"/>
      <c r="V57" s="332" t="s">
        <v>485</v>
      </c>
      <c r="W57" s="333" t="s">
        <v>449</v>
      </c>
      <c r="X57" s="333" t="s">
        <v>450</v>
      </c>
      <c r="Y57" s="333" t="s">
        <v>451</v>
      </c>
      <c r="Z57" s="333" t="s">
        <v>446</v>
      </c>
      <c r="AA57" s="333" t="s">
        <v>452</v>
      </c>
      <c r="AB57" s="333" t="s">
        <v>17</v>
      </c>
      <c r="AD57" s="332" t="s">
        <v>485</v>
      </c>
      <c r="AE57" s="333" t="str">
        <f>AE73</f>
        <v>DPR</v>
      </c>
      <c r="AF57" s="333" t="str">
        <f>AF73</f>
        <v>GMI</v>
      </c>
      <c r="AG57" s="333" t="str">
        <f>AG73</f>
        <v>IMERG</v>
      </c>
      <c r="AH57" s="333" t="s">
        <v>17</v>
      </c>
      <c r="AI57" s="310"/>
      <c r="AJ57" s="332" t="s">
        <v>485</v>
      </c>
      <c r="AK57" s="333" t="s">
        <v>453</v>
      </c>
      <c r="AL57" s="333" t="s">
        <v>454</v>
      </c>
      <c r="AM57" s="333" t="s">
        <v>455</v>
      </c>
      <c r="AN57" s="333" t="s">
        <v>456</v>
      </c>
      <c r="AO57" s="333" t="s">
        <v>457</v>
      </c>
      <c r="AP57" s="333" t="s">
        <v>446</v>
      </c>
      <c r="AQ57" s="333" t="s">
        <v>17</v>
      </c>
      <c r="BB57" s="310"/>
      <c r="BJ57" s="310"/>
      <c r="BP57" s="310"/>
      <c r="BS57" s="310"/>
      <c r="BW57" s="310"/>
    </row>
    <row r="58" spans="2:75" ht="17" x14ac:dyDescent="0.15">
      <c r="F58" s="312"/>
      <c r="I58" s="337" t="s">
        <v>22</v>
      </c>
      <c r="J58" s="367">
        <f t="shared" ref="J58:O69" si="10">J74/1024</f>
        <v>28.013556203578389</v>
      </c>
      <c r="K58" s="367">
        <f t="shared" si="10"/>
        <v>9.5832739974657581</v>
      </c>
      <c r="L58" s="367">
        <f t="shared" si="10"/>
        <v>7.2490438208924317</v>
      </c>
      <c r="M58" s="367">
        <f t="shared" si="10"/>
        <v>464.21934934229074</v>
      </c>
      <c r="N58" s="367">
        <f t="shared" si="10"/>
        <v>4.122147892303472E-3</v>
      </c>
      <c r="O58" s="367">
        <f t="shared" si="10"/>
        <v>509.06934551211964</v>
      </c>
      <c r="Q58" s="337" t="s">
        <v>22</v>
      </c>
      <c r="R58" s="339">
        <f>R74/1024</f>
        <v>4.0440268003294434E-4</v>
      </c>
      <c r="S58" s="339">
        <f>S74/1024</f>
        <v>7.1560551987204194E-5</v>
      </c>
      <c r="T58" s="339">
        <f>T74/1024</f>
        <v>4.7596323202014852E-4</v>
      </c>
      <c r="U58" s="327"/>
      <c r="V58" s="337" t="s">
        <v>22</v>
      </c>
      <c r="W58" s="340">
        <f t="shared" ref="W58:AB69" si="11">W74/1024</f>
        <v>0.13397283361155107</v>
      </c>
      <c r="X58" s="340">
        <f t="shared" si="11"/>
        <v>1.6476626395515255</v>
      </c>
      <c r="Y58" s="340">
        <f t="shared" si="11"/>
        <v>12.956322738103141</v>
      </c>
      <c r="Z58" s="340">
        <f t="shared" si="11"/>
        <v>8.5196576037560546E-4</v>
      </c>
      <c r="AA58" s="340">
        <f t="shared" si="11"/>
        <v>1.8401641318632715E-4</v>
      </c>
      <c r="AB58" s="340">
        <f t="shared" si="11"/>
        <v>14.73899419343978</v>
      </c>
      <c r="AD58" s="337" t="s">
        <v>22</v>
      </c>
      <c r="AE58" s="367">
        <f t="shared" ref="AE58:AH69" si="12">AE74/1024</f>
        <v>67.631066150607623</v>
      </c>
      <c r="AF58" s="367">
        <f t="shared" si="12"/>
        <v>3.9914191112084016</v>
      </c>
      <c r="AG58" s="367">
        <f t="shared" si="12"/>
        <v>2.9751809051958789E-6</v>
      </c>
      <c r="AH58" s="367">
        <f t="shared" si="12"/>
        <v>71.622488236996929</v>
      </c>
      <c r="AI58" s="310"/>
      <c r="AJ58" s="337" t="s">
        <v>22</v>
      </c>
      <c r="AK58" s="367">
        <f t="shared" ref="AK58:AQ69" si="13">AK74/1024</f>
        <v>39.359724826708764</v>
      </c>
      <c r="AL58" s="367">
        <f t="shared" si="13"/>
        <v>194.13199207689746</v>
      </c>
      <c r="AM58" s="367">
        <f t="shared" si="13"/>
        <v>0.31635214277139295</v>
      </c>
      <c r="AN58" s="367">
        <f t="shared" si="13"/>
        <v>496.27642734738902</v>
      </c>
      <c r="AO58" s="367">
        <f t="shared" si="13"/>
        <v>19.859345490102839</v>
      </c>
      <c r="AP58" s="367">
        <f t="shared" si="13"/>
        <v>4.9078885476774164E-3</v>
      </c>
      <c r="AQ58" s="367">
        <f t="shared" si="13"/>
        <v>749.94874977241716</v>
      </c>
      <c r="BB58" s="310"/>
      <c r="BJ58" s="310"/>
      <c r="BP58" s="310"/>
      <c r="BS58" s="310"/>
      <c r="BW58" s="310"/>
    </row>
    <row r="59" spans="2:75" ht="17" x14ac:dyDescent="0.15">
      <c r="F59" s="312"/>
      <c r="I59" s="337" t="s">
        <v>23</v>
      </c>
      <c r="J59" s="367">
        <f t="shared" si="10"/>
        <v>44.054329820753907</v>
      </c>
      <c r="K59" s="367">
        <f t="shared" si="10"/>
        <v>3.8948895749590493</v>
      </c>
      <c r="L59" s="367">
        <f t="shared" si="10"/>
        <v>20.73163068466592</v>
      </c>
      <c r="M59" s="367">
        <f t="shared" si="10"/>
        <v>516.23057600100481</v>
      </c>
      <c r="N59" s="367">
        <f t="shared" si="10"/>
        <v>4.1598473690100841E-3</v>
      </c>
      <c r="O59" s="367">
        <f t="shared" si="10"/>
        <v>584.91558592875265</v>
      </c>
      <c r="Q59" s="337" t="s">
        <v>23</v>
      </c>
      <c r="R59" s="339">
        <f t="shared" ref="R59:T69" si="14">R75/1024</f>
        <v>5.0435750199540042E-4</v>
      </c>
      <c r="S59" s="339">
        <f t="shared" si="14"/>
        <v>0</v>
      </c>
      <c r="T59" s="339">
        <f t="shared" si="14"/>
        <v>5.0435750199540042E-4</v>
      </c>
      <c r="U59" s="327"/>
      <c r="V59" s="337" t="s">
        <v>23</v>
      </c>
      <c r="W59" s="340">
        <f t="shared" si="11"/>
        <v>2.0301858809943944E-2</v>
      </c>
      <c r="X59" s="340">
        <f t="shared" si="11"/>
        <v>0.94326492185246003</v>
      </c>
      <c r="Y59" s="340">
        <f t="shared" si="11"/>
        <v>11.319551229896195</v>
      </c>
      <c r="Z59" s="340">
        <f t="shared" si="11"/>
        <v>7.7595098355232029E-4</v>
      </c>
      <c r="AA59" s="340">
        <f t="shared" si="11"/>
        <v>4.2180791751888965E-4</v>
      </c>
      <c r="AB59" s="340">
        <f t="shared" si="11"/>
        <v>12.284315769459671</v>
      </c>
      <c r="AD59" s="337" t="s">
        <v>23</v>
      </c>
      <c r="AE59" s="367">
        <f t="shared" si="12"/>
        <v>47.481522417519891</v>
      </c>
      <c r="AF59" s="367">
        <f t="shared" si="12"/>
        <v>7.0732763604028088</v>
      </c>
      <c r="AG59" s="367">
        <f t="shared" si="12"/>
        <v>4.4952776079298928E-7</v>
      </c>
      <c r="AH59" s="367">
        <f t="shared" si="12"/>
        <v>54.554799227450459</v>
      </c>
      <c r="AI59" s="310"/>
      <c r="AJ59" s="337" t="s">
        <v>23</v>
      </c>
      <c r="AK59" s="367">
        <f t="shared" si="13"/>
        <v>31.209284219998104</v>
      </c>
      <c r="AL59" s="367">
        <f t="shared" si="13"/>
        <v>133.90748499698338</v>
      </c>
      <c r="AM59" s="367">
        <f t="shared" si="13"/>
        <v>0.76859076608070565</v>
      </c>
      <c r="AN59" s="367">
        <f t="shared" si="13"/>
        <v>401.77467462354031</v>
      </c>
      <c r="AO59" s="367">
        <f t="shared" si="13"/>
        <v>15.680368721431407</v>
      </c>
      <c r="AP59" s="367">
        <f t="shared" si="13"/>
        <v>4.713532706773541E-3</v>
      </c>
      <c r="AQ59" s="367">
        <f t="shared" si="13"/>
        <v>583.34511686074063</v>
      </c>
      <c r="BB59" s="310"/>
      <c r="BJ59" s="310"/>
      <c r="BP59" s="310"/>
      <c r="BS59" s="310"/>
      <c r="BW59" s="310"/>
    </row>
    <row r="60" spans="2:75" ht="17" x14ac:dyDescent="0.15">
      <c r="F60" s="312"/>
      <c r="I60" s="337" t="s">
        <v>24</v>
      </c>
      <c r="J60" s="367">
        <f t="shared" si="10"/>
        <v>37.155800371311614</v>
      </c>
      <c r="K60" s="367">
        <f t="shared" si="10"/>
        <v>12.771686871886162</v>
      </c>
      <c r="L60" s="367">
        <f t="shared" si="10"/>
        <v>16.275687584235058</v>
      </c>
      <c r="M60" s="367">
        <f t="shared" si="10"/>
        <v>458.65171463848742</v>
      </c>
      <c r="N60" s="367">
        <f t="shared" si="10"/>
        <v>4.5176018256825011E-3</v>
      </c>
      <c r="O60" s="367">
        <f t="shared" si="10"/>
        <v>524.85940706774591</v>
      </c>
      <c r="Q60" s="337" t="s">
        <v>24</v>
      </c>
      <c r="R60" s="339">
        <f t="shared" si="14"/>
        <v>1.7250968085136231E-5</v>
      </c>
      <c r="S60" s="339">
        <f t="shared" si="14"/>
        <v>0</v>
      </c>
      <c r="T60" s="339">
        <f t="shared" si="14"/>
        <v>1.7250968085136231E-5</v>
      </c>
      <c r="U60" s="327"/>
      <c r="V60" s="337" t="s">
        <v>24</v>
      </c>
      <c r="W60" s="340">
        <f t="shared" si="11"/>
        <v>4.4612488100028616E-2</v>
      </c>
      <c r="X60" s="340">
        <f t="shared" si="11"/>
        <v>0.54829244127631593</v>
      </c>
      <c r="Y60" s="340">
        <f t="shared" si="11"/>
        <v>22.027705137123032</v>
      </c>
      <c r="Z60" s="340">
        <f t="shared" si="11"/>
        <v>8.2899093376909085E-4</v>
      </c>
      <c r="AA60" s="340">
        <f t="shared" si="11"/>
        <v>4.0382398310612107E-4</v>
      </c>
      <c r="AB60" s="340">
        <f t="shared" si="11"/>
        <v>22.621842881416253</v>
      </c>
      <c r="AD60" s="337" t="s">
        <v>24</v>
      </c>
      <c r="AE60" s="367">
        <f t="shared" si="12"/>
        <v>164.56668602470663</v>
      </c>
      <c r="AF60" s="367">
        <f t="shared" si="12"/>
        <v>4.4965377170456042</v>
      </c>
      <c r="AG60" s="367">
        <f t="shared" si="12"/>
        <v>0</v>
      </c>
      <c r="AH60" s="367">
        <f t="shared" si="12"/>
        <v>169.06322374175224</v>
      </c>
      <c r="AI60" s="310"/>
      <c r="AJ60" s="337" t="s">
        <v>24</v>
      </c>
      <c r="AK60" s="367">
        <f t="shared" si="13"/>
        <v>15.833740149327159</v>
      </c>
      <c r="AL60" s="367">
        <f t="shared" si="13"/>
        <v>162.64310620354101</v>
      </c>
      <c r="AM60" s="367">
        <f t="shared" si="13"/>
        <v>42.472746682325095</v>
      </c>
      <c r="AN60" s="367">
        <f t="shared" si="13"/>
        <v>351.99518040249592</v>
      </c>
      <c r="AO60" s="367">
        <f t="shared" si="13"/>
        <v>16.881390869058116</v>
      </c>
      <c r="AP60" s="367">
        <f t="shared" si="13"/>
        <v>4.8391613099738485E-3</v>
      </c>
      <c r="AQ60" s="367">
        <f t="shared" si="13"/>
        <v>589.83100346805725</v>
      </c>
      <c r="BB60" s="310"/>
      <c r="BJ60" s="310"/>
      <c r="BP60" s="310"/>
      <c r="BS60" s="310"/>
      <c r="BW60" s="310"/>
    </row>
    <row r="61" spans="2:75" ht="17" x14ac:dyDescent="0.15">
      <c r="F61" s="312"/>
      <c r="I61" s="337" t="s">
        <v>25</v>
      </c>
      <c r="J61" s="367">
        <f t="shared" si="10"/>
        <v>48.834758182098909</v>
      </c>
      <c r="K61" s="367">
        <f t="shared" si="10"/>
        <v>4.645844334521815</v>
      </c>
      <c r="L61" s="367">
        <f t="shared" si="10"/>
        <v>37.933398985581249</v>
      </c>
      <c r="M61" s="367">
        <f t="shared" si="10"/>
        <v>378.7966697964128</v>
      </c>
      <c r="N61" s="367">
        <f t="shared" si="10"/>
        <v>3.8901181460459988E-3</v>
      </c>
      <c r="O61" s="367">
        <f t="shared" si="10"/>
        <v>470.21456141676083</v>
      </c>
      <c r="Q61" s="337" t="s">
        <v>25</v>
      </c>
      <c r="R61" s="339">
        <f t="shared" si="14"/>
        <v>7.6754222391173244E-6</v>
      </c>
      <c r="S61" s="339">
        <f t="shared" si="14"/>
        <v>0</v>
      </c>
      <c r="T61" s="339">
        <f t="shared" si="14"/>
        <v>7.6754222391173244E-6</v>
      </c>
      <c r="U61" s="327"/>
      <c r="V61" s="337" t="s">
        <v>25</v>
      </c>
      <c r="W61" s="340">
        <f t="shared" si="11"/>
        <v>2.0577931331899803E-2</v>
      </c>
      <c r="X61" s="340">
        <f t="shared" si="11"/>
        <v>0.92266891885355884</v>
      </c>
      <c r="Y61" s="340">
        <f t="shared" si="11"/>
        <v>11.736088791104514</v>
      </c>
      <c r="Z61" s="340">
        <f t="shared" si="11"/>
        <v>8.1273382875224321E-4</v>
      </c>
      <c r="AA61" s="340">
        <f t="shared" si="11"/>
        <v>0</v>
      </c>
      <c r="AB61" s="340">
        <f t="shared" si="11"/>
        <v>12.680148375118725</v>
      </c>
      <c r="AD61" s="337" t="s">
        <v>25</v>
      </c>
      <c r="AE61" s="367">
        <f t="shared" si="12"/>
        <v>121.88485044369861</v>
      </c>
      <c r="AF61" s="367">
        <f t="shared" si="12"/>
        <v>3.0964877231344801</v>
      </c>
      <c r="AG61" s="367">
        <f t="shared" si="12"/>
        <v>3.6928250574419432E-4</v>
      </c>
      <c r="AH61" s="367">
        <f t="shared" si="12"/>
        <v>124.98170744933884</v>
      </c>
      <c r="AI61" s="310"/>
      <c r="AJ61" s="337" t="s">
        <v>25</v>
      </c>
      <c r="AK61" s="367">
        <f t="shared" si="13"/>
        <v>19.81897477829709</v>
      </c>
      <c r="AL61" s="367">
        <f t="shared" si="13"/>
        <v>174.55223177549706</v>
      </c>
      <c r="AM61" s="367">
        <f t="shared" si="13"/>
        <v>91.893889899339143</v>
      </c>
      <c r="AN61" s="367">
        <f t="shared" si="13"/>
        <v>434.44548130346857</v>
      </c>
      <c r="AO61" s="367">
        <f t="shared" si="13"/>
        <v>15.256830909659572</v>
      </c>
      <c r="AP61" s="367">
        <f t="shared" si="13"/>
        <v>0.112671908750598</v>
      </c>
      <c r="AQ61" s="367">
        <f t="shared" si="13"/>
        <v>736.08008057501206</v>
      </c>
      <c r="BB61" s="310"/>
      <c r="BJ61" s="310"/>
      <c r="BP61" s="310"/>
      <c r="BS61" s="310"/>
      <c r="BW61" s="310"/>
    </row>
    <row r="62" spans="2:75" ht="17" x14ac:dyDescent="0.15">
      <c r="B62" s="368"/>
      <c r="F62" s="312"/>
      <c r="I62" s="337" t="s">
        <v>26</v>
      </c>
      <c r="J62" s="367">
        <f t="shared" si="10"/>
        <v>40.83313441017242</v>
      </c>
      <c r="K62" s="367">
        <f t="shared" si="10"/>
        <v>8.2400852728233023</v>
      </c>
      <c r="L62" s="367">
        <f t="shared" si="10"/>
        <v>21.787809935197362</v>
      </c>
      <c r="M62" s="367">
        <f t="shared" si="10"/>
        <v>530.41933960325332</v>
      </c>
      <c r="N62" s="367">
        <f t="shared" si="10"/>
        <v>6.9900737998977881E-3</v>
      </c>
      <c r="O62" s="367">
        <f t="shared" si="10"/>
        <v>601.28735929524635</v>
      </c>
      <c r="Q62" s="337" t="s">
        <v>26</v>
      </c>
      <c r="R62" s="339">
        <f t="shared" si="14"/>
        <v>3.5058024604950241E-4</v>
      </c>
      <c r="S62" s="339">
        <f t="shared" si="14"/>
        <v>9.9429189504006833E-5</v>
      </c>
      <c r="T62" s="339">
        <f t="shared" si="14"/>
        <v>4.5000943555350924E-4</v>
      </c>
      <c r="U62" s="327"/>
      <c r="V62" s="337" t="s">
        <v>26</v>
      </c>
      <c r="W62" s="340">
        <f t="shared" si="11"/>
        <v>1.8839861028936821E-2</v>
      </c>
      <c r="X62" s="340">
        <f t="shared" si="11"/>
        <v>0.56437901761273557</v>
      </c>
      <c r="Y62" s="340">
        <f t="shared" si="11"/>
        <v>25.548865230471108</v>
      </c>
      <c r="Z62" s="340">
        <f t="shared" si="11"/>
        <v>7.3779958984232421E-4</v>
      </c>
      <c r="AA62" s="340">
        <f t="shared" si="11"/>
        <v>0.19094577286341505</v>
      </c>
      <c r="AB62" s="340">
        <f t="shared" si="11"/>
        <v>26.323767681566039</v>
      </c>
      <c r="AD62" s="337" t="s">
        <v>26</v>
      </c>
      <c r="AE62" s="367">
        <f t="shared" si="12"/>
        <v>43.721657991891291</v>
      </c>
      <c r="AF62" s="367">
        <f t="shared" si="12"/>
        <v>2.018683723844326</v>
      </c>
      <c r="AG62" s="367">
        <f t="shared" si="12"/>
        <v>0</v>
      </c>
      <c r="AH62" s="367">
        <f t="shared" si="12"/>
        <v>45.740341715735617</v>
      </c>
      <c r="AI62" s="310"/>
      <c r="AJ62" s="337" t="s">
        <v>26</v>
      </c>
      <c r="AK62" s="367">
        <f t="shared" si="13"/>
        <v>24.383728070178201</v>
      </c>
      <c r="AL62" s="367">
        <f t="shared" si="13"/>
        <v>175.23881669389061</v>
      </c>
      <c r="AM62" s="367">
        <f t="shared" si="13"/>
        <v>148.80588519484658</v>
      </c>
      <c r="AN62" s="367">
        <f t="shared" si="13"/>
        <v>627.60107798759191</v>
      </c>
      <c r="AO62" s="367">
        <f t="shared" si="13"/>
        <v>5.4861240213913298</v>
      </c>
      <c r="AP62" s="367">
        <f t="shared" si="13"/>
        <v>0.18823628274731097</v>
      </c>
      <c r="AQ62" s="367">
        <f t="shared" si="13"/>
        <v>981.70386825064588</v>
      </c>
      <c r="BB62" s="310"/>
      <c r="BJ62" s="310"/>
      <c r="BP62" s="310"/>
      <c r="BS62" s="310"/>
      <c r="BW62" s="310"/>
    </row>
    <row r="63" spans="2:75" x14ac:dyDescent="0.15">
      <c r="B63" s="368"/>
      <c r="F63" s="312"/>
      <c r="I63" s="345" t="s">
        <v>27</v>
      </c>
      <c r="J63" s="367">
        <f t="shared" si="10"/>
        <v>73.121119657819634</v>
      </c>
      <c r="K63" s="367">
        <f t="shared" si="10"/>
        <v>8.9694336625525324</v>
      </c>
      <c r="L63" s="367">
        <f t="shared" si="10"/>
        <v>69.086741577168965</v>
      </c>
      <c r="M63" s="367">
        <f t="shared" si="10"/>
        <v>345.32134538477573</v>
      </c>
      <c r="N63" s="367">
        <f t="shared" si="10"/>
        <v>5.1619996220324434E-3</v>
      </c>
      <c r="O63" s="367">
        <f t="shared" si="10"/>
        <v>496.50380228193887</v>
      </c>
      <c r="Q63" s="345" t="s">
        <v>27</v>
      </c>
      <c r="R63" s="339">
        <f t="shared" si="14"/>
        <v>2.6989669922841053E-3</v>
      </c>
      <c r="S63" s="339">
        <f t="shared" si="14"/>
        <v>0</v>
      </c>
      <c r="T63" s="339">
        <f t="shared" si="14"/>
        <v>2.6989669922841053E-3</v>
      </c>
      <c r="U63" s="327"/>
      <c r="V63" s="345" t="s">
        <v>27</v>
      </c>
      <c r="W63" s="340">
        <f t="shared" si="11"/>
        <v>4.4782007820685935E-2</v>
      </c>
      <c r="X63" s="340">
        <f t="shared" si="11"/>
        <v>2.1253232303533816</v>
      </c>
      <c r="Y63" s="340">
        <f t="shared" si="11"/>
        <v>21.36359215771418</v>
      </c>
      <c r="Z63" s="340">
        <f t="shared" si="11"/>
        <v>8.2279641628701852E-4</v>
      </c>
      <c r="AA63" s="340">
        <f t="shared" si="11"/>
        <v>6.4190970994786725E-2</v>
      </c>
      <c r="AB63" s="340">
        <f t="shared" si="11"/>
        <v>23.598711163299321</v>
      </c>
      <c r="AD63" s="345" t="s">
        <v>27</v>
      </c>
      <c r="AE63" s="367">
        <f t="shared" si="12"/>
        <v>101.5556845195233</v>
      </c>
      <c r="AF63" s="367">
        <f t="shared" si="12"/>
        <v>11.487328882984901</v>
      </c>
      <c r="AG63" s="367">
        <f t="shared" si="12"/>
        <v>1.6298145055770801E-8</v>
      </c>
      <c r="AH63" s="367">
        <f t="shared" si="12"/>
        <v>113.04301341880634</v>
      </c>
      <c r="AI63" s="310"/>
      <c r="AJ63" s="345" t="s">
        <v>27</v>
      </c>
      <c r="AK63" s="367">
        <f t="shared" si="13"/>
        <v>41.973657966094805</v>
      </c>
      <c r="AL63" s="367">
        <f t="shared" si="13"/>
        <v>169.34922570574804</v>
      </c>
      <c r="AM63" s="367">
        <f t="shared" si="13"/>
        <v>1.7202590229817334</v>
      </c>
      <c r="AN63" s="367">
        <f t="shared" si="13"/>
        <v>488.24218980935564</v>
      </c>
      <c r="AO63" s="367">
        <f t="shared" si="13"/>
        <v>9.6875275845159177</v>
      </c>
      <c r="AP63" s="367">
        <f t="shared" si="13"/>
        <v>0.22320235417737369</v>
      </c>
      <c r="AQ63" s="367">
        <f t="shared" si="13"/>
        <v>711.19606244287354</v>
      </c>
      <c r="BB63" s="310"/>
      <c r="BJ63" s="310"/>
      <c r="BP63" s="310"/>
      <c r="BS63" s="310"/>
      <c r="BW63" s="310"/>
    </row>
    <row r="64" spans="2:75" x14ac:dyDescent="0.15">
      <c r="B64" s="368"/>
      <c r="F64" s="312"/>
      <c r="I64" s="345" t="s">
        <v>28</v>
      </c>
      <c r="J64" s="367">
        <f t="shared" si="10"/>
        <v>182.76594407903434</v>
      </c>
      <c r="K64" s="367">
        <f t="shared" si="10"/>
        <v>41.664759145455697</v>
      </c>
      <c r="L64" s="367">
        <f t="shared" si="10"/>
        <v>39.258168047374902</v>
      </c>
      <c r="M64" s="367">
        <f t="shared" si="10"/>
        <v>359.47474187032054</v>
      </c>
      <c r="N64" s="367">
        <f t="shared" si="10"/>
        <v>4.3297795446051108E-3</v>
      </c>
      <c r="O64" s="367">
        <f t="shared" si="10"/>
        <v>623.16794292173006</v>
      </c>
      <c r="Q64" s="345" t="s">
        <v>28</v>
      </c>
      <c r="R64" s="339">
        <f t="shared" si="14"/>
        <v>2.1497127743714321E-2</v>
      </c>
      <c r="S64" s="339">
        <f t="shared" si="14"/>
        <v>1.0274925443809473E-7</v>
      </c>
      <c r="T64" s="339">
        <f t="shared" si="14"/>
        <v>2.1497230492968759E-2</v>
      </c>
      <c r="U64" s="327"/>
      <c r="V64" s="345" t="s">
        <v>28</v>
      </c>
      <c r="W64" s="340">
        <f t="shared" si="11"/>
        <v>0.14268481257295118</v>
      </c>
      <c r="X64" s="340">
        <f t="shared" si="11"/>
        <v>10.176008835142042</v>
      </c>
      <c r="Y64" s="340">
        <f t="shared" si="11"/>
        <v>24.595779734248893</v>
      </c>
      <c r="Z64" s="340">
        <f t="shared" si="11"/>
        <v>7.928761342554932E-4</v>
      </c>
      <c r="AA64" s="340">
        <f t="shared" si="11"/>
        <v>4.0382398310612107E-4</v>
      </c>
      <c r="AB64" s="340">
        <f t="shared" si="11"/>
        <v>34.915670082081249</v>
      </c>
      <c r="AD64" s="345" t="s">
        <v>28</v>
      </c>
      <c r="AE64" s="367">
        <f t="shared" si="12"/>
        <v>92.695281675347303</v>
      </c>
      <c r="AF64" s="367">
        <f t="shared" si="12"/>
        <v>1.4186655274161224</v>
      </c>
      <c r="AG64" s="367">
        <f t="shared" si="12"/>
        <v>3.6929414727637701E-4</v>
      </c>
      <c r="AH64" s="367">
        <f t="shared" si="12"/>
        <v>94.114316496910703</v>
      </c>
      <c r="AI64" s="310"/>
      <c r="AJ64" s="345" t="s">
        <v>28</v>
      </c>
      <c r="AK64" s="367">
        <f t="shared" si="13"/>
        <v>45.34191296460537</v>
      </c>
      <c r="AL64" s="367">
        <f t="shared" si="13"/>
        <v>203.28601614964552</v>
      </c>
      <c r="AM64" s="367">
        <f t="shared" si="13"/>
        <v>29.300238400028299</v>
      </c>
      <c r="AN64" s="367">
        <f t="shared" si="13"/>
        <v>584.95448326924145</v>
      </c>
      <c r="AO64" s="367">
        <f t="shared" si="13"/>
        <v>1.2432077563589647</v>
      </c>
      <c r="AP64" s="367">
        <f t="shared" si="13"/>
        <v>8.5240532253010176E-3</v>
      </c>
      <c r="AQ64" s="367">
        <f t="shared" si="13"/>
        <v>864.13438259310487</v>
      </c>
      <c r="BB64" s="310"/>
      <c r="BJ64" s="310"/>
      <c r="BP64" s="310"/>
      <c r="BS64" s="310"/>
      <c r="BW64" s="310"/>
    </row>
    <row r="65" spans="2:75" x14ac:dyDescent="0.15">
      <c r="B65" s="368"/>
      <c r="F65" s="312"/>
      <c r="I65" s="345" t="s">
        <v>29</v>
      </c>
      <c r="J65" s="367">
        <f t="shared" si="10"/>
        <v>1909.648593878728</v>
      </c>
      <c r="K65" s="367">
        <f t="shared" si="10"/>
        <v>26.911798340182902</v>
      </c>
      <c r="L65" s="367">
        <f t="shared" si="10"/>
        <v>40.135311062876951</v>
      </c>
      <c r="M65" s="367">
        <f t="shared" si="10"/>
        <v>682.69933538889393</v>
      </c>
      <c r="N65" s="367">
        <f t="shared" si="10"/>
        <v>4.1666575234557907E-3</v>
      </c>
      <c r="O65" s="367">
        <f t="shared" si="10"/>
        <v>2659.3992053282054</v>
      </c>
      <c r="Q65" s="345" t="s">
        <v>29</v>
      </c>
      <c r="R65" s="339">
        <f t="shared" si="14"/>
        <v>1.1308444748465219E-2</v>
      </c>
      <c r="S65" s="339">
        <f t="shared" si="14"/>
        <v>0</v>
      </c>
      <c r="T65" s="339">
        <f t="shared" si="14"/>
        <v>1.1308444748465219E-2</v>
      </c>
      <c r="U65" s="327"/>
      <c r="V65" s="345" t="s">
        <v>29</v>
      </c>
      <c r="W65" s="340">
        <f t="shared" si="11"/>
        <v>0.13592858516494716</v>
      </c>
      <c r="X65" s="340">
        <f t="shared" si="11"/>
        <v>6.7706321689647586</v>
      </c>
      <c r="Y65" s="340">
        <f t="shared" si="11"/>
        <v>23.893822139304476</v>
      </c>
      <c r="Z65" s="340">
        <f t="shared" si="11"/>
        <v>8.0914446971291898E-4</v>
      </c>
      <c r="AA65" s="340">
        <f t="shared" si="11"/>
        <v>2.9532291065543101</v>
      </c>
      <c r="AB65" s="340">
        <f t="shared" si="11"/>
        <v>33.754421144458206</v>
      </c>
      <c r="AD65" s="345" t="s">
        <v>29</v>
      </c>
      <c r="AE65" s="367">
        <f t="shared" si="12"/>
        <v>65.204994685467582</v>
      </c>
      <c r="AF65" s="367">
        <f t="shared" si="12"/>
        <v>3.4805254659095128</v>
      </c>
      <c r="AG65" s="367">
        <f t="shared" si="12"/>
        <v>0</v>
      </c>
      <c r="AH65" s="367">
        <f t="shared" si="12"/>
        <v>68.685520151377091</v>
      </c>
      <c r="AI65" s="310"/>
      <c r="AJ65" s="345" t="s">
        <v>29</v>
      </c>
      <c r="AK65" s="367">
        <f t="shared" si="13"/>
        <v>76.714238813959042</v>
      </c>
      <c r="AL65" s="367">
        <f t="shared" si="13"/>
        <v>222.10926082226172</v>
      </c>
      <c r="AM65" s="367">
        <f t="shared" si="13"/>
        <v>5.0988724291755663</v>
      </c>
      <c r="AN65" s="367">
        <f t="shared" si="13"/>
        <v>1423.6692490112284</v>
      </c>
      <c r="AO65" s="367">
        <f t="shared" si="13"/>
        <v>3.6138338370192189</v>
      </c>
      <c r="AP65" s="367">
        <f t="shared" si="13"/>
        <v>5.6668259421712545E-3</v>
      </c>
      <c r="AQ65" s="367">
        <f t="shared" si="13"/>
        <v>1731.2111217395861</v>
      </c>
      <c r="BB65" s="310"/>
      <c r="BJ65" s="310"/>
      <c r="BP65" s="310"/>
      <c r="BS65" s="310"/>
      <c r="BW65" s="310"/>
    </row>
    <row r="66" spans="2:75" x14ac:dyDescent="0.15">
      <c r="B66" s="368"/>
      <c r="F66" s="312"/>
      <c r="I66" s="345" t="s">
        <v>30</v>
      </c>
      <c r="J66" s="367">
        <f t="shared" si="10"/>
        <v>191.38011426493173</v>
      </c>
      <c r="K66" s="367">
        <f t="shared" si="10"/>
        <v>13.84764703485779</v>
      </c>
      <c r="L66" s="367">
        <f t="shared" si="10"/>
        <v>21.833809817627252</v>
      </c>
      <c r="M66" s="367">
        <f t="shared" si="10"/>
        <v>1057.7515516451306</v>
      </c>
      <c r="N66" s="367">
        <f t="shared" si="10"/>
        <v>4.273077236575773E-3</v>
      </c>
      <c r="O66" s="367">
        <f t="shared" si="10"/>
        <v>1284.817395839784</v>
      </c>
      <c r="Q66" s="345" t="s">
        <v>30</v>
      </c>
      <c r="R66" s="339">
        <f t="shared" si="14"/>
        <v>9.0550820459611629E-6</v>
      </c>
      <c r="S66" s="339">
        <f t="shared" si="14"/>
        <v>1.4680617823614648E-6</v>
      </c>
      <c r="T66" s="339">
        <f t="shared" si="14"/>
        <v>1.0523143828322628E-5</v>
      </c>
      <c r="U66" s="327"/>
      <c r="V66" s="345" t="s">
        <v>30</v>
      </c>
      <c r="W66" s="340">
        <f t="shared" si="11"/>
        <v>1.9289725858470701E-2</v>
      </c>
      <c r="X66" s="340">
        <f t="shared" si="11"/>
        <v>7.3673828264645538</v>
      </c>
      <c r="Y66" s="340">
        <f t="shared" si="11"/>
        <v>35.575066502467955</v>
      </c>
      <c r="Z66" s="340">
        <f t="shared" si="11"/>
        <v>7.5823899442184473E-4</v>
      </c>
      <c r="AA66" s="340">
        <f t="shared" si="11"/>
        <v>11.318372006864578</v>
      </c>
      <c r="AB66" s="340">
        <f t="shared" si="11"/>
        <v>54.280869300649982</v>
      </c>
      <c r="AD66" s="345" t="s">
        <v>30</v>
      </c>
      <c r="AE66" s="367">
        <f t="shared" si="12"/>
        <v>248.00487724167061</v>
      </c>
      <c r="AF66" s="367">
        <f t="shared" si="12"/>
        <v>13.871010326446541</v>
      </c>
      <c r="AG66" s="367">
        <f t="shared" si="12"/>
        <v>6.9849193096160839E-9</v>
      </c>
      <c r="AH66" s="367">
        <f t="shared" si="12"/>
        <v>261.87588757510207</v>
      </c>
      <c r="AI66" s="310"/>
      <c r="AJ66" s="345" t="s">
        <v>30</v>
      </c>
      <c r="AK66" s="367">
        <f t="shared" si="13"/>
        <v>282.45063353930027</v>
      </c>
      <c r="AL66" s="367">
        <f t="shared" si="13"/>
        <v>150.29131305742189</v>
      </c>
      <c r="AM66" s="367">
        <f t="shared" si="13"/>
        <v>13.908742416838312</v>
      </c>
      <c r="AN66" s="367">
        <f t="shared" si="13"/>
        <v>1109.7984363942198</v>
      </c>
      <c r="AO66" s="367">
        <f t="shared" si="13"/>
        <v>1.4554537802987304</v>
      </c>
      <c r="AP66" s="367">
        <f t="shared" si="13"/>
        <v>5.4516903164767263E-3</v>
      </c>
      <c r="AQ66" s="367">
        <f t="shared" si="13"/>
        <v>1557.9100308783954</v>
      </c>
      <c r="BB66" s="310"/>
      <c r="BJ66" s="310"/>
      <c r="BP66" s="310"/>
      <c r="BS66" s="310"/>
      <c r="BW66" s="310"/>
    </row>
    <row r="67" spans="2:75" x14ac:dyDescent="0.15">
      <c r="B67" s="368"/>
      <c r="F67" s="312"/>
      <c r="I67" s="345" t="s">
        <v>31</v>
      </c>
      <c r="J67" s="367">
        <f t="shared" si="10"/>
        <v>72.091508115627164</v>
      </c>
      <c r="K67" s="367">
        <f t="shared" si="10"/>
        <v>118.70105140795691</v>
      </c>
      <c r="L67" s="367">
        <f t="shared" si="10"/>
        <v>27.368232836871272</v>
      </c>
      <c r="M67" s="367">
        <f t="shared" si="10"/>
        <v>881.29739752686669</v>
      </c>
      <c r="N67" s="367">
        <f t="shared" si="10"/>
        <v>5.8786873387361924E-3</v>
      </c>
      <c r="O67" s="367">
        <f t="shared" si="10"/>
        <v>1099.4640685746608</v>
      </c>
      <c r="Q67" s="345" t="s">
        <v>31</v>
      </c>
      <c r="R67" s="339">
        <f t="shared" si="14"/>
        <v>5.5393326874764157E-5</v>
      </c>
      <c r="S67" s="339">
        <f t="shared" si="14"/>
        <v>2.3442771635018263E-7</v>
      </c>
      <c r="T67" s="339">
        <f t="shared" si="14"/>
        <v>5.562775459111434E-5</v>
      </c>
      <c r="U67" s="327"/>
      <c r="V67" s="345" t="s">
        <v>31</v>
      </c>
      <c r="W67" s="340">
        <f t="shared" si="11"/>
        <v>2.0791257270502676E-2</v>
      </c>
      <c r="X67" s="340">
        <f t="shared" si="11"/>
        <v>17.253460560331391</v>
      </c>
      <c r="Y67" s="340">
        <f t="shared" si="11"/>
        <v>47.448982968786311</v>
      </c>
      <c r="Z67" s="340">
        <f t="shared" si="11"/>
        <v>8.1990924718411331E-4</v>
      </c>
      <c r="AA67" s="340">
        <f t="shared" si="11"/>
        <v>2.6865436420848633E-2</v>
      </c>
      <c r="AB67" s="340">
        <f t="shared" si="11"/>
        <v>64.750920132056237</v>
      </c>
      <c r="AD67" s="345" t="s">
        <v>31</v>
      </c>
      <c r="AE67" s="367">
        <f t="shared" si="12"/>
        <v>113.55719649562148</v>
      </c>
      <c r="AF67" s="367">
        <f t="shared" si="12"/>
        <v>27.751588219454732</v>
      </c>
      <c r="AG67" s="367">
        <f t="shared" si="12"/>
        <v>3.0795237580605274E-4</v>
      </c>
      <c r="AH67" s="367">
        <f t="shared" si="12"/>
        <v>141.30909266745203</v>
      </c>
      <c r="AI67" s="310"/>
      <c r="AJ67" s="345" t="s">
        <v>31</v>
      </c>
      <c r="AK67" s="367">
        <f t="shared" si="13"/>
        <v>121.3881880953024</v>
      </c>
      <c r="AL67" s="367">
        <f t="shared" si="13"/>
        <v>121.54979574882422</v>
      </c>
      <c r="AM67" s="367">
        <f t="shared" si="13"/>
        <v>4.2181513536061157</v>
      </c>
      <c r="AN67" s="367">
        <f t="shared" si="13"/>
        <v>831.70312359248123</v>
      </c>
      <c r="AO67" s="367">
        <f t="shared" si="13"/>
        <v>5.0446481660173879</v>
      </c>
      <c r="AP67" s="367">
        <f t="shared" si="13"/>
        <v>5.4453626507893066E-3</v>
      </c>
      <c r="AQ67" s="367">
        <f t="shared" si="13"/>
        <v>1083.9093523188822</v>
      </c>
      <c r="BB67" s="310"/>
      <c r="BJ67" s="310"/>
      <c r="BP67" s="310"/>
      <c r="BS67" s="310"/>
      <c r="BW67" s="310"/>
    </row>
    <row r="68" spans="2:75" x14ac:dyDescent="0.15">
      <c r="B68" s="368"/>
      <c r="F68" s="312"/>
      <c r="I68" s="345" t="s">
        <v>32</v>
      </c>
      <c r="J68" s="367">
        <f t="shared" si="10"/>
        <v>31.186117675033497</v>
      </c>
      <c r="K68" s="367">
        <f t="shared" si="10"/>
        <v>51.066597422839465</v>
      </c>
      <c r="L68" s="367">
        <f t="shared" si="10"/>
        <v>20.647524021875071</v>
      </c>
      <c r="M68" s="367">
        <f t="shared" si="10"/>
        <v>850.89262495824528</v>
      </c>
      <c r="N68" s="367">
        <f t="shared" si="10"/>
        <v>6.5717488159862071E-3</v>
      </c>
      <c r="O68" s="367">
        <f t="shared" si="10"/>
        <v>953.79943582680926</v>
      </c>
      <c r="Q68" s="345" t="s">
        <v>32</v>
      </c>
      <c r="R68" s="339">
        <f t="shared" si="14"/>
        <v>2.6218476705253027E-6</v>
      </c>
      <c r="S68" s="339">
        <f t="shared" si="14"/>
        <v>0</v>
      </c>
      <c r="T68" s="339">
        <f t="shared" si="14"/>
        <v>2.6218476705253027E-6</v>
      </c>
      <c r="U68" s="327"/>
      <c r="V68" s="345" t="s">
        <v>32</v>
      </c>
      <c r="W68" s="340">
        <f t="shared" si="11"/>
        <v>2.1404067317234873E-2</v>
      </c>
      <c r="X68" s="340">
        <f t="shared" si="11"/>
        <v>2.7854031964498009</v>
      </c>
      <c r="Y68" s="340">
        <f t="shared" si="11"/>
        <v>32.679004603162802</v>
      </c>
      <c r="Z68" s="340">
        <f t="shared" si="11"/>
        <v>8.194197444026934E-4</v>
      </c>
      <c r="AA68" s="340">
        <f t="shared" si="11"/>
        <v>2.1832105625435267E-2</v>
      </c>
      <c r="AB68" s="340">
        <f t="shared" si="11"/>
        <v>35.508463392299674</v>
      </c>
      <c r="AD68" s="345" t="s">
        <v>32</v>
      </c>
      <c r="AE68" s="367">
        <f t="shared" si="12"/>
        <v>67.196753049876762</v>
      </c>
      <c r="AF68" s="367">
        <f t="shared" si="12"/>
        <v>5.1109947144586751</v>
      </c>
      <c r="AG68" s="367">
        <f t="shared" si="12"/>
        <v>3.0348773543664649E-4</v>
      </c>
      <c r="AH68" s="367">
        <f t="shared" si="12"/>
        <v>72.308051252070868</v>
      </c>
      <c r="AI68" s="310"/>
      <c r="AJ68" s="345" t="s">
        <v>32</v>
      </c>
      <c r="AK68" s="367">
        <f t="shared" si="13"/>
        <v>72.473352169165935</v>
      </c>
      <c r="AL68" s="367">
        <f t="shared" si="13"/>
        <v>131.78025874183399</v>
      </c>
      <c r="AM68" s="367">
        <f t="shared" si="13"/>
        <v>1.8373638747016219</v>
      </c>
      <c r="AN68" s="367">
        <f t="shared" si="13"/>
        <v>815.1898754996655</v>
      </c>
      <c r="AO68" s="367">
        <f t="shared" si="13"/>
        <v>1.2592613191873145</v>
      </c>
      <c r="AP68" s="367">
        <f t="shared" si="13"/>
        <v>4.4306206891633268E-3</v>
      </c>
      <c r="AQ68" s="367">
        <f t="shared" si="13"/>
        <v>1022.5445422252435</v>
      </c>
      <c r="BB68" s="310"/>
      <c r="BJ68" s="310"/>
      <c r="BP68" s="310"/>
      <c r="BS68" s="310"/>
      <c r="BW68" s="310"/>
    </row>
    <row r="69" spans="2:75" x14ac:dyDescent="0.15">
      <c r="C69" s="309"/>
      <c r="D69" s="309"/>
      <c r="E69" s="309"/>
      <c r="F69" s="369"/>
      <c r="I69" s="345" t="s">
        <v>33</v>
      </c>
      <c r="J69" s="367">
        <f t="shared" si="10"/>
        <v>56.500545148955027</v>
      </c>
      <c r="K69" s="367">
        <f t="shared" si="10"/>
        <v>30.070376675887864</v>
      </c>
      <c r="L69" s="367">
        <f t="shared" si="10"/>
        <v>3.6254285387258247</v>
      </c>
      <c r="M69" s="367">
        <f t="shared" si="10"/>
        <v>806.36321945382667</v>
      </c>
      <c r="N69" s="367">
        <f t="shared" si="10"/>
        <v>6.2293069131555889E-3</v>
      </c>
      <c r="O69" s="367">
        <f t="shared" si="10"/>
        <v>896.56579912430857</v>
      </c>
      <c r="Q69" s="345" t="s">
        <v>33</v>
      </c>
      <c r="R69" s="339">
        <f t="shared" si="14"/>
        <v>1.3995939298183595E-5</v>
      </c>
      <c r="S69" s="339">
        <f t="shared" si="14"/>
        <v>0</v>
      </c>
      <c r="T69" s="339">
        <f t="shared" si="14"/>
        <v>1.3995939298183595E-5</v>
      </c>
      <c r="U69" s="327"/>
      <c r="V69" s="345" t="s">
        <v>33</v>
      </c>
      <c r="W69" s="340">
        <f t="shared" si="11"/>
        <v>9.1651738144719136E-2</v>
      </c>
      <c r="X69" s="340">
        <f t="shared" si="11"/>
        <v>0.85847007455595115</v>
      </c>
      <c r="Y69" s="340">
        <f t="shared" si="11"/>
        <v>38.660204541129986</v>
      </c>
      <c r="Z69" s="340">
        <f t="shared" si="11"/>
        <v>7.8906257567723439E-4</v>
      </c>
      <c r="AA69" s="340">
        <f t="shared" si="11"/>
        <v>6.6742453782353518E-4</v>
      </c>
      <c r="AB69" s="340">
        <f t="shared" si="11"/>
        <v>39.611782840944159</v>
      </c>
      <c r="AD69" s="345" t="s">
        <v>33</v>
      </c>
      <c r="AE69" s="367">
        <f t="shared" si="12"/>
        <v>57.011547598353808</v>
      </c>
      <c r="AF69" s="367">
        <f t="shared" si="12"/>
        <v>4.5719707880280085</v>
      </c>
      <c r="AG69" s="367">
        <f t="shared" si="12"/>
        <v>1.5174369309534083E-4</v>
      </c>
      <c r="AH69" s="367">
        <f t="shared" si="12"/>
        <v>61.583670130074914</v>
      </c>
      <c r="AI69" s="310"/>
      <c r="AJ69" s="345" t="s">
        <v>33</v>
      </c>
      <c r="AK69" s="367">
        <f t="shared" si="13"/>
        <v>24.14342278958058</v>
      </c>
      <c r="AL69" s="367">
        <f t="shared" si="13"/>
        <v>52.631084221782629</v>
      </c>
      <c r="AM69" s="367">
        <f t="shared" si="13"/>
        <v>1.9202231845765698</v>
      </c>
      <c r="AN69" s="367">
        <f t="shared" si="13"/>
        <v>731.56007912666644</v>
      </c>
      <c r="AO69" s="367">
        <f t="shared" si="13"/>
        <v>1.523222015219287</v>
      </c>
      <c r="AP69" s="367">
        <f t="shared" si="13"/>
        <v>4.2318813375459251E-3</v>
      </c>
      <c r="AQ69" s="367">
        <f t="shared" si="13"/>
        <v>811.78226321916304</v>
      </c>
      <c r="BB69" s="310"/>
      <c r="BJ69" s="310"/>
      <c r="BP69" s="310"/>
      <c r="BS69" s="310"/>
      <c r="BW69" s="310"/>
    </row>
    <row r="70" spans="2:75" x14ac:dyDescent="0.15">
      <c r="B70" s="346"/>
      <c r="F70" s="312"/>
      <c r="I70" s="349" t="s">
        <v>17</v>
      </c>
      <c r="J70" s="322">
        <f t="shared" ref="J70:O70" si="15">SUM(J58:J69)</f>
        <v>2715.5855218080446</v>
      </c>
      <c r="K70" s="322">
        <f t="shared" si="15"/>
        <v>330.36744374138931</v>
      </c>
      <c r="L70" s="322">
        <f t="shared" si="15"/>
        <v>325.93278691309223</v>
      </c>
      <c r="M70" s="322">
        <f t="shared" si="15"/>
        <v>7332.117865609509</v>
      </c>
      <c r="N70" s="322">
        <f t="shared" si="15"/>
        <v>6.0291046027486951E-2</v>
      </c>
      <c r="O70" s="322">
        <f t="shared" si="15"/>
        <v>10704.063909118064</v>
      </c>
      <c r="Q70" s="349" t="s">
        <v>17</v>
      </c>
      <c r="R70" s="339">
        <f>R86/1024</f>
        <v>3.6869872498755181E-2</v>
      </c>
      <c r="S70" s="339">
        <f>S86/1024</f>
        <v>1.7279498024436077E-4</v>
      </c>
      <c r="T70" s="339">
        <f>T86/1024</f>
        <v>3.7042667478999543E-2</v>
      </c>
      <c r="U70" s="327"/>
      <c r="V70" s="349" t="s">
        <v>17</v>
      </c>
      <c r="W70" s="370">
        <f t="shared" ref="W70:AB70" si="16">SUM(W58:W69)</f>
        <v>0.71483716703187195</v>
      </c>
      <c r="X70" s="370">
        <f t="shared" si="16"/>
        <v>51.962948831408475</v>
      </c>
      <c r="Y70" s="370">
        <f t="shared" si="16"/>
        <v>307.80498577351261</v>
      </c>
      <c r="Z70" s="370">
        <f t="shared" si="16"/>
        <v>9.6188886782329029E-3</v>
      </c>
      <c r="AA70" s="370">
        <f t="shared" si="16"/>
        <v>14.577516296158116</v>
      </c>
      <c r="AB70" s="370">
        <f t="shared" si="16"/>
        <v>375.06990695678934</v>
      </c>
      <c r="AD70" s="349" t="s">
        <v>17</v>
      </c>
      <c r="AE70" s="371">
        <f t="shared" ref="AE70:AG70" si="17">SUM(AE58:AE69)</f>
        <v>1190.5121182942851</v>
      </c>
      <c r="AF70" s="371">
        <f t="shared" si="17"/>
        <v>88.368488560334114</v>
      </c>
      <c r="AG70" s="371">
        <f t="shared" si="17"/>
        <v>1.5052084490889657E-3</v>
      </c>
      <c r="AH70" s="371">
        <f>SUM(AH58:AH69)</f>
        <v>1278.8821120630682</v>
      </c>
      <c r="AI70" s="310"/>
      <c r="AJ70" s="349" t="s">
        <v>17</v>
      </c>
      <c r="AK70" s="350">
        <f t="shared" ref="AK70:AP70" si="18">SUM(AK58:AK69)</f>
        <v>795.09085838251769</v>
      </c>
      <c r="AL70" s="350">
        <f t="shared" si="18"/>
        <v>1891.4705861943271</v>
      </c>
      <c r="AM70" s="350">
        <f t="shared" si="18"/>
        <v>342.26131536727121</v>
      </c>
      <c r="AN70" s="350">
        <f t="shared" si="18"/>
        <v>8297.2102783673436</v>
      </c>
      <c r="AO70" s="350">
        <f t="shared" si="18"/>
        <v>96.99121447026009</v>
      </c>
      <c r="AP70" s="350">
        <f t="shared" si="18"/>
        <v>0.57232156240115506</v>
      </c>
      <c r="AQ70" s="350">
        <f>SUM(AQ58:AQ69)</f>
        <v>11423.596574344121</v>
      </c>
      <c r="BB70" s="310"/>
      <c r="BJ70" s="310"/>
      <c r="BP70" s="310"/>
      <c r="BS70" s="310"/>
      <c r="BW70" s="310"/>
    </row>
    <row r="71" spans="2:75" x14ac:dyDescent="0.15">
      <c r="F71" s="312"/>
      <c r="I71" s="310"/>
      <c r="Q71" s="327"/>
      <c r="R71" s="327"/>
      <c r="S71" s="327"/>
      <c r="AI71" s="310"/>
      <c r="BB71" s="310"/>
      <c r="BJ71" s="310"/>
      <c r="BP71" s="310"/>
      <c r="BS71" s="310"/>
      <c r="BW71" s="310"/>
    </row>
    <row r="72" spans="2:75" x14ac:dyDescent="0.15">
      <c r="F72" s="312"/>
      <c r="I72" s="325" t="s">
        <v>486</v>
      </c>
      <c r="Q72" s="993" t="s">
        <v>486</v>
      </c>
      <c r="R72" s="993"/>
      <c r="S72" s="327"/>
      <c r="T72" s="327"/>
      <c r="U72" s="327"/>
      <c r="V72" s="325" t="s">
        <v>486</v>
      </c>
      <c r="AD72" s="325" t="s">
        <v>486</v>
      </c>
      <c r="AI72" s="310"/>
      <c r="AJ72" s="325" t="s">
        <v>486</v>
      </c>
      <c r="AW72" s="325"/>
      <c r="AX72" s="325"/>
      <c r="BB72" s="310"/>
      <c r="BJ72" s="310"/>
      <c r="BP72" s="310"/>
      <c r="BS72" s="310"/>
      <c r="BW72" s="310"/>
    </row>
    <row r="73" spans="2:75" s="309" customFormat="1" ht="34" x14ac:dyDescent="0.15">
      <c r="B73" s="310"/>
      <c r="C73" s="310"/>
      <c r="D73" s="310"/>
      <c r="E73" s="310"/>
      <c r="F73" s="312"/>
      <c r="I73" s="332" t="s">
        <v>485</v>
      </c>
      <c r="J73" s="333" t="s">
        <v>471</v>
      </c>
      <c r="K73" s="333" t="s">
        <v>472</v>
      </c>
      <c r="L73" s="333" t="s">
        <v>458</v>
      </c>
      <c r="M73" s="333" t="s">
        <v>459</v>
      </c>
      <c r="N73" s="333" t="s">
        <v>446</v>
      </c>
      <c r="O73" s="333" t="s">
        <v>17</v>
      </c>
      <c r="Q73" s="332" t="s">
        <v>485</v>
      </c>
      <c r="R73" s="334" t="s">
        <v>447</v>
      </c>
      <c r="S73" s="334" t="s">
        <v>448</v>
      </c>
      <c r="T73" s="333" t="s">
        <v>17</v>
      </c>
      <c r="U73" s="327"/>
      <c r="V73" s="332" t="s">
        <v>485</v>
      </c>
      <c r="W73" s="333" t="s">
        <v>461</v>
      </c>
      <c r="X73" s="333" t="s">
        <v>462</v>
      </c>
      <c r="Y73" s="333" t="s">
        <v>463</v>
      </c>
      <c r="Z73" s="333" t="s">
        <v>446</v>
      </c>
      <c r="AA73" s="333" t="s">
        <v>464</v>
      </c>
      <c r="AB73" s="367" t="s">
        <v>17</v>
      </c>
      <c r="AC73" s="310"/>
      <c r="AD73" s="332" t="s">
        <v>485</v>
      </c>
      <c r="AE73" s="333" t="str">
        <f>AE39</f>
        <v>DPR</v>
      </c>
      <c r="AF73" s="333" t="str">
        <f>AF39</f>
        <v>GMI</v>
      </c>
      <c r="AG73" s="333" t="str">
        <f>AG39</f>
        <v>IMERG</v>
      </c>
      <c r="AH73" s="333" t="s">
        <v>17</v>
      </c>
      <c r="AI73" s="310"/>
      <c r="AJ73" s="332" t="s">
        <v>485</v>
      </c>
      <c r="AK73" s="333" t="s">
        <v>468</v>
      </c>
      <c r="AL73" s="333" t="s">
        <v>458</v>
      </c>
      <c r="AM73" s="333" t="s">
        <v>470</v>
      </c>
      <c r="AN73" s="333" t="s">
        <v>459</v>
      </c>
      <c r="AO73" s="333" t="s">
        <v>473</v>
      </c>
      <c r="AP73" s="333" t="s">
        <v>446</v>
      </c>
      <c r="AQ73" s="367" t="s">
        <v>17</v>
      </c>
      <c r="AR73" s="310"/>
      <c r="AS73" s="310"/>
      <c r="AT73" s="310"/>
      <c r="AU73" s="310"/>
      <c r="AV73" s="310"/>
      <c r="AW73" s="310"/>
      <c r="AX73" s="310"/>
      <c r="AY73" s="310"/>
      <c r="AZ73" s="310"/>
      <c r="BA73" s="310"/>
      <c r="BB73" s="310"/>
      <c r="BC73" s="310"/>
      <c r="BD73" s="310"/>
      <c r="BE73" s="310"/>
      <c r="BF73" s="310"/>
      <c r="BG73" s="310"/>
      <c r="BH73" s="310"/>
      <c r="BI73" s="310"/>
      <c r="BJ73" s="310"/>
      <c r="BK73" s="310"/>
      <c r="BL73" s="310"/>
      <c r="BM73" s="310"/>
      <c r="BN73" s="310"/>
      <c r="BO73" s="310"/>
      <c r="BP73" s="310"/>
    </row>
    <row r="74" spans="2:75" ht="17" x14ac:dyDescent="0.15">
      <c r="F74" s="312"/>
      <c r="I74" s="337" t="s">
        <v>22</v>
      </c>
      <c r="J74" s="372">
        <v>28685.88155246427</v>
      </c>
      <c r="K74" s="372">
        <v>9813.2725734049363</v>
      </c>
      <c r="L74" s="372">
        <v>7423.0208725938501</v>
      </c>
      <c r="M74" s="372">
        <v>475360.61372650572</v>
      </c>
      <c r="N74" s="372">
        <v>4.2210794417187554</v>
      </c>
      <c r="O74" s="372">
        <v>521287.00980441051</v>
      </c>
      <c r="Q74" s="337" t="s">
        <v>22</v>
      </c>
      <c r="R74" s="373">
        <v>0.414108344353735</v>
      </c>
      <c r="S74" s="374">
        <v>7.3278005234897095E-2</v>
      </c>
      <c r="T74" s="374">
        <v>0.48738634958863208</v>
      </c>
      <c r="U74" s="327"/>
      <c r="V74" s="337" t="s">
        <v>22</v>
      </c>
      <c r="W74" s="375">
        <v>137.1881816182283</v>
      </c>
      <c r="X74" s="375">
        <v>1687.2065429007621</v>
      </c>
      <c r="Y74" s="375">
        <v>13267.274483817617</v>
      </c>
      <c r="Z74" s="375">
        <v>0.87241293862461999</v>
      </c>
      <c r="AA74" s="375">
        <v>0.188432807102799</v>
      </c>
      <c r="AB74" s="375">
        <v>15092.730054082334</v>
      </c>
      <c r="AD74" s="337" t="s">
        <v>22</v>
      </c>
      <c r="AE74" s="375">
        <v>69254.211738222206</v>
      </c>
      <c r="AF74" s="375">
        <v>4087.2131698774033</v>
      </c>
      <c r="AG74" s="375">
        <v>3.04658524692058E-3</v>
      </c>
      <c r="AH74" s="375">
        <v>73341.427954684856</v>
      </c>
      <c r="AI74" s="320"/>
      <c r="AJ74" s="337" t="s">
        <v>22</v>
      </c>
      <c r="AK74" s="375">
        <v>40304.358222549774</v>
      </c>
      <c r="AL74" s="375">
        <v>198791.159886743</v>
      </c>
      <c r="AM74" s="375">
        <v>323.94459419790638</v>
      </c>
      <c r="AN74" s="375">
        <v>508187.06160372635</v>
      </c>
      <c r="AO74" s="375">
        <v>20335.969781865308</v>
      </c>
      <c r="AP74" s="375">
        <v>5.0256778728216744</v>
      </c>
      <c r="AQ74" s="375">
        <v>767947.51976695517</v>
      </c>
      <c r="BB74" s="310"/>
      <c r="BJ74" s="310"/>
      <c r="BP74" s="310"/>
      <c r="BS74" s="310"/>
      <c r="BW74" s="310"/>
    </row>
    <row r="75" spans="2:75" ht="17" x14ac:dyDescent="0.15">
      <c r="F75" s="312"/>
      <c r="I75" s="337" t="s">
        <v>23</v>
      </c>
      <c r="J75" s="372">
        <v>45111.633736452</v>
      </c>
      <c r="K75" s="372">
        <v>3988.3669247580665</v>
      </c>
      <c r="L75" s="372">
        <v>21229.189821097902</v>
      </c>
      <c r="M75" s="372">
        <v>528620.10982502892</v>
      </c>
      <c r="N75" s="372">
        <v>4.2596837058663262</v>
      </c>
      <c r="O75" s="372">
        <v>598953.55999104271</v>
      </c>
      <c r="Q75" s="337" t="s">
        <v>23</v>
      </c>
      <c r="R75" s="373">
        <v>0.51646208204329003</v>
      </c>
      <c r="S75" s="374"/>
      <c r="T75" s="374">
        <v>0.51646208204329003</v>
      </c>
      <c r="U75" s="327"/>
      <c r="V75" s="337" t="s">
        <v>23</v>
      </c>
      <c r="W75" s="375">
        <v>20.789103421382599</v>
      </c>
      <c r="X75" s="375">
        <v>965.90327997691907</v>
      </c>
      <c r="Y75" s="375">
        <v>11591.220459413704</v>
      </c>
      <c r="Z75" s="375">
        <v>0.79457380715757597</v>
      </c>
      <c r="AA75" s="375">
        <v>0.431931307539343</v>
      </c>
      <c r="AB75" s="375">
        <v>12579.139347926703</v>
      </c>
      <c r="AD75" s="337" t="s">
        <v>23</v>
      </c>
      <c r="AE75" s="375">
        <v>48621.078955540368</v>
      </c>
      <c r="AF75" s="375">
        <v>7243.0349930524762</v>
      </c>
      <c r="AG75" s="375">
        <v>4.6031642705202103E-4</v>
      </c>
      <c r="AH75" s="375">
        <v>55864.11440890927</v>
      </c>
      <c r="AI75" s="320"/>
      <c r="AJ75" s="337" t="s">
        <v>23</v>
      </c>
      <c r="AK75" s="375">
        <v>31958.307041278058</v>
      </c>
      <c r="AL75" s="375">
        <v>137121.26463691099</v>
      </c>
      <c r="AM75" s="375">
        <v>787.03694446664258</v>
      </c>
      <c r="AN75" s="375">
        <v>411417.26681450527</v>
      </c>
      <c r="AO75" s="375">
        <v>16056.69757074576</v>
      </c>
      <c r="AP75" s="375">
        <v>4.826657491736106</v>
      </c>
      <c r="AQ75" s="375">
        <v>597345.39966539841</v>
      </c>
      <c r="BB75" s="310"/>
      <c r="BJ75" s="310"/>
      <c r="BP75" s="310"/>
      <c r="BS75" s="310"/>
      <c r="BW75" s="310"/>
    </row>
    <row r="76" spans="2:75" ht="17" x14ac:dyDescent="0.15">
      <c r="F76" s="312"/>
      <c r="I76" s="337" t="s">
        <v>24</v>
      </c>
      <c r="J76" s="372">
        <v>38047.539580223092</v>
      </c>
      <c r="K76" s="372">
        <v>13078.20735681143</v>
      </c>
      <c r="L76" s="372">
        <v>16666.3040862567</v>
      </c>
      <c r="M76" s="372">
        <v>469659.35578981112</v>
      </c>
      <c r="N76" s="372">
        <v>4.6260242694988811</v>
      </c>
      <c r="O76" s="372">
        <v>537456.03283737181</v>
      </c>
      <c r="Q76" s="337" t="s">
        <v>24</v>
      </c>
      <c r="R76" s="373">
        <v>1.76649913191795E-2</v>
      </c>
      <c r="S76" s="374"/>
      <c r="T76" s="374">
        <v>1.76649913191795E-2</v>
      </c>
      <c r="U76" s="327"/>
      <c r="V76" s="337" t="s">
        <v>24</v>
      </c>
      <c r="W76" s="375">
        <v>45.683187814429303</v>
      </c>
      <c r="X76" s="375">
        <v>561.45145986694752</v>
      </c>
      <c r="Y76" s="375">
        <v>22556.370060413985</v>
      </c>
      <c r="Z76" s="375">
        <v>0.84888671617954903</v>
      </c>
      <c r="AA76" s="375">
        <v>0.41351575870066798</v>
      </c>
      <c r="AB76" s="375">
        <v>23164.767110570243</v>
      </c>
      <c r="AD76" s="337" t="s">
        <v>24</v>
      </c>
      <c r="AE76" s="375">
        <v>168516.28648929959</v>
      </c>
      <c r="AF76" s="375">
        <v>4604.4546222546987</v>
      </c>
      <c r="AG76" s="375"/>
      <c r="AH76" s="375">
        <v>173120.74111155429</v>
      </c>
      <c r="AI76" s="320"/>
      <c r="AJ76" s="337" t="s">
        <v>24</v>
      </c>
      <c r="AK76" s="375">
        <v>16213.749912911011</v>
      </c>
      <c r="AL76" s="375">
        <v>166546.54075242599</v>
      </c>
      <c r="AM76" s="375">
        <v>43492.092602700897</v>
      </c>
      <c r="AN76" s="375">
        <v>360443.06473215582</v>
      </c>
      <c r="AO76" s="375">
        <v>17286.544249915511</v>
      </c>
      <c r="AP76" s="375">
        <v>4.9553011814132208</v>
      </c>
      <c r="AQ76" s="375">
        <v>603986.94755129062</v>
      </c>
      <c r="BB76" s="310"/>
      <c r="BJ76" s="310"/>
      <c r="BP76" s="310"/>
      <c r="BS76" s="310"/>
      <c r="BW76" s="310"/>
    </row>
    <row r="77" spans="2:75" ht="17" x14ac:dyDescent="0.15">
      <c r="F77" s="312"/>
      <c r="I77" s="337" t="s">
        <v>25</v>
      </c>
      <c r="J77" s="372">
        <v>50006.792378469283</v>
      </c>
      <c r="K77" s="372">
        <v>4757.3445985503386</v>
      </c>
      <c r="L77" s="372">
        <v>38843.800561235199</v>
      </c>
      <c r="M77" s="372">
        <v>387887.78987152671</v>
      </c>
      <c r="N77" s="372">
        <v>3.9834809815511028</v>
      </c>
      <c r="O77" s="372">
        <v>481499.71089076309</v>
      </c>
      <c r="Q77" s="337" t="s">
        <v>25</v>
      </c>
      <c r="R77" s="373">
        <v>7.8596323728561401E-3</v>
      </c>
      <c r="S77" s="374"/>
      <c r="T77" s="374">
        <v>7.8596323728561401E-3</v>
      </c>
      <c r="U77" s="327"/>
      <c r="V77" s="337" t="s">
        <v>25</v>
      </c>
      <c r="W77" s="375">
        <v>21.071801683865399</v>
      </c>
      <c r="X77" s="375">
        <v>944.81297290604425</v>
      </c>
      <c r="Y77" s="375">
        <v>12017.754922091022</v>
      </c>
      <c r="Z77" s="375">
        <v>0.83223944064229705</v>
      </c>
      <c r="AA77" s="375"/>
      <c r="AB77" s="375">
        <v>12984.471936121574</v>
      </c>
      <c r="AD77" s="337" t="s">
        <v>25</v>
      </c>
      <c r="AE77" s="375">
        <v>124810.08685434738</v>
      </c>
      <c r="AF77" s="375">
        <v>3170.8034284897076</v>
      </c>
      <c r="AG77" s="375">
        <v>0.37814528588205498</v>
      </c>
      <c r="AH77" s="375">
        <v>127981.26842812297</v>
      </c>
      <c r="AI77" s="320"/>
      <c r="AJ77" s="337" t="s">
        <v>25</v>
      </c>
      <c r="AK77" s="375">
        <v>20294.63017297622</v>
      </c>
      <c r="AL77" s="375">
        <v>178741.48533810899</v>
      </c>
      <c r="AM77" s="375">
        <v>94099.343256923283</v>
      </c>
      <c r="AN77" s="375">
        <v>444872.17285475181</v>
      </c>
      <c r="AO77" s="375">
        <v>15622.994851491401</v>
      </c>
      <c r="AP77" s="375">
        <v>115.37603456061235</v>
      </c>
      <c r="AQ77" s="375">
        <v>753746.00250881235</v>
      </c>
      <c r="BB77" s="310"/>
      <c r="BJ77" s="310"/>
      <c r="BP77" s="310"/>
      <c r="BS77" s="310"/>
      <c r="BW77" s="310"/>
    </row>
    <row r="78" spans="2:75" ht="17" x14ac:dyDescent="0.15">
      <c r="F78" s="312"/>
      <c r="I78" s="337" t="s">
        <v>26</v>
      </c>
      <c r="J78" s="372">
        <v>41813.129636016558</v>
      </c>
      <c r="K78" s="372">
        <v>8437.8473193710615</v>
      </c>
      <c r="L78" s="372">
        <v>22310.717373642099</v>
      </c>
      <c r="M78" s="372">
        <v>543149.4037537314</v>
      </c>
      <c r="N78" s="372">
        <v>7.157835571095335</v>
      </c>
      <c r="O78" s="372">
        <v>615718.25591833226</v>
      </c>
      <c r="Q78" s="337" t="s">
        <v>26</v>
      </c>
      <c r="R78" s="373">
        <v>0.35899417195469047</v>
      </c>
      <c r="S78" s="374">
        <v>0.101815490052103</v>
      </c>
      <c r="T78" s="374">
        <v>0.46080966200679346</v>
      </c>
      <c r="U78" s="327"/>
      <c r="V78" s="337" t="s">
        <v>26</v>
      </c>
      <c r="W78" s="375">
        <v>19.292017693631305</v>
      </c>
      <c r="X78" s="375">
        <v>577.92411403544122</v>
      </c>
      <c r="Y78" s="375">
        <v>26162.037996002415</v>
      </c>
      <c r="Z78" s="375">
        <v>0.75550677999853999</v>
      </c>
      <c r="AA78" s="375">
        <v>195.52847141213701</v>
      </c>
      <c r="AB78" s="375">
        <v>26955.538105923624</v>
      </c>
      <c r="AD78" s="337" t="s">
        <v>26</v>
      </c>
      <c r="AE78" s="375">
        <v>44770.977783696682</v>
      </c>
      <c r="AF78" s="375">
        <v>2067.1321332165899</v>
      </c>
      <c r="AG78" s="375"/>
      <c r="AH78" s="375">
        <v>46838.109916913272</v>
      </c>
      <c r="AI78" s="320"/>
      <c r="AJ78" s="337" t="s">
        <v>26</v>
      </c>
      <c r="AK78" s="375">
        <v>24968.937543862477</v>
      </c>
      <c r="AL78" s="375">
        <v>179444.54829454399</v>
      </c>
      <c r="AM78" s="375">
        <v>152377.2264395229</v>
      </c>
      <c r="AN78" s="375">
        <v>642663.50385929411</v>
      </c>
      <c r="AO78" s="375">
        <v>5617.7909979047217</v>
      </c>
      <c r="AP78" s="375">
        <v>192.75395353324643</v>
      </c>
      <c r="AQ78" s="375">
        <v>1005264.7610886614</v>
      </c>
      <c r="BB78" s="310"/>
      <c r="BJ78" s="310"/>
      <c r="BP78" s="310"/>
      <c r="BS78" s="310"/>
      <c r="BW78" s="310"/>
    </row>
    <row r="79" spans="2:75" x14ac:dyDescent="0.15">
      <c r="F79" s="312"/>
      <c r="I79" s="345" t="s">
        <v>27</v>
      </c>
      <c r="J79" s="372">
        <v>74876.026529607305</v>
      </c>
      <c r="K79" s="372">
        <v>9184.7000704537932</v>
      </c>
      <c r="L79" s="372">
        <v>70744.82337502102</v>
      </c>
      <c r="M79" s="372">
        <v>353609.05767401034</v>
      </c>
      <c r="N79" s="372">
        <v>5.285887612961222</v>
      </c>
      <c r="O79" s="372">
        <v>508419.89353670541</v>
      </c>
      <c r="Q79" s="345" t="s">
        <v>27</v>
      </c>
      <c r="R79" s="374">
        <v>2.7637422000989238</v>
      </c>
      <c r="S79" s="374"/>
      <c r="T79" s="374">
        <v>2.7637422000989238</v>
      </c>
      <c r="U79" s="327"/>
      <c r="V79" s="345" t="s">
        <v>27</v>
      </c>
      <c r="W79" s="375">
        <v>45.856776008382397</v>
      </c>
      <c r="X79" s="375">
        <v>2176.3309878818627</v>
      </c>
      <c r="Y79" s="375">
        <v>21876.31836949932</v>
      </c>
      <c r="Z79" s="375">
        <v>0.84254353027790696</v>
      </c>
      <c r="AA79" s="375">
        <v>65.731554298661607</v>
      </c>
      <c r="AB79" s="375">
        <v>24165.080231218504</v>
      </c>
      <c r="AD79" s="345" t="s">
        <v>27</v>
      </c>
      <c r="AE79" s="375">
        <v>103993.02094799186</v>
      </c>
      <c r="AF79" s="375">
        <v>11763.024776176539</v>
      </c>
      <c r="AG79" s="375">
        <v>1.66893005371093E-5</v>
      </c>
      <c r="AH79" s="375">
        <v>115756.04574085769</v>
      </c>
      <c r="AI79" s="320"/>
      <c r="AJ79" s="345" t="s">
        <v>27</v>
      </c>
      <c r="AK79" s="375">
        <v>42981.025757281081</v>
      </c>
      <c r="AL79" s="375">
        <v>173413.60712268599</v>
      </c>
      <c r="AM79" s="375">
        <v>1761.545239533295</v>
      </c>
      <c r="AN79" s="375">
        <v>499960.00236478017</v>
      </c>
      <c r="AO79" s="375">
        <v>9920.0282465442997</v>
      </c>
      <c r="AP79" s="375">
        <v>228.55921067763066</v>
      </c>
      <c r="AQ79" s="375">
        <v>728264.7679415025</v>
      </c>
      <c r="BB79" s="310"/>
      <c r="BJ79" s="310"/>
      <c r="BP79" s="310"/>
      <c r="BS79" s="310"/>
      <c r="BW79" s="310"/>
    </row>
    <row r="80" spans="2:75" x14ac:dyDescent="0.15">
      <c r="F80" s="312"/>
      <c r="I80" s="345" t="s">
        <v>28</v>
      </c>
      <c r="J80" s="372">
        <v>187152.32673693117</v>
      </c>
      <c r="K80" s="372">
        <v>42664.713364946634</v>
      </c>
      <c r="L80" s="372">
        <v>40200.364080511899</v>
      </c>
      <c r="M80" s="372">
        <v>368102.13567520824</v>
      </c>
      <c r="N80" s="372">
        <v>4.4336942536756334</v>
      </c>
      <c r="O80" s="372">
        <v>638123.97355185158</v>
      </c>
      <c r="Q80" s="345" t="s">
        <v>28</v>
      </c>
      <c r="R80" s="374">
        <v>22.013058809563464</v>
      </c>
      <c r="S80" s="374">
        <v>1.05215236544609E-4</v>
      </c>
      <c r="T80" s="374">
        <v>22.013164024800009</v>
      </c>
      <c r="U80" s="327"/>
      <c r="V80" s="345" t="s">
        <v>28</v>
      </c>
      <c r="W80" s="375">
        <v>146.10924807470201</v>
      </c>
      <c r="X80" s="375">
        <v>10420.233047185451</v>
      </c>
      <c r="Y80" s="375">
        <v>25186.078447870867</v>
      </c>
      <c r="Z80" s="375">
        <v>0.81190516147762504</v>
      </c>
      <c r="AA80" s="375">
        <v>0.41351575870066798</v>
      </c>
      <c r="AB80" s="375">
        <v>35753.646164051199</v>
      </c>
      <c r="AD80" s="345" t="s">
        <v>28</v>
      </c>
      <c r="AE80" s="375">
        <v>94919.968435555638</v>
      </c>
      <c r="AF80" s="375">
        <v>1452.7135000741093</v>
      </c>
      <c r="AG80" s="375">
        <v>0.37815720681101006</v>
      </c>
      <c r="AH80" s="375">
        <v>96373.06009283656</v>
      </c>
      <c r="AI80" s="320"/>
      <c r="AJ80" s="345" t="s">
        <v>28</v>
      </c>
      <c r="AK80" s="375">
        <v>46430.118875755899</v>
      </c>
      <c r="AL80" s="375">
        <v>208164.88053723701</v>
      </c>
      <c r="AM80" s="375">
        <v>30003.444121628978</v>
      </c>
      <c r="AN80" s="375">
        <v>598993.39086770325</v>
      </c>
      <c r="AO80" s="375">
        <v>1273.0447425115799</v>
      </c>
      <c r="AP80" s="375">
        <v>8.728630502708242</v>
      </c>
      <c r="AQ80" s="375">
        <v>884873.60777533939</v>
      </c>
      <c r="BB80" s="310"/>
      <c r="BJ80" s="310"/>
      <c r="BP80" s="310"/>
      <c r="BS80" s="310"/>
      <c r="BW80" s="310"/>
    </row>
    <row r="81" spans="2:81" x14ac:dyDescent="0.15">
      <c r="F81" s="312"/>
      <c r="I81" s="345" t="s">
        <v>29</v>
      </c>
      <c r="J81" s="372">
        <v>1955480.1601318175</v>
      </c>
      <c r="K81" s="372">
        <v>27557.681500347291</v>
      </c>
      <c r="L81" s="372">
        <v>41098.558528385998</v>
      </c>
      <c r="M81" s="372">
        <v>699084.11943822738</v>
      </c>
      <c r="N81" s="372">
        <v>4.2666573040187297</v>
      </c>
      <c r="O81" s="372">
        <v>2723224.7862560824</v>
      </c>
      <c r="Q81" s="345" t="s">
        <v>29</v>
      </c>
      <c r="R81" s="374">
        <v>11.579847422428385</v>
      </c>
      <c r="S81" s="374"/>
      <c r="T81" s="374">
        <v>11.579847422428385</v>
      </c>
      <c r="U81" s="327"/>
      <c r="V81" s="345" t="s">
        <v>29</v>
      </c>
      <c r="W81" s="375">
        <v>139.19087120890589</v>
      </c>
      <c r="X81" s="375">
        <v>6933.1273410199128</v>
      </c>
      <c r="Y81" s="375">
        <v>24467.273870647783</v>
      </c>
      <c r="Z81" s="375">
        <v>0.82856393698602904</v>
      </c>
      <c r="AA81" s="375">
        <v>3024.1066051116136</v>
      </c>
      <c r="AB81" s="375">
        <v>34564.527251925203</v>
      </c>
      <c r="AD81" s="345" t="s">
        <v>29</v>
      </c>
      <c r="AE81" s="375">
        <v>66769.914557918804</v>
      </c>
      <c r="AF81" s="375">
        <v>3564.0580770913411</v>
      </c>
      <c r="AG81" s="375"/>
      <c r="AH81" s="375">
        <v>70333.972635010141</v>
      </c>
      <c r="AI81" s="320"/>
      <c r="AJ81" s="345" t="s">
        <v>29</v>
      </c>
      <c r="AK81" s="375">
        <v>78555.380545494059</v>
      </c>
      <c r="AL81" s="375">
        <v>227439.883081996</v>
      </c>
      <c r="AM81" s="375">
        <v>5221.2453674757799</v>
      </c>
      <c r="AN81" s="375">
        <v>1457837.3109874979</v>
      </c>
      <c r="AO81" s="375">
        <v>3700.5658491076802</v>
      </c>
      <c r="AP81" s="375">
        <v>5.8028297647833647</v>
      </c>
      <c r="AQ81" s="375">
        <v>1772760.1886613362</v>
      </c>
      <c r="BB81" s="310"/>
      <c r="BJ81" s="310"/>
      <c r="BP81" s="310"/>
      <c r="BS81" s="310"/>
      <c r="BW81" s="310"/>
    </row>
    <row r="82" spans="2:81" x14ac:dyDescent="0.15">
      <c r="F82" s="312"/>
      <c r="I82" s="345" t="s">
        <v>30</v>
      </c>
      <c r="J82" s="372">
        <v>195973.2370072901</v>
      </c>
      <c r="K82" s="372">
        <v>14179.990563694377</v>
      </c>
      <c r="L82" s="372">
        <v>22357.821253250306</v>
      </c>
      <c r="M82" s="372">
        <v>1083137.5888846137</v>
      </c>
      <c r="N82" s="372">
        <v>4.3756310902535915</v>
      </c>
      <c r="O82" s="372">
        <v>1315653.0133399388</v>
      </c>
      <c r="Q82" s="345" t="s">
        <v>30</v>
      </c>
      <c r="R82" s="374">
        <v>9.2724040150642308E-3</v>
      </c>
      <c r="S82" s="374">
        <v>1.5032952651381399E-3</v>
      </c>
      <c r="T82" s="374">
        <v>1.0775699280202371E-2</v>
      </c>
      <c r="U82" s="327"/>
      <c r="V82" s="345" t="s">
        <v>30</v>
      </c>
      <c r="W82" s="375">
        <v>19.752679279073998</v>
      </c>
      <c r="X82" s="375">
        <v>7544.2000142997031</v>
      </c>
      <c r="Y82" s="375">
        <v>36428.868098527186</v>
      </c>
      <c r="Z82" s="375">
        <v>0.776436730287969</v>
      </c>
      <c r="AA82" s="375">
        <v>11590.012935029328</v>
      </c>
      <c r="AB82" s="375">
        <v>55583.610163865582</v>
      </c>
      <c r="AD82" s="345" t="s">
        <v>30</v>
      </c>
      <c r="AE82" s="375">
        <v>253956.99429547071</v>
      </c>
      <c r="AF82" s="375">
        <v>14203.914574281258</v>
      </c>
      <c r="AG82" s="375">
        <v>7.1525573730468699E-6</v>
      </c>
      <c r="AH82" s="375">
        <v>268160.90887690452</v>
      </c>
      <c r="AI82" s="320"/>
      <c r="AJ82" s="345" t="s">
        <v>30</v>
      </c>
      <c r="AK82" s="375">
        <v>289229.44874424348</v>
      </c>
      <c r="AL82" s="375">
        <v>153898.30457080001</v>
      </c>
      <c r="AM82" s="375">
        <v>14242.552234842431</v>
      </c>
      <c r="AN82" s="375">
        <v>1136433.5988676811</v>
      </c>
      <c r="AO82" s="375">
        <v>1490.3846710258999</v>
      </c>
      <c r="AP82" s="375">
        <v>5.5825308840721677</v>
      </c>
      <c r="AQ82" s="375">
        <v>1595299.8716194769</v>
      </c>
      <c r="BB82" s="310"/>
      <c r="BJ82" s="310"/>
      <c r="BP82" s="310"/>
      <c r="BS82" s="310"/>
      <c r="BW82" s="310"/>
    </row>
    <row r="83" spans="2:81" x14ac:dyDescent="0.15">
      <c r="F83" s="312"/>
      <c r="I83" s="345" t="s">
        <v>31</v>
      </c>
      <c r="J83" s="372">
        <v>73821.704310402216</v>
      </c>
      <c r="K83" s="372">
        <v>121549.87664174788</v>
      </c>
      <c r="L83" s="372">
        <v>28025.070424956182</v>
      </c>
      <c r="M83" s="372">
        <v>902448.53506751149</v>
      </c>
      <c r="N83" s="372">
        <v>6.019775834865861</v>
      </c>
      <c r="O83" s="372">
        <v>1125851.2062204527</v>
      </c>
      <c r="Q83" s="345" t="s">
        <v>31</v>
      </c>
      <c r="R83" s="374">
        <v>5.6722766719758497E-2</v>
      </c>
      <c r="S83" s="374">
        <v>2.4005398154258701E-4</v>
      </c>
      <c r="T83" s="374">
        <v>5.6962820701301084E-2</v>
      </c>
      <c r="U83" s="327"/>
      <c r="V83" s="345" t="s">
        <v>31</v>
      </c>
      <c r="W83" s="375">
        <v>21.290247444994741</v>
      </c>
      <c r="X83" s="375">
        <v>17667.543613779344</v>
      </c>
      <c r="Y83" s="375">
        <v>48587.758560037182</v>
      </c>
      <c r="Z83" s="375">
        <v>0.83958706911653203</v>
      </c>
      <c r="AA83" s="375">
        <v>27.510206894949</v>
      </c>
      <c r="AB83" s="375">
        <v>66304.942215225587</v>
      </c>
      <c r="AD83" s="345" t="s">
        <v>31</v>
      </c>
      <c r="AE83" s="375">
        <v>116282.5692115164</v>
      </c>
      <c r="AF83" s="375">
        <v>28417.626336721645</v>
      </c>
      <c r="AG83" s="375">
        <v>0.315343232825398</v>
      </c>
      <c r="AH83" s="375">
        <v>144700.51089147088</v>
      </c>
      <c r="AI83" s="320"/>
      <c r="AJ83" s="345" t="s">
        <v>31</v>
      </c>
      <c r="AK83" s="375">
        <v>124301.50460958965</v>
      </c>
      <c r="AL83" s="375">
        <v>124466.990846796</v>
      </c>
      <c r="AM83" s="375">
        <v>4319.3869860926625</v>
      </c>
      <c r="AN83" s="375">
        <v>851663.99855870078</v>
      </c>
      <c r="AO83" s="375">
        <v>5165.7197220018052</v>
      </c>
      <c r="AP83" s="375">
        <v>5.5760513544082499</v>
      </c>
      <c r="AQ83" s="375">
        <v>1109923.1767745353</v>
      </c>
      <c r="BB83" s="310"/>
      <c r="BJ83" s="310"/>
      <c r="BP83" s="310"/>
      <c r="BS83" s="310"/>
      <c r="BW83" s="310"/>
    </row>
    <row r="84" spans="2:81" x14ac:dyDescent="0.15">
      <c r="B84" s="309"/>
      <c r="F84" s="312"/>
      <c r="I84" s="345" t="s">
        <v>32</v>
      </c>
      <c r="J84" s="372">
        <v>31934.584499234301</v>
      </c>
      <c r="K84" s="372">
        <v>52292.195760987612</v>
      </c>
      <c r="L84" s="372">
        <v>21143.064598400073</v>
      </c>
      <c r="M84" s="372">
        <v>871314.04795724317</v>
      </c>
      <c r="N84" s="372">
        <v>6.729470787569876</v>
      </c>
      <c r="O84" s="372">
        <v>976690.62228665268</v>
      </c>
      <c r="Q84" s="345" t="s">
        <v>32</v>
      </c>
      <c r="R84" s="374">
        <v>2.6847720146179099E-3</v>
      </c>
      <c r="S84" s="374"/>
      <c r="T84" s="374">
        <v>2.6847720146179099E-3</v>
      </c>
      <c r="U84" s="327"/>
      <c r="V84" s="345" t="s">
        <v>32</v>
      </c>
      <c r="W84" s="375">
        <v>21.91776493284851</v>
      </c>
      <c r="X84" s="375">
        <v>2852.2528731645962</v>
      </c>
      <c r="Y84" s="375">
        <v>33463.30071363871</v>
      </c>
      <c r="Z84" s="375">
        <v>0.83908581826835804</v>
      </c>
      <c r="AA84" s="375">
        <v>22.356076160445713</v>
      </c>
      <c r="AB84" s="375">
        <v>36360.666513714867</v>
      </c>
      <c r="AD84" s="345" t="s">
        <v>32</v>
      </c>
      <c r="AE84" s="375">
        <v>68809.475123073804</v>
      </c>
      <c r="AF84" s="375">
        <v>5233.6585876056834</v>
      </c>
      <c r="AG84" s="375">
        <v>0.31077144108712601</v>
      </c>
      <c r="AH84" s="375">
        <v>74043.444482120569</v>
      </c>
      <c r="AI84" s="320"/>
      <c r="AJ84" s="345" t="s">
        <v>32</v>
      </c>
      <c r="AK84" s="375">
        <v>74212.712621225917</v>
      </c>
      <c r="AL84" s="375">
        <v>134942.98495163801</v>
      </c>
      <c r="AM84" s="375">
        <v>1881.4606076944608</v>
      </c>
      <c r="AN84" s="375">
        <v>834754.43251165748</v>
      </c>
      <c r="AO84" s="375">
        <v>1289.4835908478101</v>
      </c>
      <c r="AP84" s="375">
        <v>4.5369555857032466</v>
      </c>
      <c r="AQ84" s="375">
        <v>1047085.6112386493</v>
      </c>
      <c r="BB84" s="310"/>
      <c r="BJ84" s="310"/>
      <c r="BP84" s="310"/>
      <c r="BS84" s="310"/>
      <c r="BW84" s="310"/>
    </row>
    <row r="85" spans="2:81" x14ac:dyDescent="0.15">
      <c r="C85" s="309"/>
      <c r="D85" s="309"/>
      <c r="E85" s="309"/>
      <c r="F85" s="369"/>
      <c r="I85" s="345" t="s">
        <v>33</v>
      </c>
      <c r="J85" s="372">
        <v>57856.558232529947</v>
      </c>
      <c r="K85" s="372">
        <v>30792.065716109173</v>
      </c>
      <c r="L85" s="372">
        <v>3712.4388236552445</v>
      </c>
      <c r="M85" s="372">
        <v>825715.93672071851</v>
      </c>
      <c r="N85" s="372">
        <v>6.378810279071323</v>
      </c>
      <c r="O85" s="372">
        <v>918083.37830329197</v>
      </c>
      <c r="Q85" s="345" t="s">
        <v>33</v>
      </c>
      <c r="R85" s="374">
        <v>1.4331841841340001E-2</v>
      </c>
      <c r="S85" s="374"/>
      <c r="T85" s="374">
        <v>1.4331841841340001E-2</v>
      </c>
      <c r="U85" s="327"/>
      <c r="V85" s="345" t="s">
        <v>33</v>
      </c>
      <c r="W85" s="375">
        <v>93.851379860192395</v>
      </c>
      <c r="X85" s="375">
        <v>879.07335634529397</v>
      </c>
      <c r="Y85" s="375">
        <v>39588.049450117105</v>
      </c>
      <c r="Z85" s="375">
        <v>0.80800007749348801</v>
      </c>
      <c r="AA85" s="375">
        <v>0.68344272673130002</v>
      </c>
      <c r="AB85" s="375">
        <v>40562.465629126818</v>
      </c>
      <c r="AD85" s="345" t="s">
        <v>33</v>
      </c>
      <c r="AE85" s="375">
        <v>58379.824740714299</v>
      </c>
      <c r="AF85" s="375">
        <v>4681.6980869406807</v>
      </c>
      <c r="AG85" s="375">
        <v>0.15538554172962901</v>
      </c>
      <c r="AH85" s="375">
        <v>63061.678213196712</v>
      </c>
      <c r="AI85" s="320"/>
      <c r="AJ85" s="345" t="s">
        <v>33</v>
      </c>
      <c r="AK85" s="375">
        <v>24722.864936530514</v>
      </c>
      <c r="AL85" s="375">
        <v>53894.230243105412</v>
      </c>
      <c r="AM85" s="375">
        <v>1966.3085410064075</v>
      </c>
      <c r="AN85" s="375">
        <v>749117.52102570643</v>
      </c>
      <c r="AO85" s="375">
        <v>1559.7793435845499</v>
      </c>
      <c r="AP85" s="375">
        <v>4.3334464896470273</v>
      </c>
      <c r="AQ85" s="375">
        <v>831265.03753642295</v>
      </c>
      <c r="BB85" s="310"/>
      <c r="BJ85" s="310"/>
      <c r="BP85" s="310"/>
      <c r="BS85" s="310"/>
      <c r="BW85" s="310"/>
    </row>
    <row r="86" spans="2:81" x14ac:dyDescent="0.15">
      <c r="F86" s="312"/>
      <c r="I86" s="349" t="s">
        <v>17</v>
      </c>
      <c r="J86" s="320">
        <v>2780759.5743314377</v>
      </c>
      <c r="K86" s="320">
        <v>338296.26239118265</v>
      </c>
      <c r="L86" s="320">
        <v>333755.17379900644</v>
      </c>
      <c r="M86" s="320">
        <v>7508088.6943841372</v>
      </c>
      <c r="N86" s="320">
        <v>61.738031132146638</v>
      </c>
      <c r="O86" s="320">
        <v>10960961.442936897</v>
      </c>
      <c r="Q86" s="349" t="s">
        <v>17</v>
      </c>
      <c r="R86" s="376">
        <v>37.754749438725305</v>
      </c>
      <c r="S86" s="377">
        <v>0.17694205977022542</v>
      </c>
      <c r="T86" s="378">
        <v>37.931691498495532</v>
      </c>
      <c r="U86" s="327"/>
      <c r="V86" s="349" t="s">
        <v>17</v>
      </c>
      <c r="W86" s="379">
        <v>731.99325904063687</v>
      </c>
      <c r="X86" s="379">
        <v>53210.059603362279</v>
      </c>
      <c r="Y86" s="379">
        <v>315192.30543207692</v>
      </c>
      <c r="Z86" s="379">
        <v>9.8497420065104926</v>
      </c>
      <c r="AA86" s="379">
        <v>14927.376687265911</v>
      </c>
      <c r="AB86" s="379">
        <v>384071.58472375228</v>
      </c>
      <c r="AD86" s="349" t="s">
        <v>17</v>
      </c>
      <c r="AE86" s="379">
        <v>1219084.4091333479</v>
      </c>
      <c r="AF86" s="379">
        <v>90489.332285782133</v>
      </c>
      <c r="AG86" s="379">
        <v>1.5413334518671009</v>
      </c>
      <c r="AH86" s="379">
        <v>1309575.2827525819</v>
      </c>
      <c r="AI86" s="320"/>
      <c r="AJ86" s="349" t="s">
        <v>17</v>
      </c>
      <c r="AK86" s="379">
        <v>814173.03898369812</v>
      </c>
      <c r="AL86" s="379">
        <v>1936865.8802629909</v>
      </c>
      <c r="AM86" s="379">
        <v>350475.58693608572</v>
      </c>
      <c r="AN86" s="379">
        <v>8496343.3250481598</v>
      </c>
      <c r="AO86" s="379">
        <v>99319.003617546332</v>
      </c>
      <c r="AP86" s="379">
        <v>586.05727989878278</v>
      </c>
      <c r="AQ86" s="379">
        <v>11697762.89212838</v>
      </c>
      <c r="BB86" s="310"/>
      <c r="BJ86" s="310"/>
      <c r="BP86" s="310"/>
      <c r="BS86" s="310"/>
      <c r="BW86" s="310"/>
    </row>
    <row r="87" spans="2:81" x14ac:dyDescent="0.15">
      <c r="F87" s="312"/>
      <c r="I87" s="310"/>
      <c r="J87" s="322"/>
      <c r="K87" s="322"/>
      <c r="L87" s="322"/>
      <c r="M87" s="322"/>
      <c r="N87" s="322"/>
      <c r="O87" s="322"/>
      <c r="Q87" s="327"/>
      <c r="R87" s="327"/>
      <c r="S87" s="327"/>
      <c r="U87" s="322"/>
      <c r="V87" s="322"/>
      <c r="W87" s="322"/>
      <c r="X87" s="322"/>
      <c r="Y87" s="322"/>
      <c r="Z87" s="322"/>
      <c r="AI87" s="310"/>
      <c r="AV87" s="322"/>
      <c r="AW87" s="322"/>
      <c r="AX87" s="322"/>
      <c r="AY87" s="322"/>
      <c r="AZ87" s="322"/>
      <c r="BA87" s="322"/>
      <c r="BB87" s="322"/>
      <c r="BJ87" s="310"/>
      <c r="BP87" s="310"/>
      <c r="BS87" s="310"/>
      <c r="BW87" s="310"/>
    </row>
    <row r="88" spans="2:81" x14ac:dyDescent="0.15">
      <c r="F88" s="312"/>
      <c r="I88" s="310"/>
      <c r="J88" s="322"/>
      <c r="K88" s="322"/>
      <c r="L88" s="322"/>
      <c r="M88" s="322"/>
      <c r="N88" s="322"/>
      <c r="O88" s="322"/>
      <c r="Q88" s="327"/>
      <c r="R88" s="327"/>
      <c r="S88" s="327"/>
      <c r="U88" s="322"/>
      <c r="V88" s="322"/>
      <c r="W88" s="322"/>
      <c r="X88" s="322"/>
      <c r="Y88" s="322"/>
      <c r="Z88" s="322"/>
      <c r="AI88" s="310"/>
      <c r="AV88" s="322"/>
      <c r="AW88" s="322"/>
      <c r="AX88" s="322"/>
      <c r="AY88" s="322"/>
      <c r="AZ88" s="322"/>
      <c r="BA88" s="322"/>
      <c r="BB88" s="322"/>
      <c r="BJ88" s="310"/>
      <c r="BP88" s="310"/>
      <c r="BS88" s="310"/>
      <c r="BW88" s="310"/>
    </row>
    <row r="89" spans="2:81" s="309" customFormat="1" ht="17" x14ac:dyDescent="0.15">
      <c r="B89" s="310"/>
      <c r="C89" s="310"/>
      <c r="D89" s="310"/>
      <c r="E89" s="310"/>
      <c r="F89" s="312"/>
      <c r="G89" s="310"/>
      <c r="H89" s="310"/>
      <c r="I89" s="325" t="s">
        <v>428</v>
      </c>
      <c r="J89" s="310"/>
      <c r="K89" s="310"/>
      <c r="L89" s="310"/>
      <c r="M89" s="310"/>
      <c r="N89" s="310"/>
      <c r="O89" s="310"/>
      <c r="P89" s="310"/>
      <c r="Q89" s="326" t="s">
        <v>436</v>
      </c>
      <c r="R89" s="310"/>
      <c r="S89" s="327"/>
      <c r="T89" s="327"/>
      <c r="U89" s="327"/>
      <c r="V89" s="325" t="s">
        <v>429</v>
      </c>
      <c r="W89" s="310"/>
      <c r="X89" s="310"/>
      <c r="Y89" s="310"/>
      <c r="Z89" s="310"/>
      <c r="AA89" s="310"/>
      <c r="AB89" s="310"/>
      <c r="AC89" s="310"/>
      <c r="AD89" s="325" t="s">
        <v>437</v>
      </c>
      <c r="AE89" s="310"/>
      <c r="AF89" s="310"/>
      <c r="AG89" s="310"/>
      <c r="AH89" s="310"/>
      <c r="AI89" s="310"/>
      <c r="AJ89" s="325" t="s">
        <v>430</v>
      </c>
      <c r="AL89" s="310"/>
      <c r="AM89" s="310"/>
      <c r="AN89" s="310"/>
      <c r="AO89" s="310"/>
      <c r="AP89" s="310"/>
      <c r="AQ89" s="310"/>
      <c r="AR89" s="310"/>
      <c r="AS89" s="310"/>
      <c r="AT89" s="310"/>
      <c r="AU89" s="310"/>
      <c r="AV89" s="310"/>
      <c r="AX89" s="310"/>
      <c r="AY89" s="310"/>
      <c r="AZ89" s="310"/>
      <c r="BA89" s="310"/>
      <c r="BB89" s="310"/>
      <c r="BC89" s="310"/>
      <c r="BD89" s="310"/>
      <c r="BE89" s="310"/>
      <c r="BF89" s="310"/>
      <c r="BG89" s="310"/>
      <c r="BH89" s="310"/>
      <c r="BI89" s="310"/>
      <c r="BJ89" s="310"/>
      <c r="BK89" s="310"/>
      <c r="BL89" s="310"/>
      <c r="BM89" s="310"/>
      <c r="BN89" s="310"/>
      <c r="BO89" s="310"/>
      <c r="BP89" s="310"/>
      <c r="BQ89" s="310"/>
      <c r="BR89" s="310"/>
      <c r="BS89" s="310"/>
      <c r="BT89" s="310"/>
      <c r="BU89" s="310"/>
      <c r="BV89" s="310"/>
      <c r="BW89" s="310"/>
      <c r="BX89" s="310"/>
      <c r="BY89" s="310"/>
      <c r="BZ89" s="310"/>
      <c r="CA89" s="310"/>
      <c r="CB89" s="310"/>
      <c r="CC89" s="310"/>
    </row>
    <row r="90" spans="2:81" ht="28" customHeight="1" x14ac:dyDescent="0.15">
      <c r="F90" s="312"/>
      <c r="I90" s="325" t="s">
        <v>487</v>
      </c>
      <c r="Q90" s="993" t="s">
        <v>488</v>
      </c>
      <c r="R90" s="993"/>
      <c r="S90" s="327"/>
      <c r="T90" s="327"/>
      <c r="U90" s="327"/>
      <c r="V90" s="994" t="s">
        <v>487</v>
      </c>
      <c r="W90" s="994"/>
      <c r="AD90" s="325" t="s">
        <v>487</v>
      </c>
      <c r="AE90" s="327"/>
      <c r="AF90" s="327"/>
      <c r="AG90" s="327"/>
      <c r="AI90" s="310"/>
      <c r="AJ90" s="325" t="s">
        <v>487</v>
      </c>
      <c r="AX90" s="325"/>
      <c r="BB90" s="310"/>
      <c r="BE90" s="346"/>
      <c r="BF90" s="346"/>
      <c r="BG90" s="346"/>
      <c r="BH90" s="346"/>
      <c r="BI90" s="346"/>
      <c r="BJ90" s="346"/>
      <c r="BK90" s="346"/>
      <c r="BL90" s="346"/>
      <c r="BM90" s="346"/>
      <c r="BN90" s="346"/>
      <c r="BO90" s="346"/>
      <c r="BP90" s="346"/>
      <c r="BQ90" s="346"/>
      <c r="BR90" s="346"/>
      <c r="BS90" s="346"/>
      <c r="BT90" s="346"/>
      <c r="BU90" s="346"/>
      <c r="BV90" s="346"/>
      <c r="BW90" s="346"/>
      <c r="BX90" s="346"/>
      <c r="BY90" s="346"/>
      <c r="BZ90" s="346"/>
      <c r="CA90" s="346"/>
      <c r="CB90" s="346"/>
      <c r="CC90" s="346"/>
    </row>
    <row r="91" spans="2:81" ht="34" x14ac:dyDescent="0.15">
      <c r="F91" s="312"/>
      <c r="G91" s="309"/>
      <c r="H91" s="309"/>
      <c r="I91" s="332" t="s">
        <v>489</v>
      </c>
      <c r="J91" s="333" t="s">
        <v>471</v>
      </c>
      <c r="K91" s="333" t="s">
        <v>472</v>
      </c>
      <c r="L91" s="333" t="s">
        <v>458</v>
      </c>
      <c r="M91" s="333" t="s">
        <v>459</v>
      </c>
      <c r="N91" s="333" t="s">
        <v>446</v>
      </c>
      <c r="O91" s="333" t="s">
        <v>17</v>
      </c>
      <c r="Q91" s="332" t="s">
        <v>489</v>
      </c>
      <c r="R91" s="334" t="s">
        <v>447</v>
      </c>
      <c r="S91" s="334" t="s">
        <v>448</v>
      </c>
      <c r="T91" s="333" t="s">
        <v>17</v>
      </c>
      <c r="U91" s="327"/>
      <c r="V91" s="332" t="s">
        <v>489</v>
      </c>
      <c r="W91" s="333" t="s">
        <v>461</v>
      </c>
      <c r="X91" s="333" t="s">
        <v>462</v>
      </c>
      <c r="Y91" s="333" t="s">
        <v>463</v>
      </c>
      <c r="Z91" s="333" t="s">
        <v>446</v>
      </c>
      <c r="AA91" s="333" t="s">
        <v>464</v>
      </c>
      <c r="AB91" s="333" t="s">
        <v>17</v>
      </c>
      <c r="AD91" s="332" t="s">
        <v>489</v>
      </c>
      <c r="AE91" s="333" t="str">
        <f>AE73</f>
        <v>DPR</v>
      </c>
      <c r="AF91" s="333" t="str">
        <f>AF73</f>
        <v>GMI</v>
      </c>
      <c r="AG91" s="333" t="str">
        <f>AG73</f>
        <v>IMERG</v>
      </c>
      <c r="AH91" s="333" t="s">
        <v>17</v>
      </c>
      <c r="AI91" s="310"/>
      <c r="AJ91" s="332" t="s">
        <v>489</v>
      </c>
      <c r="AK91" s="333" t="s">
        <v>468</v>
      </c>
      <c r="AL91" s="333" t="s">
        <v>458</v>
      </c>
      <c r="AM91" s="333" t="s">
        <v>470</v>
      </c>
      <c r="AN91" s="333" t="s">
        <v>459</v>
      </c>
      <c r="AO91" s="333" t="s">
        <v>473</v>
      </c>
      <c r="AP91" s="333" t="s">
        <v>446</v>
      </c>
      <c r="AQ91" s="333" t="s">
        <v>17</v>
      </c>
      <c r="BB91" s="310"/>
      <c r="BJ91" s="310"/>
      <c r="BP91" s="310"/>
      <c r="BS91" s="310"/>
      <c r="BW91" s="310"/>
    </row>
    <row r="92" spans="2:81" ht="17" x14ac:dyDescent="0.15">
      <c r="F92" s="312"/>
      <c r="I92" s="337" t="s">
        <v>22</v>
      </c>
      <c r="J92" s="380">
        <v>4665</v>
      </c>
      <c r="K92" s="380">
        <v>1166</v>
      </c>
      <c r="L92" s="380">
        <v>84</v>
      </c>
      <c r="M92" s="380">
        <v>126608</v>
      </c>
      <c r="N92" s="380">
        <v>804</v>
      </c>
      <c r="O92" s="380">
        <f>SUM(J92:N92)</f>
        <v>133327</v>
      </c>
      <c r="Q92" s="354" t="s">
        <v>22</v>
      </c>
      <c r="R92" s="381">
        <v>6</v>
      </c>
      <c r="S92" s="382">
        <v>2</v>
      </c>
      <c r="T92" s="382">
        <v>8</v>
      </c>
      <c r="U92" s="327"/>
      <c r="V92" s="337" t="s">
        <v>22</v>
      </c>
      <c r="W92" s="353">
        <v>148</v>
      </c>
      <c r="X92" s="353">
        <v>1050</v>
      </c>
      <c r="Y92" s="353">
        <v>2432</v>
      </c>
      <c r="Z92" s="353">
        <v>738</v>
      </c>
      <c r="AA92" s="353">
        <v>2</v>
      </c>
      <c r="AB92" s="353">
        <f>SUM(W92:AA92)</f>
        <v>4370</v>
      </c>
      <c r="AD92" s="337" t="s">
        <v>22</v>
      </c>
      <c r="AE92" s="353">
        <v>916</v>
      </c>
      <c r="AF92" s="353">
        <v>732</v>
      </c>
      <c r="AG92" s="353">
        <v>1</v>
      </c>
      <c r="AH92" s="353">
        <v>1649</v>
      </c>
      <c r="AI92" s="310"/>
      <c r="AJ92" s="337" t="s">
        <v>22</v>
      </c>
      <c r="AK92" s="353">
        <v>5816</v>
      </c>
      <c r="AL92" s="353">
        <v>230</v>
      </c>
      <c r="AM92" s="353">
        <v>55</v>
      </c>
      <c r="AN92" s="353">
        <v>10806</v>
      </c>
      <c r="AO92" s="353">
        <v>28</v>
      </c>
      <c r="AP92" s="353">
        <v>1108</v>
      </c>
      <c r="AQ92" s="353">
        <v>18043</v>
      </c>
      <c r="BB92" s="310"/>
      <c r="BJ92" s="310"/>
      <c r="BP92" s="310"/>
      <c r="BS92" s="310"/>
      <c r="BW92" s="310"/>
    </row>
    <row r="93" spans="2:81" ht="17" x14ac:dyDescent="0.15">
      <c r="F93" s="312"/>
      <c r="I93" s="337" t="s">
        <v>23</v>
      </c>
      <c r="J93" s="380">
        <v>4208</v>
      </c>
      <c r="K93" s="380">
        <v>1667</v>
      </c>
      <c r="L93" s="380">
        <v>93</v>
      </c>
      <c r="M93" s="380">
        <v>33054</v>
      </c>
      <c r="N93" s="380">
        <v>1398</v>
      </c>
      <c r="O93" s="380">
        <f t="shared" ref="O93:O104" si="19">SUM(J93:N93)</f>
        <v>40420</v>
      </c>
      <c r="Q93" s="354" t="s">
        <v>23</v>
      </c>
      <c r="R93" s="381">
        <v>8</v>
      </c>
      <c r="S93" s="382"/>
      <c r="T93" s="382">
        <v>8</v>
      </c>
      <c r="U93" s="327"/>
      <c r="V93" s="337" t="s">
        <v>23</v>
      </c>
      <c r="W93" s="353">
        <v>251</v>
      </c>
      <c r="X93" s="353">
        <v>2111</v>
      </c>
      <c r="Y93" s="353">
        <v>3797</v>
      </c>
      <c r="Z93" s="353">
        <v>618</v>
      </c>
      <c r="AA93" s="353">
        <v>4</v>
      </c>
      <c r="AB93" s="353">
        <f t="shared" ref="AB93:AB104" si="20">SUM(W93:AA93)</f>
        <v>6781</v>
      </c>
      <c r="AD93" s="337" t="s">
        <v>23</v>
      </c>
      <c r="AE93" s="353">
        <v>1399</v>
      </c>
      <c r="AF93" s="353">
        <v>1540</v>
      </c>
      <c r="AG93" s="353">
        <v>1</v>
      </c>
      <c r="AH93" s="353">
        <v>2940</v>
      </c>
      <c r="AI93" s="310"/>
      <c r="AJ93" s="337" t="s">
        <v>23</v>
      </c>
      <c r="AK93" s="353">
        <v>5558</v>
      </c>
      <c r="AL93" s="353">
        <v>231</v>
      </c>
      <c r="AM93" s="353">
        <v>59</v>
      </c>
      <c r="AN93" s="353">
        <v>9215</v>
      </c>
      <c r="AO93" s="353">
        <v>20</v>
      </c>
      <c r="AP93" s="353">
        <v>1857</v>
      </c>
      <c r="AQ93" s="353">
        <v>16940</v>
      </c>
      <c r="BB93" s="310"/>
      <c r="BJ93" s="310"/>
      <c r="BP93" s="310"/>
      <c r="BS93" s="310"/>
      <c r="BW93" s="310"/>
    </row>
    <row r="94" spans="2:81" ht="17" x14ac:dyDescent="0.15">
      <c r="F94" s="312"/>
      <c r="I94" s="337" t="s">
        <v>24</v>
      </c>
      <c r="J94" s="380">
        <v>4584</v>
      </c>
      <c r="K94" s="380">
        <v>775</v>
      </c>
      <c r="L94" s="380">
        <v>103</v>
      </c>
      <c r="M94" s="380">
        <v>14957</v>
      </c>
      <c r="N94" s="380">
        <v>310</v>
      </c>
      <c r="O94" s="380">
        <f t="shared" si="19"/>
        <v>20729</v>
      </c>
      <c r="Q94" s="354" t="s">
        <v>24</v>
      </c>
      <c r="R94" s="381">
        <v>2</v>
      </c>
      <c r="S94" s="382"/>
      <c r="T94" s="382">
        <v>2</v>
      </c>
      <c r="U94" s="327"/>
      <c r="V94" s="337" t="s">
        <v>24</v>
      </c>
      <c r="W94" s="353">
        <v>316</v>
      </c>
      <c r="X94" s="353">
        <v>1738</v>
      </c>
      <c r="Y94" s="353">
        <v>17221</v>
      </c>
      <c r="Z94" s="353">
        <v>3</v>
      </c>
      <c r="AA94" s="353">
        <v>1</v>
      </c>
      <c r="AB94" s="353">
        <f t="shared" si="20"/>
        <v>19279</v>
      </c>
      <c r="AD94" s="337" t="s">
        <v>24</v>
      </c>
      <c r="AE94" s="353">
        <v>552</v>
      </c>
      <c r="AF94" s="353">
        <v>751</v>
      </c>
      <c r="AG94" s="353"/>
      <c r="AH94" s="353">
        <v>1303</v>
      </c>
      <c r="AI94" s="310"/>
      <c r="AJ94" s="337" t="s">
        <v>24</v>
      </c>
      <c r="AK94" s="353">
        <v>4743</v>
      </c>
      <c r="AL94" s="353">
        <v>216</v>
      </c>
      <c r="AM94" s="353">
        <v>58</v>
      </c>
      <c r="AN94" s="353">
        <v>9065</v>
      </c>
      <c r="AO94" s="353">
        <v>11</v>
      </c>
      <c r="AP94" s="353">
        <v>1736</v>
      </c>
      <c r="AQ94" s="353">
        <v>15829</v>
      </c>
      <c r="BB94" s="310"/>
      <c r="BJ94" s="310"/>
      <c r="BP94" s="310"/>
      <c r="BS94" s="310"/>
      <c r="BW94" s="310"/>
    </row>
    <row r="95" spans="2:81" ht="17" x14ac:dyDescent="0.15">
      <c r="F95" s="312"/>
      <c r="I95" s="337" t="s">
        <v>25</v>
      </c>
      <c r="J95" s="380">
        <v>6625</v>
      </c>
      <c r="K95" s="380">
        <v>2022</v>
      </c>
      <c r="L95" s="380">
        <v>87</v>
      </c>
      <c r="M95" s="380">
        <v>16358</v>
      </c>
      <c r="N95" s="380">
        <v>200</v>
      </c>
      <c r="O95" s="380">
        <f t="shared" si="19"/>
        <v>25292</v>
      </c>
      <c r="Q95" s="354" t="s">
        <v>25</v>
      </c>
      <c r="R95" s="381">
        <v>4</v>
      </c>
      <c r="S95" s="382"/>
      <c r="T95" s="382">
        <v>4</v>
      </c>
      <c r="U95" s="327"/>
      <c r="V95" s="337" t="s">
        <v>25</v>
      </c>
      <c r="W95" s="353">
        <v>249</v>
      </c>
      <c r="X95" s="353">
        <v>16255</v>
      </c>
      <c r="Y95" s="353">
        <v>135502</v>
      </c>
      <c r="Z95" s="353">
        <v>5</v>
      </c>
      <c r="AA95" s="353"/>
      <c r="AB95" s="353">
        <f t="shared" si="20"/>
        <v>152011</v>
      </c>
      <c r="AD95" s="337" t="s">
        <v>25</v>
      </c>
      <c r="AE95" s="353">
        <v>710</v>
      </c>
      <c r="AF95" s="353">
        <v>6545</v>
      </c>
      <c r="AG95" s="353">
        <v>1</v>
      </c>
      <c r="AH95" s="353">
        <v>7256</v>
      </c>
      <c r="AI95" s="310"/>
      <c r="AJ95" s="337" t="s">
        <v>25</v>
      </c>
      <c r="AK95" s="353">
        <v>4894</v>
      </c>
      <c r="AL95" s="353">
        <v>248</v>
      </c>
      <c r="AM95" s="353">
        <v>54</v>
      </c>
      <c r="AN95" s="353">
        <v>12017</v>
      </c>
      <c r="AO95" s="353">
        <v>21</v>
      </c>
      <c r="AP95" s="353">
        <v>349</v>
      </c>
      <c r="AQ95" s="353">
        <v>17583</v>
      </c>
      <c r="BB95" s="310"/>
      <c r="BJ95" s="310"/>
      <c r="BP95" s="310"/>
      <c r="BS95" s="310"/>
      <c r="BW95" s="310"/>
    </row>
    <row r="96" spans="2:81" ht="17" x14ac:dyDescent="0.15">
      <c r="F96" s="312"/>
      <c r="I96" s="337" t="s">
        <v>26</v>
      </c>
      <c r="J96" s="380">
        <v>280494</v>
      </c>
      <c r="K96" s="380">
        <v>1589</v>
      </c>
      <c r="L96" s="380">
        <v>91</v>
      </c>
      <c r="M96" s="380">
        <v>31244</v>
      </c>
      <c r="N96" s="380">
        <v>259</v>
      </c>
      <c r="O96" s="380">
        <f t="shared" si="19"/>
        <v>313677</v>
      </c>
      <c r="Q96" s="354" t="s">
        <v>26</v>
      </c>
      <c r="R96" s="381">
        <v>8</v>
      </c>
      <c r="S96" s="382">
        <v>1</v>
      </c>
      <c r="T96" s="382">
        <v>9</v>
      </c>
      <c r="U96" s="327"/>
      <c r="V96" s="337" t="s">
        <v>26</v>
      </c>
      <c r="W96" s="353">
        <v>430</v>
      </c>
      <c r="X96" s="353">
        <v>112170</v>
      </c>
      <c r="Y96" s="353">
        <v>12263</v>
      </c>
      <c r="Z96" s="353">
        <v>5</v>
      </c>
      <c r="AA96" s="353">
        <v>9</v>
      </c>
      <c r="AB96" s="353">
        <f t="shared" si="20"/>
        <v>124877</v>
      </c>
      <c r="AD96" s="337" t="s">
        <v>26</v>
      </c>
      <c r="AE96" s="353">
        <v>2557</v>
      </c>
      <c r="AF96" s="353">
        <v>10428</v>
      </c>
      <c r="AG96" s="353"/>
      <c r="AH96" s="353">
        <v>12985</v>
      </c>
      <c r="AI96" s="310"/>
      <c r="AJ96" s="337" t="s">
        <v>26</v>
      </c>
      <c r="AK96" s="353">
        <v>5713</v>
      </c>
      <c r="AL96" s="353">
        <v>269</v>
      </c>
      <c r="AM96" s="353">
        <v>44</v>
      </c>
      <c r="AN96" s="353">
        <v>19206</v>
      </c>
      <c r="AO96" s="353">
        <v>21</v>
      </c>
      <c r="AP96" s="353">
        <v>179</v>
      </c>
      <c r="AQ96" s="353">
        <v>25432</v>
      </c>
      <c r="BB96" s="310"/>
      <c r="BJ96" s="310"/>
      <c r="BP96" s="310"/>
      <c r="BS96" s="310"/>
      <c r="BW96" s="310"/>
    </row>
    <row r="97" spans="2:75" x14ac:dyDescent="0.15">
      <c r="F97" s="312"/>
      <c r="I97" s="345" t="s">
        <v>27</v>
      </c>
      <c r="J97" s="383">
        <v>1511</v>
      </c>
      <c r="K97" s="383">
        <v>395</v>
      </c>
      <c r="L97" s="383">
        <v>154</v>
      </c>
      <c r="M97" s="383">
        <v>28583</v>
      </c>
      <c r="N97" s="383">
        <v>395</v>
      </c>
      <c r="O97" s="380">
        <f t="shared" si="19"/>
        <v>31038</v>
      </c>
      <c r="Q97" s="357" t="s">
        <v>27</v>
      </c>
      <c r="R97" s="382">
        <v>8</v>
      </c>
      <c r="S97" s="382"/>
      <c r="T97" s="382">
        <v>8</v>
      </c>
      <c r="U97" s="327"/>
      <c r="V97" s="345" t="s">
        <v>27</v>
      </c>
      <c r="W97" s="353">
        <v>2</v>
      </c>
      <c r="X97" s="353">
        <v>141</v>
      </c>
      <c r="Y97" s="353">
        <v>1096</v>
      </c>
      <c r="Z97" s="353">
        <v>1</v>
      </c>
      <c r="AA97" s="353">
        <v>2</v>
      </c>
      <c r="AB97" s="353">
        <f t="shared" si="20"/>
        <v>1242</v>
      </c>
      <c r="AD97" s="345" t="s">
        <v>27</v>
      </c>
      <c r="AE97" s="353">
        <v>260</v>
      </c>
      <c r="AF97" s="353">
        <v>93</v>
      </c>
      <c r="AG97" s="353">
        <v>1</v>
      </c>
      <c r="AH97" s="353">
        <v>354</v>
      </c>
      <c r="AI97" s="310"/>
      <c r="AJ97" s="345" t="s">
        <v>27</v>
      </c>
      <c r="AK97" s="353">
        <v>6308</v>
      </c>
      <c r="AL97" s="353">
        <v>324</v>
      </c>
      <c r="AM97" s="353">
        <v>51</v>
      </c>
      <c r="AN97" s="353">
        <v>9801</v>
      </c>
      <c r="AO97" s="353">
        <v>39</v>
      </c>
      <c r="AP97" s="353">
        <v>229</v>
      </c>
      <c r="AQ97" s="353">
        <v>16752</v>
      </c>
      <c r="BB97" s="310"/>
      <c r="BJ97" s="310"/>
      <c r="BP97" s="310"/>
      <c r="BS97" s="310"/>
      <c r="BW97" s="310"/>
    </row>
    <row r="98" spans="2:75" x14ac:dyDescent="0.15">
      <c r="F98" s="312"/>
      <c r="I98" s="345" t="s">
        <v>28</v>
      </c>
      <c r="J98" s="383">
        <v>1578</v>
      </c>
      <c r="K98" s="383">
        <v>359</v>
      </c>
      <c r="L98" s="383">
        <v>128</v>
      </c>
      <c r="M98" s="383">
        <v>15482</v>
      </c>
      <c r="N98" s="383">
        <v>157</v>
      </c>
      <c r="O98" s="380">
        <f t="shared" si="19"/>
        <v>17704</v>
      </c>
      <c r="Q98" s="357" t="s">
        <v>28</v>
      </c>
      <c r="R98" s="382">
        <v>5</v>
      </c>
      <c r="S98" s="382">
        <v>3</v>
      </c>
      <c r="T98" s="382">
        <v>8</v>
      </c>
      <c r="U98" s="327"/>
      <c r="V98" s="345" t="s">
        <v>28</v>
      </c>
      <c r="W98" s="353">
        <v>2</v>
      </c>
      <c r="X98" s="353">
        <v>159</v>
      </c>
      <c r="Y98" s="353">
        <v>1371</v>
      </c>
      <c r="Z98" s="353">
        <v>1</v>
      </c>
      <c r="AA98" s="353">
        <v>1</v>
      </c>
      <c r="AB98" s="353">
        <f t="shared" si="20"/>
        <v>1534</v>
      </c>
      <c r="AD98" s="345" t="s">
        <v>28</v>
      </c>
      <c r="AE98" s="353">
        <v>207</v>
      </c>
      <c r="AF98" s="353">
        <v>68</v>
      </c>
      <c r="AG98" s="353">
        <v>2</v>
      </c>
      <c r="AH98" s="353">
        <v>277</v>
      </c>
      <c r="AI98" s="310"/>
      <c r="AJ98" s="345" t="s">
        <v>28</v>
      </c>
      <c r="AK98" s="353">
        <v>5435</v>
      </c>
      <c r="AL98" s="353">
        <v>327</v>
      </c>
      <c r="AM98" s="353">
        <v>49</v>
      </c>
      <c r="AN98" s="353">
        <v>10804</v>
      </c>
      <c r="AO98" s="353">
        <v>25</v>
      </c>
      <c r="AP98" s="353">
        <v>376</v>
      </c>
      <c r="AQ98" s="353">
        <v>17016</v>
      </c>
      <c r="BB98" s="310"/>
      <c r="BJ98" s="310"/>
      <c r="BP98" s="310"/>
      <c r="BS98" s="310"/>
      <c r="BW98" s="310"/>
    </row>
    <row r="99" spans="2:75" x14ac:dyDescent="0.15">
      <c r="F99" s="312"/>
      <c r="I99" s="345" t="s">
        <v>29</v>
      </c>
      <c r="J99" s="383">
        <v>1477</v>
      </c>
      <c r="K99" s="383">
        <v>248</v>
      </c>
      <c r="L99" s="383">
        <v>131</v>
      </c>
      <c r="M99" s="383">
        <v>27166</v>
      </c>
      <c r="N99" s="383">
        <v>2533</v>
      </c>
      <c r="O99" s="380">
        <f t="shared" si="19"/>
        <v>31555</v>
      </c>
      <c r="Q99" s="357" t="s">
        <v>29</v>
      </c>
      <c r="R99" s="382">
        <v>7</v>
      </c>
      <c r="S99" s="382"/>
      <c r="T99" s="382">
        <v>7</v>
      </c>
      <c r="U99" s="327"/>
      <c r="V99" s="345" t="s">
        <v>29</v>
      </c>
      <c r="W99" s="353">
        <v>2</v>
      </c>
      <c r="X99" s="353">
        <v>137</v>
      </c>
      <c r="Y99" s="353">
        <v>1050</v>
      </c>
      <c r="Z99" s="353">
        <v>1</v>
      </c>
      <c r="AA99" s="353">
        <v>6</v>
      </c>
      <c r="AB99" s="353">
        <f t="shared" si="20"/>
        <v>1196</v>
      </c>
      <c r="AD99" s="345" t="s">
        <v>29</v>
      </c>
      <c r="AE99" s="353">
        <v>167</v>
      </c>
      <c r="AF99" s="353">
        <v>65</v>
      </c>
      <c r="AG99" s="353"/>
      <c r="AH99" s="353">
        <v>232</v>
      </c>
      <c r="AI99" s="310"/>
      <c r="AJ99" s="345" t="s">
        <v>29</v>
      </c>
      <c r="AK99" s="353">
        <v>5935</v>
      </c>
      <c r="AL99" s="353">
        <v>282</v>
      </c>
      <c r="AM99" s="353">
        <v>42</v>
      </c>
      <c r="AN99" s="353">
        <v>30766</v>
      </c>
      <c r="AO99" s="353">
        <v>35</v>
      </c>
      <c r="AP99" s="353">
        <v>134</v>
      </c>
      <c r="AQ99" s="353">
        <v>37194</v>
      </c>
      <c r="BB99" s="310"/>
      <c r="BJ99" s="310"/>
      <c r="BP99" s="310"/>
      <c r="BS99" s="310"/>
      <c r="BW99" s="310"/>
    </row>
    <row r="100" spans="2:75" x14ac:dyDescent="0.15">
      <c r="B100" s="309"/>
      <c r="F100" s="312"/>
      <c r="I100" s="345" t="s">
        <v>30</v>
      </c>
      <c r="J100" s="383">
        <v>1277</v>
      </c>
      <c r="K100" s="383">
        <v>239</v>
      </c>
      <c r="L100" s="383">
        <v>110</v>
      </c>
      <c r="M100" s="383">
        <v>18417</v>
      </c>
      <c r="N100" s="383">
        <v>466</v>
      </c>
      <c r="O100" s="380">
        <f t="shared" si="19"/>
        <v>20509</v>
      </c>
      <c r="Q100" s="357" t="s">
        <v>30</v>
      </c>
      <c r="R100" s="382">
        <v>1</v>
      </c>
      <c r="S100" s="382">
        <v>2</v>
      </c>
      <c r="T100" s="382">
        <v>3</v>
      </c>
      <c r="U100" s="327"/>
      <c r="V100" s="345" t="s">
        <v>30</v>
      </c>
      <c r="W100" s="353">
        <v>2</v>
      </c>
      <c r="X100" s="353">
        <v>121</v>
      </c>
      <c r="Y100" s="353">
        <v>957</v>
      </c>
      <c r="Z100" s="353">
        <v>1</v>
      </c>
      <c r="AA100" s="353">
        <v>2</v>
      </c>
      <c r="AB100" s="353">
        <f t="shared" si="20"/>
        <v>1083</v>
      </c>
      <c r="AD100" s="345" t="s">
        <v>30</v>
      </c>
      <c r="AE100" s="353">
        <v>164</v>
      </c>
      <c r="AF100" s="353">
        <v>61</v>
      </c>
      <c r="AG100" s="353">
        <v>2</v>
      </c>
      <c r="AH100" s="353">
        <v>227</v>
      </c>
      <c r="AI100" s="310"/>
      <c r="AJ100" s="345" t="s">
        <v>30</v>
      </c>
      <c r="AK100" s="353">
        <v>4968</v>
      </c>
      <c r="AL100" s="353">
        <v>253</v>
      </c>
      <c r="AM100" s="353">
        <v>70</v>
      </c>
      <c r="AN100" s="353">
        <v>11064</v>
      </c>
      <c r="AO100" s="353">
        <v>36</v>
      </c>
      <c r="AP100" s="353">
        <v>145</v>
      </c>
      <c r="AQ100" s="353">
        <v>16536</v>
      </c>
      <c r="BB100" s="310"/>
      <c r="BJ100" s="310"/>
      <c r="BP100" s="310"/>
      <c r="BS100" s="310"/>
      <c r="BW100" s="310"/>
    </row>
    <row r="101" spans="2:75" x14ac:dyDescent="0.15">
      <c r="F101" s="312"/>
      <c r="I101" s="345" t="s">
        <v>31</v>
      </c>
      <c r="J101" s="383">
        <v>1038</v>
      </c>
      <c r="K101" s="383">
        <v>256</v>
      </c>
      <c r="L101" s="383">
        <v>106</v>
      </c>
      <c r="M101" s="383">
        <v>19967</v>
      </c>
      <c r="N101" s="383">
        <v>2131</v>
      </c>
      <c r="O101" s="380">
        <f t="shared" si="19"/>
        <v>23498</v>
      </c>
      <c r="Q101" s="357" t="s">
        <v>31</v>
      </c>
      <c r="R101" s="382">
        <v>6</v>
      </c>
      <c r="S101" s="382">
        <v>2</v>
      </c>
      <c r="T101" s="382">
        <v>8</v>
      </c>
      <c r="U101" s="327"/>
      <c r="V101" s="345" t="s">
        <v>31</v>
      </c>
      <c r="W101" s="353">
        <v>2</v>
      </c>
      <c r="X101" s="353">
        <v>140</v>
      </c>
      <c r="Y101" s="353">
        <v>841</v>
      </c>
      <c r="Z101" s="353">
        <v>1</v>
      </c>
      <c r="AA101" s="353">
        <v>2</v>
      </c>
      <c r="AB101" s="353">
        <f t="shared" si="20"/>
        <v>986</v>
      </c>
      <c r="AD101" s="345" t="s">
        <v>31</v>
      </c>
      <c r="AE101" s="353">
        <v>145</v>
      </c>
      <c r="AF101" s="353">
        <v>51</v>
      </c>
      <c r="AG101" s="353">
        <v>5</v>
      </c>
      <c r="AH101" s="353">
        <v>201</v>
      </c>
      <c r="AI101" s="310"/>
      <c r="AJ101" s="345" t="s">
        <v>31</v>
      </c>
      <c r="AK101" s="353">
        <v>4544</v>
      </c>
      <c r="AL101" s="353">
        <v>248</v>
      </c>
      <c r="AM101" s="353">
        <v>57</v>
      </c>
      <c r="AN101" s="353">
        <v>26671</v>
      </c>
      <c r="AO101" s="353">
        <v>36</v>
      </c>
      <c r="AP101" s="353">
        <v>634</v>
      </c>
      <c r="AQ101" s="353">
        <v>32190</v>
      </c>
      <c r="BB101" s="310"/>
      <c r="BJ101" s="310"/>
      <c r="BP101" s="310"/>
      <c r="BS101" s="310"/>
      <c r="BW101" s="310"/>
    </row>
    <row r="102" spans="2:75" x14ac:dyDescent="0.15">
      <c r="F102" s="312"/>
      <c r="I102" s="345" t="s">
        <v>32</v>
      </c>
      <c r="J102" s="383">
        <v>878</v>
      </c>
      <c r="K102" s="383">
        <v>297</v>
      </c>
      <c r="L102" s="383">
        <v>76</v>
      </c>
      <c r="M102" s="383">
        <v>224123</v>
      </c>
      <c r="N102" s="383">
        <v>1708</v>
      </c>
      <c r="O102" s="380">
        <f t="shared" si="19"/>
        <v>227082</v>
      </c>
      <c r="Q102" s="357" t="s">
        <v>32</v>
      </c>
      <c r="R102" s="382">
        <v>2</v>
      </c>
      <c r="S102" s="382"/>
      <c r="T102" s="382">
        <v>2</v>
      </c>
      <c r="U102" s="327"/>
      <c r="V102" s="345" t="s">
        <v>32</v>
      </c>
      <c r="W102" s="353">
        <v>3</v>
      </c>
      <c r="X102" s="353">
        <v>140</v>
      </c>
      <c r="Y102" s="353">
        <v>635</v>
      </c>
      <c r="Z102" s="353">
        <v>1</v>
      </c>
      <c r="AA102" s="353">
        <v>6</v>
      </c>
      <c r="AB102" s="353">
        <f t="shared" si="20"/>
        <v>785</v>
      </c>
      <c r="AD102" s="345" t="s">
        <v>32</v>
      </c>
      <c r="AE102" s="353">
        <v>116</v>
      </c>
      <c r="AF102" s="353">
        <v>47</v>
      </c>
      <c r="AG102" s="353">
        <v>3</v>
      </c>
      <c r="AH102" s="353">
        <v>166</v>
      </c>
      <c r="AI102" s="310"/>
      <c r="AJ102" s="345" t="s">
        <v>32</v>
      </c>
      <c r="AK102" s="353">
        <v>4392</v>
      </c>
      <c r="AL102" s="353">
        <v>195</v>
      </c>
      <c r="AM102" s="353">
        <v>32</v>
      </c>
      <c r="AN102" s="353">
        <v>92489</v>
      </c>
      <c r="AO102" s="353">
        <v>17</v>
      </c>
      <c r="AP102" s="353">
        <v>308</v>
      </c>
      <c r="AQ102" s="353">
        <v>97433</v>
      </c>
      <c r="BB102" s="310"/>
      <c r="BJ102" s="310"/>
      <c r="BP102" s="310"/>
      <c r="BS102" s="310"/>
      <c r="BW102" s="310"/>
    </row>
    <row r="103" spans="2:75" x14ac:dyDescent="0.15">
      <c r="C103" s="309"/>
      <c r="D103" s="309"/>
      <c r="E103" s="309"/>
      <c r="F103" s="369"/>
      <c r="I103" s="345" t="s">
        <v>33</v>
      </c>
      <c r="J103" s="383">
        <v>1179</v>
      </c>
      <c r="K103" s="383">
        <v>294</v>
      </c>
      <c r="L103" s="383">
        <v>67</v>
      </c>
      <c r="M103" s="383">
        <v>196374</v>
      </c>
      <c r="N103" s="383">
        <v>673</v>
      </c>
      <c r="O103" s="380">
        <f t="shared" si="19"/>
        <v>198587</v>
      </c>
      <c r="Q103" s="357" t="s">
        <v>33</v>
      </c>
      <c r="R103" s="382">
        <v>4</v>
      </c>
      <c r="S103" s="382"/>
      <c r="T103" s="382">
        <v>4</v>
      </c>
      <c r="U103" s="327"/>
      <c r="V103" s="345" t="s">
        <v>33</v>
      </c>
      <c r="W103" s="353">
        <v>3</v>
      </c>
      <c r="X103" s="353">
        <v>137</v>
      </c>
      <c r="Y103" s="353">
        <v>800</v>
      </c>
      <c r="Z103" s="353">
        <v>1</v>
      </c>
      <c r="AA103" s="353">
        <v>6</v>
      </c>
      <c r="AB103" s="353">
        <f t="shared" si="20"/>
        <v>947</v>
      </c>
      <c r="AD103" s="345" t="s">
        <v>33</v>
      </c>
      <c r="AE103" s="353">
        <v>145</v>
      </c>
      <c r="AF103" s="353">
        <v>70</v>
      </c>
      <c r="AG103" s="353">
        <v>1</v>
      </c>
      <c r="AH103" s="353">
        <v>216</v>
      </c>
      <c r="AI103" s="310"/>
      <c r="AJ103" s="345" t="s">
        <v>33</v>
      </c>
      <c r="AK103" s="353">
        <v>4518</v>
      </c>
      <c r="AL103" s="353">
        <v>161</v>
      </c>
      <c r="AM103" s="353">
        <v>46</v>
      </c>
      <c r="AN103" s="353">
        <v>157806</v>
      </c>
      <c r="AO103" s="353">
        <v>23</v>
      </c>
      <c r="AP103" s="353">
        <v>409</v>
      </c>
      <c r="AQ103" s="353">
        <v>162963</v>
      </c>
      <c r="BB103" s="310"/>
      <c r="BJ103" s="310"/>
      <c r="BP103" s="310"/>
      <c r="BS103" s="310"/>
      <c r="BW103" s="310"/>
    </row>
    <row r="104" spans="2:75" x14ac:dyDescent="0.15">
      <c r="F104" s="312"/>
      <c r="I104" s="349" t="s">
        <v>17</v>
      </c>
      <c r="J104" s="321">
        <f t="shared" ref="J104:M104" si="21">SUM(J92:J103)</f>
        <v>309514</v>
      </c>
      <c r="K104" s="321">
        <f t="shared" si="21"/>
        <v>9307</v>
      </c>
      <c r="L104" s="321">
        <f t="shared" si="21"/>
        <v>1230</v>
      </c>
      <c r="M104" s="321">
        <f t="shared" si="21"/>
        <v>752333</v>
      </c>
      <c r="N104" s="321">
        <f>SUM(N92:N103)</f>
        <v>11034</v>
      </c>
      <c r="O104" s="380">
        <f t="shared" si="19"/>
        <v>1083418</v>
      </c>
      <c r="Q104" s="349" t="s">
        <v>17</v>
      </c>
      <c r="R104" s="382">
        <v>61</v>
      </c>
      <c r="S104" s="384">
        <v>10</v>
      </c>
      <c r="T104" s="384">
        <v>71</v>
      </c>
      <c r="U104" s="327"/>
      <c r="V104" s="349" t="s">
        <v>17</v>
      </c>
      <c r="W104" s="385">
        <v>1410</v>
      </c>
      <c r="X104" s="385">
        <v>134299</v>
      </c>
      <c r="Y104" s="385">
        <v>177965</v>
      </c>
      <c r="Z104" s="385">
        <v>1376</v>
      </c>
      <c r="AA104" s="385">
        <v>41</v>
      </c>
      <c r="AB104" s="353">
        <f t="shared" si="20"/>
        <v>315091</v>
      </c>
      <c r="AD104" s="349" t="s">
        <v>17</v>
      </c>
      <c r="AE104" s="385">
        <v>7338</v>
      </c>
      <c r="AF104" s="385">
        <v>20451</v>
      </c>
      <c r="AG104" s="385">
        <v>17</v>
      </c>
      <c r="AH104" s="385">
        <v>27806</v>
      </c>
      <c r="AI104" s="310"/>
      <c r="AJ104" s="349" t="s">
        <v>17</v>
      </c>
      <c r="AK104" s="385">
        <v>62824</v>
      </c>
      <c r="AL104" s="385">
        <v>2984</v>
      </c>
      <c r="AM104" s="385">
        <v>617</v>
      </c>
      <c r="AN104" s="385">
        <v>399710</v>
      </c>
      <c r="AO104" s="385">
        <v>312</v>
      </c>
      <c r="AP104" s="385">
        <v>7464</v>
      </c>
      <c r="AQ104" s="385">
        <v>473911</v>
      </c>
      <c r="BB104" s="310"/>
      <c r="BJ104" s="310"/>
      <c r="BP104" s="310"/>
      <c r="BS104" s="310"/>
      <c r="BW104" s="310"/>
    </row>
    <row r="105" spans="2:75" x14ac:dyDescent="0.15">
      <c r="F105" s="312"/>
      <c r="I105" s="386"/>
      <c r="J105" s="318"/>
      <c r="K105" s="318"/>
      <c r="L105" s="318"/>
      <c r="M105" s="318"/>
      <c r="N105" s="318"/>
      <c r="O105" s="318"/>
      <c r="P105" s="325"/>
      <c r="Q105" s="386"/>
      <c r="R105" s="387"/>
      <c r="S105" s="326"/>
      <c r="T105" s="326"/>
      <c r="U105" s="386"/>
      <c r="V105" s="387"/>
      <c r="W105" s="387"/>
      <c r="X105" s="387"/>
      <c r="Y105" s="387"/>
      <c r="Z105" s="387"/>
      <c r="AA105" s="387"/>
      <c r="AB105" s="325"/>
      <c r="AC105" s="386"/>
      <c r="AD105" s="388"/>
      <c r="AE105" s="388"/>
      <c r="AF105" s="388"/>
      <c r="AG105" s="388"/>
      <c r="AH105" s="388"/>
      <c r="AI105" s="388"/>
      <c r="AJ105" s="388"/>
      <c r="AK105" s="388"/>
      <c r="AL105" s="388"/>
      <c r="AM105" s="388"/>
      <c r="AN105" s="388"/>
      <c r="AO105" s="388"/>
      <c r="AP105" s="388"/>
      <c r="AQ105" s="388"/>
      <c r="AR105" s="388"/>
      <c r="AS105" s="388"/>
      <c r="AT105" s="388"/>
      <c r="AU105" s="325"/>
      <c r="AV105" s="386"/>
      <c r="AW105" s="387"/>
      <c r="AX105" s="387"/>
      <c r="AY105" s="387"/>
      <c r="AZ105" s="387"/>
      <c r="BA105" s="387"/>
      <c r="BB105" s="387"/>
      <c r="BC105" s="387"/>
      <c r="BJ105" s="310"/>
      <c r="BP105" s="310"/>
      <c r="BS105" s="310"/>
      <c r="BW105" s="310"/>
    </row>
    <row r="106" spans="2:75" x14ac:dyDescent="0.15">
      <c r="F106" s="312"/>
      <c r="I106" s="386"/>
      <c r="J106" s="318"/>
      <c r="K106" s="318"/>
      <c r="L106" s="318"/>
      <c r="M106" s="318"/>
      <c r="N106" s="318"/>
      <c r="O106" s="318"/>
      <c r="P106" s="325"/>
      <c r="Q106" s="386"/>
      <c r="R106" s="387"/>
      <c r="S106" s="326"/>
      <c r="T106" s="326"/>
      <c r="U106" s="386"/>
      <c r="V106" s="387"/>
      <c r="W106" s="387"/>
      <c r="X106" s="387"/>
      <c r="Y106" s="387"/>
      <c r="Z106" s="387"/>
      <c r="AA106" s="387"/>
      <c r="AB106" s="325"/>
      <c r="AC106" s="386"/>
      <c r="AD106" s="388"/>
      <c r="AE106" s="388"/>
      <c r="AF106" s="388"/>
      <c r="AG106" s="388"/>
      <c r="AH106" s="388"/>
      <c r="AI106" s="388"/>
      <c r="AJ106" s="388"/>
      <c r="AK106" s="388"/>
      <c r="AL106" s="388"/>
      <c r="AM106" s="388"/>
      <c r="AN106" s="388"/>
      <c r="AO106" s="388"/>
      <c r="AP106" s="388"/>
      <c r="AQ106" s="388"/>
      <c r="AR106" s="388"/>
      <c r="AS106" s="388"/>
      <c r="AT106" s="388"/>
      <c r="AU106" s="325"/>
      <c r="AV106" s="386"/>
      <c r="AW106" s="387"/>
      <c r="AX106" s="387"/>
      <c r="AY106" s="387"/>
      <c r="AZ106" s="387"/>
      <c r="BA106" s="387"/>
      <c r="BB106" s="387"/>
      <c r="BC106" s="387"/>
      <c r="BJ106" s="310"/>
      <c r="BP106" s="310"/>
      <c r="BS106" s="310"/>
      <c r="BW106" s="310"/>
    </row>
    <row r="107" spans="2:75" s="309" customFormat="1" ht="34" x14ac:dyDescent="0.15">
      <c r="B107" s="310"/>
      <c r="C107" s="310"/>
      <c r="D107" s="310"/>
      <c r="E107" s="310"/>
      <c r="F107" s="312"/>
      <c r="G107" s="310"/>
      <c r="H107" s="310"/>
      <c r="I107" s="389" t="s">
        <v>490</v>
      </c>
      <c r="J107" s="334" t="s">
        <v>438</v>
      </c>
      <c r="K107" s="334" t="s">
        <v>440</v>
      </c>
      <c r="L107" s="334" t="s">
        <v>458</v>
      </c>
      <c r="M107" s="334" t="s">
        <v>459</v>
      </c>
      <c r="N107" s="334" t="s">
        <v>446</v>
      </c>
      <c r="O107" s="334" t="s">
        <v>17</v>
      </c>
      <c r="P107" s="390"/>
      <c r="Q107" s="389" t="s">
        <v>490</v>
      </c>
      <c r="R107" s="334" t="s">
        <v>447</v>
      </c>
      <c r="S107" s="334" t="s">
        <v>448</v>
      </c>
      <c r="T107" s="333" t="s">
        <v>17</v>
      </c>
      <c r="U107" s="390"/>
      <c r="V107" s="389" t="s">
        <v>490</v>
      </c>
      <c r="W107" s="334" t="s">
        <v>461</v>
      </c>
      <c r="X107" s="334" t="s">
        <v>462</v>
      </c>
      <c r="Y107" s="334" t="s">
        <v>463</v>
      </c>
      <c r="Z107" s="334" t="s">
        <v>446</v>
      </c>
      <c r="AA107" s="334" t="s">
        <v>464</v>
      </c>
      <c r="AB107" s="334" t="s">
        <v>17</v>
      </c>
      <c r="AC107" s="325"/>
      <c r="AD107" s="389" t="s">
        <v>490</v>
      </c>
      <c r="AE107" s="334" t="s">
        <v>465</v>
      </c>
      <c r="AF107" s="334" t="s">
        <v>466</v>
      </c>
      <c r="AG107" s="334" t="s">
        <v>467</v>
      </c>
      <c r="AH107" s="334" t="s">
        <v>80</v>
      </c>
      <c r="AI107" s="325"/>
      <c r="AJ107" s="389" t="s">
        <v>490</v>
      </c>
      <c r="AK107" s="334" t="s">
        <v>468</v>
      </c>
      <c r="AL107" s="334" t="s">
        <v>458</v>
      </c>
      <c r="AM107" s="334" t="s">
        <v>470</v>
      </c>
      <c r="AN107" s="334" t="s">
        <v>459</v>
      </c>
      <c r="AO107" s="334" t="s">
        <v>473</v>
      </c>
      <c r="AP107" s="334" t="s">
        <v>446</v>
      </c>
      <c r="AQ107" s="334" t="s">
        <v>17</v>
      </c>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c r="BN107" s="310"/>
      <c r="BO107" s="310"/>
      <c r="BP107" s="310"/>
    </row>
    <row r="108" spans="2:75" x14ac:dyDescent="0.15">
      <c r="F108" s="312"/>
      <c r="I108" s="321" t="s">
        <v>17</v>
      </c>
      <c r="J108" s="391">
        <v>301095</v>
      </c>
      <c r="K108" s="391">
        <v>6596</v>
      </c>
      <c r="L108" s="391">
        <v>868</v>
      </c>
      <c r="M108" s="391">
        <v>665874</v>
      </c>
      <c r="N108" s="391">
        <v>9180</v>
      </c>
      <c r="O108" s="391">
        <f>SUM(J108:N108)</f>
        <v>983613</v>
      </c>
      <c r="P108" s="392"/>
      <c r="Q108" s="393"/>
      <c r="R108" s="394">
        <v>55</v>
      </c>
      <c r="S108" s="383">
        <v>10</v>
      </c>
      <c r="T108" s="383">
        <f>SUM(R108:S108)</f>
        <v>65</v>
      </c>
      <c r="U108" s="321"/>
      <c r="V108" s="321"/>
      <c r="W108" s="395">
        <v>1261</v>
      </c>
      <c r="X108" s="395">
        <v>131555</v>
      </c>
      <c r="Y108" s="395">
        <v>167894</v>
      </c>
      <c r="Z108" s="395">
        <v>1132</v>
      </c>
      <c r="AA108" s="395">
        <v>36</v>
      </c>
      <c r="AB108" s="383">
        <f>SUM(W108:AA108)</f>
        <v>301878</v>
      </c>
      <c r="AD108" s="393" t="s">
        <v>17</v>
      </c>
      <c r="AE108" s="383">
        <v>5968</v>
      </c>
      <c r="AF108" s="383">
        <v>19219</v>
      </c>
      <c r="AG108" s="383">
        <v>17</v>
      </c>
      <c r="AH108" s="383">
        <f>SUM(AE108:AG108)</f>
        <v>25204</v>
      </c>
      <c r="AI108" s="310"/>
      <c r="AJ108" s="321" t="s">
        <v>17</v>
      </c>
      <c r="AK108" s="391">
        <v>49217</v>
      </c>
      <c r="AL108" s="391">
        <v>2084</v>
      </c>
      <c r="AM108" s="391">
        <v>415</v>
      </c>
      <c r="AN108" s="391">
        <v>341842</v>
      </c>
      <c r="AO108" s="391">
        <v>222</v>
      </c>
      <c r="AP108" s="391">
        <v>4785</v>
      </c>
      <c r="AQ108" s="391">
        <f>SUM(AK108:AP108)</f>
        <v>398565</v>
      </c>
      <c r="BB108" s="310"/>
      <c r="BJ108" s="310"/>
      <c r="BP108" s="310"/>
      <c r="BS108" s="310"/>
      <c r="BW108" s="310"/>
    </row>
    <row r="109" spans="2:75" x14ac:dyDescent="0.15">
      <c r="F109" s="312"/>
      <c r="I109" s="310"/>
      <c r="Q109" s="320"/>
      <c r="R109" s="320"/>
      <c r="S109" s="320"/>
      <c r="T109" s="321"/>
      <c r="U109" s="321"/>
      <c r="V109" s="321"/>
      <c r="W109" s="321"/>
      <c r="X109" s="321"/>
      <c r="Y109" s="321"/>
      <c r="Z109" s="321"/>
      <c r="AA109" s="321"/>
      <c r="AB109" s="321"/>
      <c r="AC109" s="321"/>
      <c r="AI109" s="310"/>
      <c r="BB109" s="310"/>
      <c r="BJ109" s="310"/>
      <c r="BP109" s="310"/>
      <c r="BS109" s="310"/>
      <c r="BW109" s="310"/>
    </row>
    <row r="110" spans="2:75" x14ac:dyDescent="0.15">
      <c r="F110" s="312"/>
      <c r="G110" s="309"/>
      <c r="H110" s="309"/>
      <c r="I110" s="310"/>
      <c r="Q110" s="320"/>
      <c r="R110" s="320"/>
      <c r="S110" s="320"/>
      <c r="T110" s="321"/>
      <c r="U110" s="321"/>
      <c r="V110" s="321"/>
      <c r="W110" s="321"/>
      <c r="X110" s="321"/>
      <c r="Y110" s="321"/>
      <c r="Z110" s="321"/>
      <c r="AA110" s="321"/>
      <c r="AB110" s="321"/>
      <c r="AC110" s="321"/>
      <c r="AI110" s="310"/>
      <c r="BB110" s="310"/>
      <c r="BJ110" s="310"/>
      <c r="BP110" s="310"/>
      <c r="BS110" s="310"/>
      <c r="BW110" s="310"/>
    </row>
    <row r="111" spans="2:75" x14ac:dyDescent="0.15">
      <c r="F111" s="312"/>
      <c r="I111" s="310"/>
      <c r="R111" s="320"/>
      <c r="S111" s="320"/>
      <c r="T111" s="320"/>
      <c r="U111" s="321"/>
      <c r="V111" s="321"/>
      <c r="W111" s="321"/>
      <c r="X111" s="321"/>
      <c r="Y111" s="321"/>
      <c r="Z111" s="321"/>
      <c r="AA111" s="321"/>
      <c r="AB111" s="321"/>
      <c r="AC111" s="321"/>
      <c r="AD111" s="321"/>
      <c r="AI111" s="310"/>
      <c r="BB111" s="310"/>
      <c r="BJ111" s="310"/>
      <c r="BP111" s="310"/>
      <c r="BS111" s="310"/>
      <c r="BW111" s="310"/>
    </row>
    <row r="112" spans="2:75" x14ac:dyDescent="0.15">
      <c r="F112" s="312"/>
      <c r="I112" s="396" t="s">
        <v>1147</v>
      </c>
      <c r="N112" s="396" t="s">
        <v>431</v>
      </c>
      <c r="Q112" s="396" t="s">
        <v>491</v>
      </c>
      <c r="S112" s="396"/>
      <c r="V112" s="396" t="s">
        <v>492</v>
      </c>
      <c r="W112" s="309"/>
      <c r="Y112" s="396" t="s">
        <v>493</v>
      </c>
      <c r="AI112" s="310"/>
      <c r="BB112" s="310"/>
      <c r="BJ112" s="310"/>
      <c r="BP112" s="310"/>
      <c r="BS112" s="310"/>
      <c r="BW112" s="310"/>
    </row>
    <row r="113" spans="2:81" ht="34" customHeight="1" x14ac:dyDescent="0.15">
      <c r="F113" s="312"/>
      <c r="I113" s="993" t="s">
        <v>439</v>
      </c>
      <c r="J113" s="993"/>
      <c r="K113" s="386"/>
      <c r="L113" s="386"/>
      <c r="M113" s="386"/>
      <c r="N113" s="993" t="s">
        <v>439</v>
      </c>
      <c r="O113" s="993"/>
      <c r="P113" s="397"/>
      <c r="Q113" s="994" t="s">
        <v>439</v>
      </c>
      <c r="R113" s="994"/>
      <c r="S113" s="994"/>
      <c r="T113" s="397"/>
      <c r="U113" s="397"/>
      <c r="V113" s="993" t="s">
        <v>439</v>
      </c>
      <c r="W113" s="993"/>
      <c r="X113" s="397"/>
      <c r="Y113" s="386" t="s">
        <v>439</v>
      </c>
      <c r="Z113" s="397"/>
      <c r="AA113" s="397"/>
      <c r="AB113" s="397"/>
      <c r="AC113" s="397"/>
      <c r="AD113" s="397"/>
      <c r="AE113" s="397"/>
      <c r="AF113" s="397"/>
      <c r="AG113" s="397"/>
      <c r="AH113" s="397"/>
      <c r="AI113" s="397"/>
      <c r="AJ113" s="397"/>
      <c r="AK113" s="397"/>
      <c r="AL113" s="397"/>
      <c r="AM113" s="397"/>
      <c r="AN113" s="397"/>
      <c r="AO113" s="397"/>
      <c r="AP113" s="397"/>
      <c r="AQ113" s="397"/>
      <c r="AR113" s="397"/>
      <c r="AS113" s="397"/>
      <c r="AT113" s="397"/>
      <c r="AU113" s="397"/>
      <c r="AV113" s="397"/>
      <c r="AW113" s="397"/>
      <c r="AX113" s="397"/>
      <c r="AY113" s="397"/>
      <c r="AZ113" s="397"/>
      <c r="BA113" s="397"/>
      <c r="BB113" s="397"/>
      <c r="BC113" s="397"/>
      <c r="BD113" s="397"/>
      <c r="BJ113" s="310"/>
      <c r="BP113" s="310"/>
      <c r="BS113" s="310"/>
      <c r="BW113" s="310"/>
    </row>
    <row r="114" spans="2:81" ht="51" x14ac:dyDescent="0.15">
      <c r="F114" s="312"/>
      <c r="I114" s="332" t="s">
        <v>489</v>
      </c>
      <c r="J114" s="389" t="s">
        <v>460</v>
      </c>
      <c r="K114" s="398" t="s">
        <v>474</v>
      </c>
      <c r="L114" s="334" t="s">
        <v>17</v>
      </c>
      <c r="M114" s="309"/>
      <c r="N114" s="332" t="s">
        <v>489</v>
      </c>
      <c r="O114" s="398" t="s">
        <v>475</v>
      </c>
      <c r="Q114" s="332" t="s">
        <v>489</v>
      </c>
      <c r="R114" s="398" t="s">
        <v>476</v>
      </c>
      <c r="S114" s="398" t="s">
        <v>477</v>
      </c>
      <c r="T114" s="398" t="s">
        <v>17</v>
      </c>
      <c r="U114" s="309"/>
      <c r="V114" s="332" t="s">
        <v>489</v>
      </c>
      <c r="W114" s="398" t="s">
        <v>478</v>
      </c>
      <c r="Y114" s="399" t="s">
        <v>489</v>
      </c>
      <c r="Z114" s="332" t="s">
        <v>479</v>
      </c>
      <c r="AA114" s="332" t="s">
        <v>480</v>
      </c>
      <c r="AB114" s="332" t="s">
        <v>481</v>
      </c>
      <c r="AC114" s="332" t="s">
        <v>482</v>
      </c>
      <c r="AD114" s="332" t="s">
        <v>483</v>
      </c>
      <c r="AE114" s="332" t="s">
        <v>17</v>
      </c>
      <c r="AI114" s="310"/>
      <c r="BB114" s="310"/>
      <c r="BJ114" s="310"/>
      <c r="BP114" s="310"/>
      <c r="BS114" s="310"/>
      <c r="BW114" s="310"/>
    </row>
    <row r="115" spans="2:81" ht="17" x14ac:dyDescent="0.15">
      <c r="F115" s="312"/>
      <c r="I115" s="337" t="s">
        <v>22</v>
      </c>
      <c r="J115" s="400">
        <f>J131/1000000</f>
        <v>0</v>
      </c>
      <c r="K115" s="400">
        <f>K131/1000000</f>
        <v>7.1109590000000003</v>
      </c>
      <c r="L115" s="400">
        <f>L131/1000000</f>
        <v>7.1109590000000003</v>
      </c>
      <c r="M115" s="392"/>
      <c r="N115" s="337" t="s">
        <v>22</v>
      </c>
      <c r="O115" s="400">
        <f t="shared" ref="O115:O126" si="22">O131/1000000</f>
        <v>64.504887999999994</v>
      </c>
      <c r="Q115" s="337" t="s">
        <v>22</v>
      </c>
      <c r="R115" s="400">
        <f t="shared" ref="R115:S126" si="23">R131/1000000</f>
        <v>0.13104199999999999</v>
      </c>
      <c r="S115" s="400">
        <f t="shared" si="23"/>
        <v>6.2616000000000005E-2</v>
      </c>
      <c r="T115" s="400">
        <f t="shared" ref="T115:T126" si="24">SUM(R115:S115)</f>
        <v>0.193658</v>
      </c>
      <c r="U115" s="392"/>
      <c r="V115" s="337" t="s">
        <v>22</v>
      </c>
      <c r="W115" s="400">
        <f t="shared" ref="W115:W126" si="25">W131/1000000</f>
        <v>0.89874100000000001</v>
      </c>
      <c r="Y115" s="337" t="s">
        <v>22</v>
      </c>
      <c r="Z115" s="340">
        <f t="shared" ref="Z115:AE126" si="26">Z131/1000000</f>
        <v>0.10309500000000001</v>
      </c>
      <c r="AA115" s="340">
        <f t="shared" si="26"/>
        <v>1.219E-3</v>
      </c>
      <c r="AB115" s="340">
        <f t="shared" si="26"/>
        <v>2.4369999999999999E-3</v>
      </c>
      <c r="AC115" s="340">
        <f t="shared" si="26"/>
        <v>2.7850000000000001E-3</v>
      </c>
      <c r="AD115" s="340">
        <f t="shared" si="26"/>
        <v>0.136098</v>
      </c>
      <c r="AE115" s="340">
        <f t="shared" si="26"/>
        <v>0.24563399999999999</v>
      </c>
      <c r="AI115" s="310"/>
      <c r="BB115" s="310"/>
      <c r="BJ115" s="310"/>
      <c r="BP115" s="310"/>
      <c r="BS115" s="310"/>
      <c r="BW115" s="310"/>
    </row>
    <row r="116" spans="2:81" ht="17" x14ac:dyDescent="0.15">
      <c r="F116" s="312"/>
      <c r="I116" s="337" t="s">
        <v>23</v>
      </c>
      <c r="J116" s="400">
        <f t="shared" ref="J116:L127" si="27">J132/1000000</f>
        <v>0</v>
      </c>
      <c r="K116" s="400">
        <f t="shared" si="27"/>
        <v>6.3156230000000004</v>
      </c>
      <c r="L116" s="400">
        <f t="shared" si="27"/>
        <v>6.3156230000000004</v>
      </c>
      <c r="M116" s="392"/>
      <c r="N116" s="337" t="s">
        <v>23</v>
      </c>
      <c r="O116" s="400">
        <f t="shared" si="22"/>
        <v>89.068662000000003</v>
      </c>
      <c r="Q116" s="337" t="s">
        <v>23</v>
      </c>
      <c r="R116" s="400">
        <f t="shared" si="23"/>
        <v>0.29091800000000001</v>
      </c>
      <c r="S116" s="400">
        <f t="shared" si="23"/>
        <v>1.9550999999999999E-2</v>
      </c>
      <c r="T116" s="400">
        <f t="shared" si="24"/>
        <v>0.31046899999999999</v>
      </c>
      <c r="U116" s="392"/>
      <c r="V116" s="337" t="s">
        <v>23</v>
      </c>
      <c r="W116" s="400">
        <f t="shared" si="25"/>
        <v>0.87109899999999996</v>
      </c>
      <c r="Y116" s="337" t="s">
        <v>23</v>
      </c>
      <c r="Z116" s="340">
        <f t="shared" si="26"/>
        <v>1.671E-3</v>
      </c>
      <c r="AA116" s="340">
        <f t="shared" si="26"/>
        <v>0</v>
      </c>
      <c r="AB116" s="340">
        <f t="shared" si="26"/>
        <v>6.9099999999999999E-4</v>
      </c>
      <c r="AC116" s="340">
        <f t="shared" si="26"/>
        <v>5.5800000000000001E-4</v>
      </c>
      <c r="AD116" s="340">
        <f t="shared" si="26"/>
        <v>0.142236</v>
      </c>
      <c r="AE116" s="340">
        <f t="shared" si="26"/>
        <v>0.14515600000000001</v>
      </c>
      <c r="AI116" s="310"/>
      <c r="BB116" s="310"/>
      <c r="BJ116" s="310"/>
      <c r="BP116" s="310"/>
      <c r="BS116" s="310"/>
      <c r="BW116" s="310"/>
    </row>
    <row r="117" spans="2:81" ht="17" x14ac:dyDescent="0.15">
      <c r="F117" s="312"/>
      <c r="I117" s="337" t="s">
        <v>24</v>
      </c>
      <c r="J117" s="400">
        <f t="shared" si="27"/>
        <v>0</v>
      </c>
      <c r="K117" s="400">
        <f t="shared" si="27"/>
        <v>7.4489869999999998</v>
      </c>
      <c r="L117" s="400">
        <f t="shared" si="27"/>
        <v>7.4489869999999998</v>
      </c>
      <c r="M117" s="392"/>
      <c r="N117" s="337" t="s">
        <v>24</v>
      </c>
      <c r="O117" s="400">
        <f t="shared" si="22"/>
        <v>74.174378000000004</v>
      </c>
      <c r="Q117" s="337" t="s">
        <v>24</v>
      </c>
      <c r="R117" s="400">
        <f t="shared" si="23"/>
        <v>0.39994800000000003</v>
      </c>
      <c r="S117" s="400">
        <f t="shared" si="23"/>
        <v>4.0751999999999997E-2</v>
      </c>
      <c r="T117" s="400">
        <f t="shared" si="24"/>
        <v>0.44070000000000004</v>
      </c>
      <c r="U117" s="392"/>
      <c r="V117" s="337" t="s">
        <v>24</v>
      </c>
      <c r="W117" s="400">
        <f t="shared" si="25"/>
        <v>0.67066599999999998</v>
      </c>
      <c r="Y117" s="337" t="s">
        <v>24</v>
      </c>
      <c r="Z117" s="340">
        <f t="shared" si="26"/>
        <v>4.0309999999999999E-3</v>
      </c>
      <c r="AA117" s="340">
        <f t="shared" si="26"/>
        <v>1.9999999999999999E-6</v>
      </c>
      <c r="AB117" s="340">
        <f t="shared" si="26"/>
        <v>6.5300000000000004E-4</v>
      </c>
      <c r="AC117" s="340">
        <f t="shared" si="26"/>
        <v>1.9499999999999999E-3</v>
      </c>
      <c r="AD117" s="340">
        <f t="shared" si="26"/>
        <v>0.93283199999999999</v>
      </c>
      <c r="AE117" s="340">
        <f t="shared" si="26"/>
        <v>0.93946799999999997</v>
      </c>
      <c r="AI117" s="310"/>
      <c r="BB117" s="310"/>
      <c r="BJ117" s="310"/>
      <c r="BP117" s="310"/>
      <c r="BS117" s="310"/>
      <c r="BW117" s="310"/>
    </row>
    <row r="118" spans="2:81" ht="17" x14ac:dyDescent="0.15">
      <c r="B118" s="309"/>
      <c r="F118" s="312"/>
      <c r="I118" s="337" t="s">
        <v>25</v>
      </c>
      <c r="J118" s="400">
        <f t="shared" si="27"/>
        <v>0</v>
      </c>
      <c r="K118" s="400">
        <f t="shared" si="27"/>
        <v>7.3445460000000002</v>
      </c>
      <c r="L118" s="400">
        <f t="shared" si="27"/>
        <v>7.3445460000000002</v>
      </c>
      <c r="M118" s="392"/>
      <c r="N118" s="337" t="s">
        <v>25</v>
      </c>
      <c r="O118" s="400">
        <f t="shared" si="22"/>
        <v>54.234574000000002</v>
      </c>
      <c r="Q118" s="337" t="s">
        <v>25</v>
      </c>
      <c r="R118" s="400">
        <f t="shared" si="23"/>
        <v>0.33761200000000002</v>
      </c>
      <c r="S118" s="400">
        <f t="shared" si="23"/>
        <v>8.4760000000000002E-2</v>
      </c>
      <c r="T118" s="400">
        <f t="shared" si="24"/>
        <v>0.42237200000000003</v>
      </c>
      <c r="U118" s="392"/>
      <c r="V118" s="337" t="s">
        <v>25</v>
      </c>
      <c r="W118" s="400">
        <f t="shared" si="25"/>
        <v>0.581704</v>
      </c>
      <c r="Y118" s="337" t="s">
        <v>25</v>
      </c>
      <c r="Z118" s="340">
        <f t="shared" si="26"/>
        <v>3.7193999999999998E-2</v>
      </c>
      <c r="AA118" s="340">
        <f t="shared" si="26"/>
        <v>9.9999999999999995E-7</v>
      </c>
      <c r="AB118" s="340">
        <f t="shared" si="26"/>
        <v>4.2099999999999999E-4</v>
      </c>
      <c r="AC118" s="340">
        <f t="shared" si="26"/>
        <v>9.8200000000000002E-4</v>
      </c>
      <c r="AD118" s="340">
        <f t="shared" si="26"/>
        <v>1.1509229999999999</v>
      </c>
      <c r="AE118" s="340">
        <f t="shared" si="26"/>
        <v>1.1895210000000001</v>
      </c>
      <c r="AI118" s="310"/>
      <c r="BB118" s="310"/>
      <c r="BJ118" s="310"/>
      <c r="BP118" s="310"/>
      <c r="BS118" s="310"/>
      <c r="BW118" s="310"/>
    </row>
    <row r="119" spans="2:81" ht="17" x14ac:dyDescent="0.15">
      <c r="F119" s="312"/>
      <c r="I119" s="337" t="s">
        <v>26</v>
      </c>
      <c r="J119" s="400">
        <f t="shared" si="27"/>
        <v>1.9999999999999999E-6</v>
      </c>
      <c r="K119" s="400">
        <f t="shared" si="27"/>
        <v>6.4862149999999996</v>
      </c>
      <c r="L119" s="400">
        <f t="shared" si="27"/>
        <v>6.4862169999999999</v>
      </c>
      <c r="M119" s="392"/>
      <c r="N119" s="337" t="s">
        <v>26</v>
      </c>
      <c r="O119" s="400">
        <f t="shared" si="22"/>
        <v>59.910553</v>
      </c>
      <c r="Q119" s="337" t="s">
        <v>26</v>
      </c>
      <c r="R119" s="400">
        <f t="shared" si="23"/>
        <v>0.33929900000000002</v>
      </c>
      <c r="S119" s="400">
        <f t="shared" si="23"/>
        <v>4.2051999999999999E-2</v>
      </c>
      <c r="T119" s="400">
        <f t="shared" si="24"/>
        <v>0.381351</v>
      </c>
      <c r="U119" s="392"/>
      <c r="V119" s="337" t="s">
        <v>26</v>
      </c>
      <c r="W119" s="400">
        <f t="shared" si="25"/>
        <v>1.067412</v>
      </c>
      <c r="Y119" s="337" t="s">
        <v>26</v>
      </c>
      <c r="Z119" s="340">
        <f t="shared" si="26"/>
        <v>2.5257999999999999E-2</v>
      </c>
      <c r="AA119" s="340">
        <f t="shared" si="26"/>
        <v>0</v>
      </c>
      <c r="AB119" s="340">
        <f t="shared" si="26"/>
        <v>3.4099999999999999E-4</v>
      </c>
      <c r="AC119" s="340">
        <f t="shared" si="26"/>
        <v>6.4700000000000001E-4</v>
      </c>
      <c r="AD119" s="340">
        <f t="shared" si="26"/>
        <v>1.0756110000000001</v>
      </c>
      <c r="AE119" s="340">
        <f t="shared" si="26"/>
        <v>1.1018570000000001</v>
      </c>
      <c r="AI119" s="310"/>
      <c r="BB119" s="310"/>
      <c r="BJ119" s="310"/>
      <c r="BP119" s="310"/>
      <c r="BS119" s="310"/>
      <c r="BW119" s="310"/>
    </row>
    <row r="120" spans="2:81" x14ac:dyDescent="0.15">
      <c r="F120" s="312"/>
      <c r="I120" s="345" t="s">
        <v>27</v>
      </c>
      <c r="J120" s="400">
        <f t="shared" si="27"/>
        <v>9.9999999999999995E-7</v>
      </c>
      <c r="K120" s="400">
        <f t="shared" si="27"/>
        <v>7.9807309999999996</v>
      </c>
      <c r="L120" s="400">
        <f t="shared" si="27"/>
        <v>7.9807319999999997</v>
      </c>
      <c r="M120" s="392"/>
      <c r="N120" s="345" t="s">
        <v>27</v>
      </c>
      <c r="O120" s="400">
        <f t="shared" si="22"/>
        <v>272.603634</v>
      </c>
      <c r="Q120" s="345" t="s">
        <v>27</v>
      </c>
      <c r="R120" s="400">
        <f t="shared" si="23"/>
        <v>0.54165799999999997</v>
      </c>
      <c r="S120" s="400">
        <f t="shared" si="23"/>
        <v>1.3190000000000001E-3</v>
      </c>
      <c r="T120" s="400">
        <f t="shared" si="24"/>
        <v>0.54297699999999993</v>
      </c>
      <c r="U120" s="392"/>
      <c r="V120" s="345" t="s">
        <v>27</v>
      </c>
      <c r="W120" s="400">
        <f t="shared" si="25"/>
        <v>1.0261389999999999</v>
      </c>
      <c r="Y120" s="345" t="s">
        <v>27</v>
      </c>
      <c r="Z120" s="340">
        <f t="shared" si="26"/>
        <v>7.92E-3</v>
      </c>
      <c r="AA120" s="340">
        <f t="shared" si="26"/>
        <v>1.6100000000000001E-4</v>
      </c>
      <c r="AB120" s="340">
        <f t="shared" si="26"/>
        <v>5.0500000000000002E-4</v>
      </c>
      <c r="AC120" s="340">
        <f t="shared" si="26"/>
        <v>3.9300000000000001E-4</v>
      </c>
      <c r="AD120" s="340">
        <f t="shared" si="26"/>
        <v>1.5892919999999999</v>
      </c>
      <c r="AE120" s="340">
        <f t="shared" si="26"/>
        <v>1.598271</v>
      </c>
      <c r="AI120" s="310"/>
      <c r="BB120" s="310"/>
      <c r="BJ120" s="310"/>
      <c r="BP120" s="310"/>
      <c r="BS120" s="310"/>
      <c r="BW120" s="310"/>
    </row>
    <row r="121" spans="2:81" x14ac:dyDescent="0.15">
      <c r="F121" s="312"/>
      <c r="I121" s="345" t="s">
        <v>28</v>
      </c>
      <c r="J121" s="400">
        <f t="shared" si="27"/>
        <v>9.9999999999999995E-7</v>
      </c>
      <c r="K121" s="400">
        <f t="shared" si="27"/>
        <v>8.4193870000000004</v>
      </c>
      <c r="L121" s="400">
        <f t="shared" si="27"/>
        <v>8.4193879999999996</v>
      </c>
      <c r="M121" s="392"/>
      <c r="N121" s="345" t="s">
        <v>28</v>
      </c>
      <c r="O121" s="400">
        <f t="shared" si="22"/>
        <v>163.101798</v>
      </c>
      <c r="Q121" s="345" t="s">
        <v>28</v>
      </c>
      <c r="R121" s="400">
        <f t="shared" si="23"/>
        <v>0.25541900000000001</v>
      </c>
      <c r="S121" s="400">
        <f t="shared" si="23"/>
        <v>6.9839999999999998E-3</v>
      </c>
      <c r="T121" s="400">
        <f t="shared" si="24"/>
        <v>0.262403</v>
      </c>
      <c r="U121" s="392"/>
      <c r="V121" s="345" t="s">
        <v>28</v>
      </c>
      <c r="W121" s="400">
        <f t="shared" si="25"/>
        <v>1.2178610000000001</v>
      </c>
      <c r="Y121" s="345" t="s">
        <v>28</v>
      </c>
      <c r="Z121" s="340">
        <f t="shared" si="26"/>
        <v>1.256E-3</v>
      </c>
      <c r="AA121" s="340">
        <f t="shared" si="26"/>
        <v>0</v>
      </c>
      <c r="AB121" s="340">
        <f t="shared" si="26"/>
        <v>4.6099999999999998E-4</v>
      </c>
      <c r="AC121" s="340">
        <f t="shared" si="26"/>
        <v>4.5199999999999998E-4</v>
      </c>
      <c r="AD121" s="340">
        <f t="shared" si="26"/>
        <v>0.53096200000000005</v>
      </c>
      <c r="AE121" s="340">
        <f t="shared" si="26"/>
        <v>0.53313100000000002</v>
      </c>
      <c r="AI121" s="310"/>
      <c r="BB121" s="310"/>
      <c r="BJ121" s="310"/>
      <c r="BP121" s="310"/>
      <c r="BS121" s="310"/>
      <c r="BW121" s="310"/>
    </row>
    <row r="122" spans="2:81" s="309" customFormat="1" x14ac:dyDescent="0.15">
      <c r="B122" s="310"/>
      <c r="F122" s="369"/>
      <c r="G122" s="310"/>
      <c r="H122" s="310"/>
      <c r="I122" s="345" t="s">
        <v>29</v>
      </c>
      <c r="J122" s="400">
        <f t="shared" si="27"/>
        <v>0</v>
      </c>
      <c r="K122" s="400">
        <f t="shared" si="27"/>
        <v>17.174472999999999</v>
      </c>
      <c r="L122" s="400">
        <f t="shared" si="27"/>
        <v>17.174472999999999</v>
      </c>
      <c r="M122" s="392"/>
      <c r="N122" s="345" t="s">
        <v>29</v>
      </c>
      <c r="O122" s="400">
        <f t="shared" si="22"/>
        <v>218.76933099999999</v>
      </c>
      <c r="P122" s="310"/>
      <c r="Q122" s="345" t="s">
        <v>29</v>
      </c>
      <c r="R122" s="400">
        <f t="shared" si="23"/>
        <v>0.39224599999999998</v>
      </c>
      <c r="S122" s="400">
        <f t="shared" si="23"/>
        <v>4.6324999999999998E-2</v>
      </c>
      <c r="T122" s="400">
        <f t="shared" si="24"/>
        <v>0.43857099999999999</v>
      </c>
      <c r="U122" s="392"/>
      <c r="V122" s="345" t="s">
        <v>29</v>
      </c>
      <c r="W122" s="400">
        <f t="shared" si="25"/>
        <v>1.0309090000000001</v>
      </c>
      <c r="X122" s="310"/>
      <c r="Y122" s="345" t="s">
        <v>29</v>
      </c>
      <c r="Z122" s="340">
        <f t="shared" si="26"/>
        <v>1.5499999999999999E-3</v>
      </c>
      <c r="AA122" s="340">
        <f t="shared" si="26"/>
        <v>1.1E-5</v>
      </c>
      <c r="AB122" s="340">
        <f t="shared" si="26"/>
        <v>1.3979999999999999E-3</v>
      </c>
      <c r="AC122" s="340">
        <f t="shared" si="26"/>
        <v>1.0619E-2</v>
      </c>
      <c r="AD122" s="340">
        <f t="shared" si="26"/>
        <v>4.7451E-2</v>
      </c>
      <c r="AE122" s="340">
        <f t="shared" si="26"/>
        <v>6.1029E-2</v>
      </c>
      <c r="AF122" s="310"/>
      <c r="AG122" s="310"/>
      <c r="AH122" s="310"/>
      <c r="AI122" s="310"/>
      <c r="AJ122" s="310"/>
      <c r="AK122" s="310"/>
      <c r="AL122" s="310"/>
      <c r="AM122" s="310"/>
      <c r="AN122" s="310"/>
      <c r="AO122" s="310"/>
      <c r="AP122" s="310"/>
      <c r="AQ122" s="310"/>
      <c r="AR122" s="310"/>
      <c r="AS122" s="310"/>
      <c r="AT122" s="310"/>
      <c r="AU122" s="310"/>
      <c r="AV122" s="310"/>
      <c r="AW122" s="310"/>
      <c r="AX122" s="310"/>
      <c r="AY122" s="310"/>
      <c r="AZ122" s="310"/>
      <c r="BA122" s="310"/>
      <c r="BB122" s="310"/>
      <c r="BC122" s="310"/>
      <c r="BD122" s="310"/>
      <c r="BE122" s="310"/>
      <c r="BF122" s="310"/>
      <c r="BG122" s="310"/>
      <c r="BH122" s="310"/>
      <c r="BI122" s="310"/>
      <c r="BJ122" s="310"/>
      <c r="BK122" s="310"/>
      <c r="BL122" s="310"/>
      <c r="BM122" s="310"/>
      <c r="BN122" s="310"/>
      <c r="BO122" s="310"/>
      <c r="BP122" s="310"/>
      <c r="BQ122" s="310"/>
      <c r="BR122" s="310"/>
      <c r="BS122" s="310"/>
      <c r="BT122" s="310"/>
      <c r="BU122" s="310"/>
      <c r="BV122" s="310"/>
      <c r="BW122" s="310"/>
      <c r="BX122" s="310"/>
      <c r="BY122" s="310"/>
      <c r="BZ122" s="310"/>
      <c r="CA122" s="310"/>
      <c r="CB122" s="310"/>
      <c r="CC122" s="310"/>
    </row>
    <row r="123" spans="2:81" x14ac:dyDescent="0.15">
      <c r="F123" s="312"/>
      <c r="I123" s="345" t="s">
        <v>30</v>
      </c>
      <c r="J123" s="400">
        <f t="shared" si="27"/>
        <v>9.9999999999999995E-7</v>
      </c>
      <c r="K123" s="400">
        <f t="shared" si="27"/>
        <v>12.365489</v>
      </c>
      <c r="L123" s="400">
        <f t="shared" si="27"/>
        <v>12.365489999999999</v>
      </c>
      <c r="M123" s="392"/>
      <c r="N123" s="345" t="s">
        <v>30</v>
      </c>
      <c r="O123" s="400">
        <f t="shared" si="22"/>
        <v>225.77161899999999</v>
      </c>
      <c r="Q123" s="345" t="s">
        <v>30</v>
      </c>
      <c r="R123" s="400">
        <f t="shared" si="23"/>
        <v>0.28675699999999998</v>
      </c>
      <c r="S123" s="400">
        <f t="shared" si="23"/>
        <v>1.1297E-2</v>
      </c>
      <c r="T123" s="400">
        <f t="shared" si="24"/>
        <v>0.29805399999999999</v>
      </c>
      <c r="U123" s="392"/>
      <c r="V123" s="345" t="s">
        <v>30</v>
      </c>
      <c r="W123" s="400">
        <f t="shared" si="25"/>
        <v>0.87889200000000001</v>
      </c>
      <c r="Y123" s="345" t="s">
        <v>30</v>
      </c>
      <c r="Z123" s="340">
        <f t="shared" si="26"/>
        <v>1.5590000000000001E-3</v>
      </c>
      <c r="AA123" s="340">
        <f t="shared" si="26"/>
        <v>1.9999999999999999E-6</v>
      </c>
      <c r="AB123" s="340">
        <f t="shared" si="26"/>
        <v>3.88E-4</v>
      </c>
      <c r="AC123" s="340">
        <f t="shared" si="26"/>
        <v>3.9599999999999998E-4</v>
      </c>
      <c r="AD123" s="340">
        <f t="shared" si="26"/>
        <v>3.4259999999999999E-2</v>
      </c>
      <c r="AE123" s="340">
        <f t="shared" si="26"/>
        <v>3.6604999999999999E-2</v>
      </c>
      <c r="AI123" s="310"/>
      <c r="BB123" s="310"/>
      <c r="BJ123" s="310"/>
      <c r="BP123" s="310"/>
      <c r="BS123" s="310"/>
      <c r="BW123" s="310"/>
    </row>
    <row r="124" spans="2:81" x14ac:dyDescent="0.15">
      <c r="F124" s="312"/>
      <c r="I124" s="345" t="s">
        <v>31</v>
      </c>
      <c r="J124" s="400">
        <f t="shared" si="27"/>
        <v>0</v>
      </c>
      <c r="K124" s="400">
        <f t="shared" si="27"/>
        <v>8.8090379999999993</v>
      </c>
      <c r="L124" s="400">
        <f t="shared" si="27"/>
        <v>8.8090379999999993</v>
      </c>
      <c r="M124" s="392"/>
      <c r="N124" s="345" t="s">
        <v>31</v>
      </c>
      <c r="O124" s="400">
        <f t="shared" si="22"/>
        <v>304.692138</v>
      </c>
      <c r="Q124" s="345" t="s">
        <v>31</v>
      </c>
      <c r="R124" s="400">
        <f t="shared" si="23"/>
        <v>0.26758900000000002</v>
      </c>
      <c r="S124" s="400">
        <f t="shared" si="23"/>
        <v>5.6376000000000002E-2</v>
      </c>
      <c r="T124" s="400">
        <f t="shared" si="24"/>
        <v>0.323965</v>
      </c>
      <c r="U124" s="392"/>
      <c r="V124" s="345" t="s">
        <v>31</v>
      </c>
      <c r="W124" s="400">
        <f t="shared" si="25"/>
        <v>1.2556639999999999</v>
      </c>
      <c r="Y124" s="345" t="s">
        <v>31</v>
      </c>
      <c r="Z124" s="340">
        <f t="shared" si="26"/>
        <v>1.6080000000000001E-3</v>
      </c>
      <c r="AA124" s="340">
        <f t="shared" si="26"/>
        <v>0</v>
      </c>
      <c r="AB124" s="340">
        <f t="shared" si="26"/>
        <v>2.2920000000000002E-3</v>
      </c>
      <c r="AC124" s="340">
        <f t="shared" si="26"/>
        <v>4.0000000000000002E-4</v>
      </c>
      <c r="AD124" s="340">
        <f t="shared" si="26"/>
        <v>3.2890000000000003E-2</v>
      </c>
      <c r="AE124" s="340">
        <f t="shared" si="26"/>
        <v>3.7190000000000001E-2</v>
      </c>
      <c r="AI124" s="310"/>
      <c r="BB124" s="310"/>
      <c r="BJ124" s="310"/>
      <c r="BP124" s="310"/>
      <c r="BS124" s="310"/>
      <c r="BW124" s="310"/>
    </row>
    <row r="125" spans="2:81" ht="13" customHeight="1" x14ac:dyDescent="0.15">
      <c r="F125" s="312"/>
      <c r="I125" s="345" t="s">
        <v>32</v>
      </c>
      <c r="J125" s="400">
        <f t="shared" si="27"/>
        <v>1.9999999999999999E-6</v>
      </c>
      <c r="K125" s="400">
        <f t="shared" si="27"/>
        <v>14.872921</v>
      </c>
      <c r="L125" s="400">
        <f t="shared" si="27"/>
        <v>14.872923</v>
      </c>
      <c r="M125" s="392"/>
      <c r="N125" s="345" t="s">
        <v>32</v>
      </c>
      <c r="O125" s="400">
        <f t="shared" si="22"/>
        <v>292.44110799999999</v>
      </c>
      <c r="Q125" s="345" t="s">
        <v>32</v>
      </c>
      <c r="R125" s="400">
        <f t="shared" si="23"/>
        <v>0.289962</v>
      </c>
      <c r="S125" s="400">
        <f t="shared" si="23"/>
        <v>2.5422E-2</v>
      </c>
      <c r="T125" s="400">
        <f t="shared" si="24"/>
        <v>0.315384</v>
      </c>
      <c r="U125" s="392"/>
      <c r="V125" s="345" t="s">
        <v>32</v>
      </c>
      <c r="W125" s="400">
        <f t="shared" si="25"/>
        <v>0.697658</v>
      </c>
      <c r="Y125" s="345" t="s">
        <v>32</v>
      </c>
      <c r="Z125" s="340">
        <f t="shared" si="26"/>
        <v>1.0460000000000001E-3</v>
      </c>
      <c r="AA125" s="340">
        <f t="shared" si="26"/>
        <v>0</v>
      </c>
      <c r="AB125" s="340">
        <f t="shared" si="26"/>
        <v>4.08E-4</v>
      </c>
      <c r="AC125" s="340">
        <f t="shared" si="26"/>
        <v>1.5088269999999999</v>
      </c>
      <c r="AD125" s="340">
        <f t="shared" si="26"/>
        <v>5.1907000000000002E-2</v>
      </c>
      <c r="AE125" s="340">
        <f t="shared" si="26"/>
        <v>1.5621879999999999</v>
      </c>
      <c r="AI125" s="310"/>
      <c r="BB125" s="310"/>
      <c r="BJ125" s="310"/>
      <c r="BP125" s="310"/>
      <c r="BS125" s="310"/>
      <c r="BW125" s="310"/>
    </row>
    <row r="126" spans="2:81" x14ac:dyDescent="0.15">
      <c r="F126" s="312"/>
      <c r="I126" s="345" t="s">
        <v>33</v>
      </c>
      <c r="J126" s="400">
        <f t="shared" si="27"/>
        <v>3.0000000000000001E-6</v>
      </c>
      <c r="K126" s="400">
        <f t="shared" si="27"/>
        <v>113.285674</v>
      </c>
      <c r="L126" s="400">
        <f t="shared" si="27"/>
        <v>113.28567700000001</v>
      </c>
      <c r="M126" s="392"/>
      <c r="N126" s="345" t="s">
        <v>33</v>
      </c>
      <c r="O126" s="400">
        <f t="shared" si="22"/>
        <v>130.832933</v>
      </c>
      <c r="Q126" s="345" t="s">
        <v>33</v>
      </c>
      <c r="R126" s="400">
        <f t="shared" si="23"/>
        <v>0.10383000000000001</v>
      </c>
      <c r="S126" s="400">
        <f t="shared" si="23"/>
        <v>5.1199999999999998E-4</v>
      </c>
      <c r="T126" s="400">
        <f t="shared" si="24"/>
        <v>0.104342</v>
      </c>
      <c r="U126" s="392"/>
      <c r="V126" s="345" t="s">
        <v>33</v>
      </c>
      <c r="W126" s="400">
        <f t="shared" si="25"/>
        <v>1.4416899999999999</v>
      </c>
      <c r="Y126" s="345" t="s">
        <v>33</v>
      </c>
      <c r="Z126" s="340">
        <f t="shared" si="26"/>
        <v>5.1866000000000002E-2</v>
      </c>
      <c r="AA126" s="340">
        <f t="shared" si="26"/>
        <v>1.75E-4</v>
      </c>
      <c r="AB126" s="340">
        <f t="shared" si="26"/>
        <v>5.8200000000000005E-4</v>
      </c>
      <c r="AC126" s="340">
        <f t="shared" si="26"/>
        <v>4.4288000000000001E-2</v>
      </c>
      <c r="AD126" s="340">
        <f t="shared" si="26"/>
        <v>0.105355</v>
      </c>
      <c r="AE126" s="340">
        <f t="shared" si="26"/>
        <v>0.202266</v>
      </c>
      <c r="AI126" s="310"/>
      <c r="BB126" s="310"/>
      <c r="BJ126" s="310"/>
      <c r="BP126" s="310"/>
      <c r="BS126" s="310"/>
      <c r="BW126" s="310"/>
      <c r="CB126" s="309"/>
      <c r="CC126" s="309"/>
    </row>
    <row r="127" spans="2:81" x14ac:dyDescent="0.15">
      <c r="F127" s="312"/>
      <c r="I127" s="349" t="s">
        <v>17</v>
      </c>
      <c r="J127" s="400">
        <f t="shared" si="27"/>
        <v>1.0000000000000001E-5</v>
      </c>
      <c r="K127" s="400">
        <f t="shared" si="27"/>
        <v>217.61404300000001</v>
      </c>
      <c r="L127" s="400">
        <f t="shared" si="27"/>
        <v>217.61405300000001</v>
      </c>
      <c r="N127" s="349" t="s">
        <v>17</v>
      </c>
      <c r="O127" s="361">
        <f>SUM(O115:O126)</f>
        <v>1950.1056160000001</v>
      </c>
      <c r="Q127" s="349" t="s">
        <v>17</v>
      </c>
      <c r="R127" s="401">
        <f>SUM(R115:R126)</f>
        <v>3.6362800000000002</v>
      </c>
      <c r="S127" s="361">
        <f>SUM(S115:S126)</f>
        <v>0.39796599999999999</v>
      </c>
      <c r="T127" s="361">
        <f>SUM(T115:T126)</f>
        <v>4.0342459999999996</v>
      </c>
      <c r="V127" s="349" t="s">
        <v>17</v>
      </c>
      <c r="W127" s="361">
        <f>SUM(W115:W126)</f>
        <v>11.638434999999999</v>
      </c>
      <c r="Y127" s="349" t="s">
        <v>17</v>
      </c>
      <c r="Z127" s="370">
        <f t="shared" ref="Z127:AE127" si="28">SUM(Z115:Z126)</f>
        <v>0.23805400000000002</v>
      </c>
      <c r="AA127" s="370">
        <f t="shared" si="28"/>
        <v>1.5710000000000001E-3</v>
      </c>
      <c r="AB127" s="370">
        <f t="shared" si="28"/>
        <v>1.0577E-2</v>
      </c>
      <c r="AC127" s="370">
        <f t="shared" si="28"/>
        <v>1.5722970000000001</v>
      </c>
      <c r="AD127" s="370">
        <f t="shared" si="28"/>
        <v>5.8298169999999994</v>
      </c>
      <c r="AE127" s="370">
        <f t="shared" si="28"/>
        <v>7.652315999999999</v>
      </c>
      <c r="AI127" s="310"/>
      <c r="BB127" s="310"/>
      <c r="BJ127" s="310"/>
      <c r="BP127" s="310"/>
      <c r="BS127" s="310"/>
      <c r="BW127" s="310"/>
    </row>
    <row r="128" spans="2:81" x14ac:dyDescent="0.15">
      <c r="F128" s="312"/>
      <c r="I128" s="310"/>
      <c r="AI128" s="310"/>
      <c r="BB128" s="310"/>
      <c r="BJ128" s="310"/>
      <c r="BP128" s="310"/>
      <c r="BS128" s="310"/>
      <c r="BW128" s="310"/>
    </row>
    <row r="129" spans="2:75" ht="27" customHeight="1" x14ac:dyDescent="0.15">
      <c r="F129" s="312"/>
      <c r="I129" s="993" t="s">
        <v>469</v>
      </c>
      <c r="J129" s="993"/>
      <c r="K129" s="993"/>
      <c r="L129" s="325"/>
      <c r="M129" s="325"/>
      <c r="N129" s="325" t="s">
        <v>469</v>
      </c>
      <c r="Q129" s="325" t="s">
        <v>469</v>
      </c>
      <c r="S129" s="309"/>
      <c r="T129" s="309"/>
      <c r="U129" s="309"/>
      <c r="V129" s="325" t="s">
        <v>469</v>
      </c>
      <c r="Y129" s="325" t="s">
        <v>469</v>
      </c>
      <c r="AI129" s="310"/>
      <c r="BB129" s="310"/>
      <c r="BJ129" s="310"/>
      <c r="BP129" s="310"/>
      <c r="BS129" s="310"/>
      <c r="BW129" s="310"/>
    </row>
    <row r="130" spans="2:75" ht="51" x14ac:dyDescent="0.15">
      <c r="F130" s="312"/>
      <c r="I130" s="332" t="s">
        <v>489</v>
      </c>
      <c r="J130" s="389" t="s">
        <v>460</v>
      </c>
      <c r="K130" s="398" t="s">
        <v>474</v>
      </c>
      <c r="L130" s="334" t="s">
        <v>17</v>
      </c>
      <c r="M130" s="309"/>
      <c r="N130" s="332" t="s">
        <v>489</v>
      </c>
      <c r="O130" s="398" t="s">
        <v>475</v>
      </c>
      <c r="Q130" s="332" t="s">
        <v>489</v>
      </c>
      <c r="R130" s="398" t="s">
        <v>476</v>
      </c>
      <c r="S130" s="398" t="s">
        <v>477</v>
      </c>
      <c r="T130" s="398" t="s">
        <v>17</v>
      </c>
      <c r="U130" s="309"/>
      <c r="V130" s="332" t="s">
        <v>489</v>
      </c>
      <c r="W130" s="398" t="s">
        <v>478</v>
      </c>
      <c r="Y130" s="332" t="s">
        <v>489</v>
      </c>
      <c r="Z130" s="332" t="s">
        <v>479</v>
      </c>
      <c r="AA130" s="332" t="s">
        <v>480</v>
      </c>
      <c r="AB130" s="332" t="s">
        <v>481</v>
      </c>
      <c r="AC130" s="332" t="s">
        <v>482</v>
      </c>
      <c r="AD130" s="332" t="s">
        <v>483</v>
      </c>
      <c r="AE130" s="398" t="s">
        <v>17</v>
      </c>
      <c r="AI130" s="310"/>
      <c r="BB130" s="310"/>
      <c r="BJ130" s="310"/>
      <c r="BP130" s="310"/>
      <c r="BS130" s="310"/>
      <c r="BW130" s="310"/>
    </row>
    <row r="131" spans="2:75" ht="17" x14ac:dyDescent="0.15">
      <c r="F131" s="312"/>
      <c r="I131" s="337" t="s">
        <v>22</v>
      </c>
      <c r="J131" s="355"/>
      <c r="K131" s="402">
        <v>7110959</v>
      </c>
      <c r="L131" s="402">
        <v>7110959</v>
      </c>
      <c r="M131" s="392"/>
      <c r="N131" s="337" t="s">
        <v>22</v>
      </c>
      <c r="O131" s="403">
        <v>64504888</v>
      </c>
      <c r="Q131" s="337" t="s">
        <v>22</v>
      </c>
      <c r="R131" s="353">
        <v>131042</v>
      </c>
      <c r="S131" s="353">
        <v>62616</v>
      </c>
      <c r="T131" s="353">
        <v>193658</v>
      </c>
      <c r="U131" s="392"/>
      <c r="V131" s="337" t="s">
        <v>22</v>
      </c>
      <c r="W131" s="353">
        <v>898741</v>
      </c>
      <c r="Y131" s="337" t="s">
        <v>22</v>
      </c>
      <c r="Z131" s="353">
        <v>103095</v>
      </c>
      <c r="AA131" s="353">
        <v>1219</v>
      </c>
      <c r="AB131" s="353">
        <v>2437</v>
      </c>
      <c r="AC131" s="353">
        <v>2785</v>
      </c>
      <c r="AD131" s="353">
        <v>136098</v>
      </c>
      <c r="AE131" s="353">
        <v>245634</v>
      </c>
      <c r="AI131" s="310"/>
      <c r="BB131" s="310"/>
      <c r="BJ131" s="310"/>
      <c r="BP131" s="310"/>
      <c r="BS131" s="310"/>
      <c r="BW131" s="310"/>
    </row>
    <row r="132" spans="2:75" ht="17" x14ac:dyDescent="0.15">
      <c r="F132" s="312"/>
      <c r="I132" s="337" t="s">
        <v>23</v>
      </c>
      <c r="J132" s="355"/>
      <c r="K132" s="402">
        <v>6315623</v>
      </c>
      <c r="L132" s="402">
        <v>6315623</v>
      </c>
      <c r="M132" s="392"/>
      <c r="N132" s="337" t="s">
        <v>23</v>
      </c>
      <c r="O132" s="403">
        <v>89068662</v>
      </c>
      <c r="Q132" s="337" t="s">
        <v>23</v>
      </c>
      <c r="R132" s="353">
        <v>290918</v>
      </c>
      <c r="S132" s="353">
        <v>19551</v>
      </c>
      <c r="T132" s="353">
        <v>310469</v>
      </c>
      <c r="U132" s="392"/>
      <c r="V132" s="337" t="s">
        <v>23</v>
      </c>
      <c r="W132" s="353">
        <v>871099</v>
      </c>
      <c r="Y132" s="337" t="s">
        <v>23</v>
      </c>
      <c r="Z132" s="353">
        <v>1671</v>
      </c>
      <c r="AA132" s="353"/>
      <c r="AB132" s="353">
        <v>691</v>
      </c>
      <c r="AC132" s="353">
        <v>558</v>
      </c>
      <c r="AD132" s="353">
        <v>142236</v>
      </c>
      <c r="AE132" s="353">
        <v>145156</v>
      </c>
      <c r="AI132" s="310"/>
      <c r="BB132" s="310"/>
      <c r="BJ132" s="310"/>
      <c r="BP132" s="310"/>
      <c r="BS132" s="310"/>
      <c r="BW132" s="310"/>
    </row>
    <row r="133" spans="2:75" ht="17" x14ac:dyDescent="0.15">
      <c r="F133" s="312"/>
      <c r="I133" s="337" t="s">
        <v>24</v>
      </c>
      <c r="J133" s="355"/>
      <c r="K133" s="402">
        <v>7448987</v>
      </c>
      <c r="L133" s="402">
        <v>7448987</v>
      </c>
      <c r="M133" s="392"/>
      <c r="N133" s="337" t="s">
        <v>24</v>
      </c>
      <c r="O133" s="403">
        <v>74174378</v>
      </c>
      <c r="Q133" s="337" t="s">
        <v>24</v>
      </c>
      <c r="R133" s="353">
        <v>399948</v>
      </c>
      <c r="S133" s="353">
        <v>40752</v>
      </c>
      <c r="T133" s="353">
        <v>440700</v>
      </c>
      <c r="U133" s="392"/>
      <c r="V133" s="337" t="s">
        <v>24</v>
      </c>
      <c r="W133" s="353">
        <v>670666</v>
      </c>
      <c r="Y133" s="337" t="s">
        <v>24</v>
      </c>
      <c r="Z133" s="353">
        <v>4031</v>
      </c>
      <c r="AA133" s="353">
        <v>2</v>
      </c>
      <c r="AB133" s="353">
        <v>653</v>
      </c>
      <c r="AC133" s="353">
        <v>1950</v>
      </c>
      <c r="AD133" s="353">
        <v>932832</v>
      </c>
      <c r="AE133" s="353">
        <v>939468</v>
      </c>
      <c r="AI133" s="310"/>
      <c r="BB133" s="310"/>
      <c r="BJ133" s="310"/>
      <c r="BP133" s="310"/>
      <c r="BS133" s="310"/>
      <c r="BW133" s="310"/>
    </row>
    <row r="134" spans="2:75" ht="17" x14ac:dyDescent="0.15">
      <c r="F134" s="312"/>
      <c r="I134" s="337" t="s">
        <v>25</v>
      </c>
      <c r="J134" s="355"/>
      <c r="K134" s="402">
        <v>7344546</v>
      </c>
      <c r="L134" s="402">
        <v>7344546</v>
      </c>
      <c r="M134" s="392"/>
      <c r="N134" s="337" t="s">
        <v>25</v>
      </c>
      <c r="O134" s="403">
        <v>54234574</v>
      </c>
      <c r="Q134" s="337" t="s">
        <v>25</v>
      </c>
      <c r="R134" s="353">
        <v>337612</v>
      </c>
      <c r="S134" s="353">
        <v>84760</v>
      </c>
      <c r="T134" s="353">
        <v>422372</v>
      </c>
      <c r="U134" s="392"/>
      <c r="V134" s="337" t="s">
        <v>25</v>
      </c>
      <c r="W134" s="353">
        <v>581704</v>
      </c>
      <c r="Y134" s="337" t="s">
        <v>25</v>
      </c>
      <c r="Z134" s="353">
        <v>37194</v>
      </c>
      <c r="AA134" s="353">
        <v>1</v>
      </c>
      <c r="AB134" s="353">
        <v>421</v>
      </c>
      <c r="AC134" s="353">
        <v>982</v>
      </c>
      <c r="AD134" s="353">
        <v>1150923</v>
      </c>
      <c r="AE134" s="353">
        <v>1189521</v>
      </c>
      <c r="AI134" s="310"/>
      <c r="BB134" s="310"/>
      <c r="BJ134" s="310"/>
      <c r="BP134" s="310"/>
      <c r="BS134" s="310"/>
      <c r="BW134" s="310"/>
    </row>
    <row r="135" spans="2:75" ht="17" x14ac:dyDescent="0.15">
      <c r="F135" s="312"/>
      <c r="I135" s="337" t="s">
        <v>26</v>
      </c>
      <c r="J135" s="355">
        <v>2</v>
      </c>
      <c r="K135" s="402">
        <v>6486215</v>
      </c>
      <c r="L135" s="402">
        <v>6486217</v>
      </c>
      <c r="M135" s="392"/>
      <c r="N135" s="337" t="s">
        <v>26</v>
      </c>
      <c r="O135" s="403">
        <v>59910553</v>
      </c>
      <c r="Q135" s="337" t="s">
        <v>26</v>
      </c>
      <c r="R135" s="353">
        <v>339299</v>
      </c>
      <c r="S135" s="353">
        <v>42052</v>
      </c>
      <c r="T135" s="353">
        <v>381351</v>
      </c>
      <c r="U135" s="392"/>
      <c r="V135" s="337" t="s">
        <v>26</v>
      </c>
      <c r="W135" s="353">
        <v>1067412</v>
      </c>
      <c r="Y135" s="337" t="s">
        <v>26</v>
      </c>
      <c r="Z135" s="353">
        <v>25258</v>
      </c>
      <c r="AA135" s="353"/>
      <c r="AB135" s="353">
        <v>341</v>
      </c>
      <c r="AC135" s="353">
        <v>647</v>
      </c>
      <c r="AD135" s="353">
        <v>1075611</v>
      </c>
      <c r="AE135" s="353">
        <v>1101857</v>
      </c>
      <c r="AI135" s="310"/>
      <c r="BB135" s="310"/>
      <c r="BJ135" s="310"/>
      <c r="BP135" s="310"/>
      <c r="BS135" s="310"/>
      <c r="BW135" s="310"/>
    </row>
    <row r="136" spans="2:75" x14ac:dyDescent="0.15">
      <c r="F136" s="312"/>
      <c r="I136" s="345" t="s">
        <v>27</v>
      </c>
      <c r="J136" s="356">
        <v>1</v>
      </c>
      <c r="K136" s="402">
        <v>7980731</v>
      </c>
      <c r="L136" s="402">
        <v>7980732</v>
      </c>
      <c r="M136" s="392"/>
      <c r="N136" s="345" t="s">
        <v>27</v>
      </c>
      <c r="O136" s="403">
        <v>272603634</v>
      </c>
      <c r="Q136" s="345" t="s">
        <v>27</v>
      </c>
      <c r="R136" s="353">
        <v>541658</v>
      </c>
      <c r="S136" s="353">
        <v>1319</v>
      </c>
      <c r="T136" s="353">
        <v>542977</v>
      </c>
      <c r="U136" s="392"/>
      <c r="V136" s="345" t="s">
        <v>27</v>
      </c>
      <c r="W136" s="353">
        <v>1026139</v>
      </c>
      <c r="Y136" s="345" t="s">
        <v>27</v>
      </c>
      <c r="Z136" s="353">
        <v>7920</v>
      </c>
      <c r="AA136" s="353">
        <v>161</v>
      </c>
      <c r="AB136" s="353">
        <v>505</v>
      </c>
      <c r="AC136" s="353">
        <v>393</v>
      </c>
      <c r="AD136" s="353">
        <v>1589292</v>
      </c>
      <c r="AE136" s="353">
        <v>1598271</v>
      </c>
      <c r="AI136" s="310"/>
      <c r="BB136" s="310"/>
      <c r="BJ136" s="310"/>
      <c r="BP136" s="310"/>
      <c r="BS136" s="310"/>
      <c r="BW136" s="310"/>
    </row>
    <row r="137" spans="2:75" x14ac:dyDescent="0.15">
      <c r="B137" s="309"/>
      <c r="F137" s="312"/>
      <c r="I137" s="345" t="s">
        <v>28</v>
      </c>
      <c r="J137" s="356">
        <v>1</v>
      </c>
      <c r="K137" s="402">
        <v>8419387</v>
      </c>
      <c r="L137" s="402">
        <v>8419388</v>
      </c>
      <c r="M137" s="392"/>
      <c r="N137" s="345" t="s">
        <v>28</v>
      </c>
      <c r="O137" s="403">
        <v>163101798</v>
      </c>
      <c r="Q137" s="345" t="s">
        <v>28</v>
      </c>
      <c r="R137" s="353">
        <v>255419</v>
      </c>
      <c r="S137" s="353">
        <v>6984</v>
      </c>
      <c r="T137" s="353">
        <v>262403</v>
      </c>
      <c r="U137" s="392"/>
      <c r="V137" s="345" t="s">
        <v>28</v>
      </c>
      <c r="W137" s="353">
        <v>1217861</v>
      </c>
      <c r="Y137" s="345" t="s">
        <v>28</v>
      </c>
      <c r="Z137" s="353">
        <v>1256</v>
      </c>
      <c r="AA137" s="353"/>
      <c r="AB137" s="353">
        <v>461</v>
      </c>
      <c r="AC137" s="353">
        <v>452</v>
      </c>
      <c r="AD137" s="353">
        <v>530962</v>
      </c>
      <c r="AE137" s="353">
        <v>533131</v>
      </c>
      <c r="AI137" s="310"/>
      <c r="BB137" s="310"/>
      <c r="BJ137" s="310"/>
      <c r="BP137" s="310"/>
      <c r="BS137" s="310"/>
      <c r="BW137" s="310"/>
    </row>
    <row r="138" spans="2:75" x14ac:dyDescent="0.15">
      <c r="F138" s="312"/>
      <c r="I138" s="345" t="s">
        <v>29</v>
      </c>
      <c r="J138" s="356"/>
      <c r="K138" s="402">
        <v>17174473</v>
      </c>
      <c r="L138" s="402">
        <v>17174473</v>
      </c>
      <c r="M138" s="392"/>
      <c r="N138" s="345" t="s">
        <v>29</v>
      </c>
      <c r="O138" s="403">
        <v>218769331</v>
      </c>
      <c r="Q138" s="345" t="s">
        <v>29</v>
      </c>
      <c r="R138" s="353">
        <v>392246</v>
      </c>
      <c r="S138" s="353">
        <v>46325</v>
      </c>
      <c r="T138" s="353">
        <v>438571</v>
      </c>
      <c r="U138" s="392"/>
      <c r="V138" s="345" t="s">
        <v>29</v>
      </c>
      <c r="W138" s="353">
        <v>1030909</v>
      </c>
      <c r="Y138" s="345" t="s">
        <v>29</v>
      </c>
      <c r="Z138" s="353">
        <v>1550</v>
      </c>
      <c r="AA138" s="353">
        <v>11</v>
      </c>
      <c r="AB138" s="353">
        <v>1398</v>
      </c>
      <c r="AC138" s="353">
        <v>10619</v>
      </c>
      <c r="AD138" s="353">
        <v>47451</v>
      </c>
      <c r="AE138" s="353">
        <v>61029</v>
      </c>
      <c r="AI138" s="310"/>
      <c r="BB138" s="310"/>
      <c r="BJ138" s="310"/>
      <c r="BP138" s="310"/>
      <c r="BS138" s="310"/>
      <c r="BW138" s="310"/>
    </row>
    <row r="139" spans="2:75" x14ac:dyDescent="0.15">
      <c r="F139" s="312"/>
      <c r="I139" s="345" t="s">
        <v>30</v>
      </c>
      <c r="J139" s="356">
        <v>1</v>
      </c>
      <c r="K139" s="402">
        <v>12365489</v>
      </c>
      <c r="L139" s="402">
        <v>12365490</v>
      </c>
      <c r="M139" s="392"/>
      <c r="N139" s="345" t="s">
        <v>30</v>
      </c>
      <c r="O139" s="403">
        <v>225771619</v>
      </c>
      <c r="Q139" s="345" t="s">
        <v>30</v>
      </c>
      <c r="R139" s="353">
        <v>286757</v>
      </c>
      <c r="S139" s="353">
        <v>11297</v>
      </c>
      <c r="T139" s="353">
        <v>298054</v>
      </c>
      <c r="U139" s="392"/>
      <c r="V139" s="345" t="s">
        <v>30</v>
      </c>
      <c r="W139" s="353">
        <v>878892</v>
      </c>
      <c r="Y139" s="345" t="s">
        <v>30</v>
      </c>
      <c r="Z139" s="353">
        <v>1559</v>
      </c>
      <c r="AA139" s="353">
        <v>2</v>
      </c>
      <c r="AB139" s="353">
        <v>388</v>
      </c>
      <c r="AC139" s="353">
        <v>396</v>
      </c>
      <c r="AD139" s="353">
        <v>34260</v>
      </c>
      <c r="AE139" s="353">
        <v>36605</v>
      </c>
      <c r="AI139" s="310"/>
      <c r="BB139" s="310"/>
      <c r="BJ139" s="310"/>
      <c r="BP139" s="310"/>
      <c r="BS139" s="310"/>
      <c r="BW139" s="310"/>
    </row>
    <row r="140" spans="2:75" x14ac:dyDescent="0.15">
      <c r="F140" s="312"/>
      <c r="I140" s="345" t="s">
        <v>31</v>
      </c>
      <c r="J140" s="356"/>
      <c r="K140" s="402">
        <v>8809038</v>
      </c>
      <c r="L140" s="402">
        <v>8809038</v>
      </c>
      <c r="M140" s="392"/>
      <c r="N140" s="345" t="s">
        <v>31</v>
      </c>
      <c r="O140" s="403">
        <v>304692138</v>
      </c>
      <c r="Q140" s="345" t="s">
        <v>31</v>
      </c>
      <c r="R140" s="353">
        <v>267589</v>
      </c>
      <c r="S140" s="353">
        <v>56376</v>
      </c>
      <c r="T140" s="353">
        <v>323965</v>
      </c>
      <c r="U140" s="392"/>
      <c r="V140" s="345" t="s">
        <v>31</v>
      </c>
      <c r="W140" s="353">
        <v>1255664</v>
      </c>
      <c r="Y140" s="345" t="s">
        <v>31</v>
      </c>
      <c r="Z140" s="353">
        <v>1608</v>
      </c>
      <c r="AA140" s="353"/>
      <c r="AB140" s="353">
        <v>2292</v>
      </c>
      <c r="AC140" s="353">
        <v>400</v>
      </c>
      <c r="AD140" s="353">
        <v>32890</v>
      </c>
      <c r="AE140" s="353">
        <v>37190</v>
      </c>
      <c r="AI140" s="310"/>
      <c r="BB140" s="310"/>
      <c r="BJ140" s="310"/>
      <c r="BP140" s="310"/>
      <c r="BS140" s="310"/>
      <c r="BW140" s="310"/>
    </row>
    <row r="141" spans="2:75" x14ac:dyDescent="0.15">
      <c r="F141" s="312"/>
      <c r="I141" s="345" t="s">
        <v>32</v>
      </c>
      <c r="J141" s="356">
        <v>2</v>
      </c>
      <c r="K141" s="402">
        <v>14872921</v>
      </c>
      <c r="L141" s="402">
        <v>14872923</v>
      </c>
      <c r="M141" s="392"/>
      <c r="N141" s="345" t="s">
        <v>32</v>
      </c>
      <c r="O141" s="403">
        <v>292441108</v>
      </c>
      <c r="Q141" s="345" t="s">
        <v>32</v>
      </c>
      <c r="R141" s="353">
        <v>289962</v>
      </c>
      <c r="S141" s="353">
        <v>25422</v>
      </c>
      <c r="T141" s="353">
        <v>315384</v>
      </c>
      <c r="U141" s="392"/>
      <c r="V141" s="345" t="s">
        <v>32</v>
      </c>
      <c r="W141" s="353">
        <v>697658</v>
      </c>
      <c r="Y141" s="345" t="s">
        <v>32</v>
      </c>
      <c r="Z141" s="353">
        <v>1046</v>
      </c>
      <c r="AA141" s="353"/>
      <c r="AB141" s="353">
        <v>408</v>
      </c>
      <c r="AC141" s="353">
        <v>1508827</v>
      </c>
      <c r="AD141" s="353">
        <v>51907</v>
      </c>
      <c r="AE141" s="353">
        <v>1562188</v>
      </c>
      <c r="AI141" s="310"/>
      <c r="BB141" s="310"/>
      <c r="BJ141" s="310"/>
      <c r="BP141" s="310"/>
      <c r="BS141" s="310"/>
      <c r="BW141" s="310"/>
    </row>
    <row r="142" spans="2:75" x14ac:dyDescent="0.15">
      <c r="F142" s="312"/>
      <c r="I142" s="345" t="s">
        <v>33</v>
      </c>
      <c r="J142" s="356">
        <v>3</v>
      </c>
      <c r="K142" s="402">
        <v>113285674</v>
      </c>
      <c r="L142" s="402">
        <v>113285677</v>
      </c>
      <c r="M142" s="392"/>
      <c r="N142" s="345" t="s">
        <v>33</v>
      </c>
      <c r="O142" s="403">
        <v>130832933</v>
      </c>
      <c r="Q142" s="345" t="s">
        <v>33</v>
      </c>
      <c r="R142" s="353">
        <v>103830</v>
      </c>
      <c r="S142" s="353">
        <v>512</v>
      </c>
      <c r="T142" s="353">
        <v>104342</v>
      </c>
      <c r="U142" s="392"/>
      <c r="V142" s="345" t="s">
        <v>33</v>
      </c>
      <c r="W142" s="353">
        <v>1441690</v>
      </c>
      <c r="Y142" s="345" t="s">
        <v>33</v>
      </c>
      <c r="Z142" s="353">
        <v>51866</v>
      </c>
      <c r="AA142" s="353">
        <v>175</v>
      </c>
      <c r="AB142" s="353">
        <v>582</v>
      </c>
      <c r="AC142" s="353">
        <v>44288</v>
      </c>
      <c r="AD142" s="353">
        <v>105355</v>
      </c>
      <c r="AE142" s="353">
        <v>202266</v>
      </c>
      <c r="AI142" s="310"/>
      <c r="BB142" s="310"/>
      <c r="BJ142" s="310"/>
      <c r="BP142" s="310"/>
      <c r="BS142" s="310"/>
      <c r="BW142" s="310"/>
    </row>
    <row r="143" spans="2:75" x14ac:dyDescent="0.15">
      <c r="F143" s="312"/>
      <c r="I143" s="349" t="s">
        <v>17</v>
      </c>
      <c r="J143" s="404">
        <v>10</v>
      </c>
      <c r="K143" s="405">
        <v>217614043</v>
      </c>
      <c r="L143" s="405">
        <v>217614053</v>
      </c>
      <c r="N143" s="349" t="s">
        <v>17</v>
      </c>
      <c r="O143" s="406">
        <v>1950105616</v>
      </c>
      <c r="Q143" s="349" t="s">
        <v>17</v>
      </c>
      <c r="R143" s="407">
        <v>3636280</v>
      </c>
      <c r="S143" s="407">
        <v>397966</v>
      </c>
      <c r="T143" s="407">
        <v>4034246</v>
      </c>
      <c r="V143" s="349" t="s">
        <v>17</v>
      </c>
      <c r="W143" s="407">
        <v>11638435</v>
      </c>
      <c r="Y143" s="349" t="s">
        <v>17</v>
      </c>
      <c r="Z143" s="407">
        <v>238054</v>
      </c>
      <c r="AA143" s="407">
        <v>1571</v>
      </c>
      <c r="AB143" s="407">
        <v>10577</v>
      </c>
      <c r="AC143" s="407">
        <v>1572297</v>
      </c>
      <c r="AD143" s="407">
        <v>5829817</v>
      </c>
      <c r="AE143" s="407">
        <v>7652316</v>
      </c>
      <c r="AI143" s="310"/>
      <c r="BB143" s="310"/>
      <c r="BJ143" s="310"/>
      <c r="BP143" s="310"/>
      <c r="BS143" s="310"/>
      <c r="BW143" s="310"/>
    </row>
    <row r="144" spans="2:75" x14ac:dyDescent="0.15">
      <c r="F144" s="312"/>
      <c r="I144" s="310"/>
      <c r="AI144" s="310"/>
      <c r="BB144" s="310"/>
      <c r="BJ144" s="310"/>
      <c r="BP144" s="310"/>
      <c r="BS144" s="310"/>
      <c r="BW144" s="310"/>
    </row>
    <row r="145" spans="6:79" x14ac:dyDescent="0.15">
      <c r="F145" s="312"/>
      <c r="I145" s="310"/>
      <c r="AI145" s="310"/>
      <c r="BB145" s="310"/>
      <c r="BJ145" s="310"/>
      <c r="BP145" s="310"/>
      <c r="BS145" s="310"/>
      <c r="BW145" s="310"/>
    </row>
    <row r="146" spans="6:79" x14ac:dyDescent="0.15">
      <c r="F146" s="312"/>
      <c r="I146" s="396" t="s">
        <v>1147</v>
      </c>
      <c r="N146" s="396" t="s">
        <v>431</v>
      </c>
      <c r="Q146" s="396" t="s">
        <v>491</v>
      </c>
      <c r="U146" s="309"/>
      <c r="V146" s="396" t="s">
        <v>492</v>
      </c>
      <c r="Y146" s="396" t="s">
        <v>493</v>
      </c>
      <c r="AI146" s="310"/>
      <c r="BB146" s="310"/>
      <c r="BJ146" s="310"/>
      <c r="BP146" s="310"/>
      <c r="BS146" s="310"/>
      <c r="BW146" s="310"/>
    </row>
    <row r="147" spans="6:79" x14ac:dyDescent="0.15">
      <c r="F147" s="312"/>
      <c r="I147" s="325" t="s">
        <v>484</v>
      </c>
      <c r="K147" s="325"/>
      <c r="L147" s="325"/>
      <c r="M147" s="325"/>
      <c r="N147" s="325" t="s">
        <v>484</v>
      </c>
      <c r="Q147" s="325" t="s">
        <v>484</v>
      </c>
      <c r="S147" s="309"/>
      <c r="T147" s="309"/>
      <c r="U147" s="309"/>
      <c r="V147" s="325" t="s">
        <v>484</v>
      </c>
      <c r="Y147" s="325" t="s">
        <v>484</v>
      </c>
      <c r="AI147" s="310"/>
      <c r="BB147" s="310"/>
      <c r="BC147" s="346"/>
      <c r="BD147" s="346"/>
      <c r="BE147" s="346"/>
      <c r="BF147" s="346"/>
      <c r="BG147" s="346"/>
      <c r="BH147" s="346"/>
      <c r="BI147" s="346"/>
      <c r="BJ147" s="346"/>
      <c r="BK147" s="346"/>
      <c r="BL147" s="346"/>
      <c r="BM147" s="346"/>
      <c r="BN147" s="346"/>
      <c r="BO147" s="346"/>
      <c r="BP147" s="346"/>
      <c r="BQ147" s="346"/>
      <c r="BR147" s="346"/>
      <c r="BS147" s="346"/>
      <c r="BT147" s="346"/>
      <c r="BU147" s="346"/>
      <c r="BV147" s="346"/>
      <c r="BW147" s="346"/>
      <c r="BX147" s="346"/>
      <c r="BY147" s="346"/>
      <c r="BZ147" s="346"/>
      <c r="CA147" s="346"/>
    </row>
    <row r="148" spans="6:79" ht="51" x14ac:dyDescent="0.15">
      <c r="F148" s="312"/>
      <c r="I148" s="332" t="s">
        <v>489</v>
      </c>
      <c r="J148" s="389" t="s">
        <v>460</v>
      </c>
      <c r="K148" s="398" t="s">
        <v>474</v>
      </c>
      <c r="L148" s="334" t="s">
        <v>17</v>
      </c>
      <c r="M148" s="309"/>
      <c r="N148" s="332" t="s">
        <v>489</v>
      </c>
      <c r="O148" s="398" t="s">
        <v>475</v>
      </c>
      <c r="Q148" s="332" t="s">
        <v>489</v>
      </c>
      <c r="R148" s="398" t="s">
        <v>476</v>
      </c>
      <c r="S148" s="398" t="s">
        <v>477</v>
      </c>
      <c r="T148" s="398" t="s">
        <v>17</v>
      </c>
      <c r="U148" s="309"/>
      <c r="V148" s="332" t="s">
        <v>489</v>
      </c>
      <c r="W148" s="398" t="s">
        <v>478</v>
      </c>
      <c r="Y148" s="332" t="s">
        <v>489</v>
      </c>
      <c r="Z148" s="332" t="s">
        <v>479</v>
      </c>
      <c r="AA148" s="332" t="s">
        <v>480</v>
      </c>
      <c r="AB148" s="332" t="s">
        <v>481</v>
      </c>
      <c r="AC148" s="332" t="s">
        <v>482</v>
      </c>
      <c r="AD148" s="332" t="s">
        <v>483</v>
      </c>
      <c r="AE148" s="398" t="s">
        <v>17</v>
      </c>
      <c r="AI148" s="310"/>
      <c r="BB148" s="310"/>
      <c r="BJ148" s="310"/>
      <c r="BP148" s="310"/>
      <c r="BS148" s="310"/>
      <c r="BW148" s="310"/>
    </row>
    <row r="149" spans="6:79" ht="17" x14ac:dyDescent="0.15">
      <c r="F149" s="312"/>
      <c r="I149" s="337" t="s">
        <v>22</v>
      </c>
      <c r="J149" s="400">
        <f>J165/1024</f>
        <v>0</v>
      </c>
      <c r="K149" s="400">
        <f>K165/1024</f>
        <v>5948.7019899616216</v>
      </c>
      <c r="L149" s="400">
        <f>L165/1024</f>
        <v>5948.7019899616216</v>
      </c>
      <c r="M149" s="309"/>
      <c r="N149" s="337" t="s">
        <v>22</v>
      </c>
      <c r="O149" s="400">
        <f t="shared" ref="O149:O160" si="29">O165/1024</f>
        <v>526.43262047295025</v>
      </c>
      <c r="Q149" s="337" t="s">
        <v>22</v>
      </c>
      <c r="R149" s="400">
        <f t="shared" ref="R149:T160" si="30">R165/1024</f>
        <v>30.006356969182811</v>
      </c>
      <c r="S149" s="400">
        <f t="shared" si="30"/>
        <v>19.686747432485351</v>
      </c>
      <c r="T149" s="400">
        <f t="shared" si="30"/>
        <v>49.693104401668165</v>
      </c>
      <c r="U149" s="309"/>
      <c r="V149" s="337" t="s">
        <v>22</v>
      </c>
      <c r="W149" s="400">
        <f t="shared" ref="W149:W160" si="31">W165/1024</f>
        <v>286.08119658026976</v>
      </c>
      <c r="Y149" s="337" t="s">
        <v>22</v>
      </c>
      <c r="Z149" s="372">
        <f t="shared" ref="Z149:AE160" si="32">Z165/1024</f>
        <v>0.20719057940914257</v>
      </c>
      <c r="AA149" s="372">
        <f t="shared" si="32"/>
        <v>1.1157850767631249E-3</v>
      </c>
      <c r="AB149" s="372">
        <f t="shared" si="32"/>
        <v>2.1788007284158008E-2</v>
      </c>
      <c r="AC149" s="372">
        <f t="shared" si="32"/>
        <v>3.5158926348230958E-2</v>
      </c>
      <c r="AD149" s="372">
        <f t="shared" si="32"/>
        <v>73.460143476333499</v>
      </c>
      <c r="AE149" s="372">
        <f t="shared" si="32"/>
        <v>73.725396774451795</v>
      </c>
      <c r="AI149" s="310"/>
      <c r="BB149" s="310"/>
      <c r="BJ149" s="310"/>
      <c r="BP149" s="310"/>
      <c r="BS149" s="310"/>
      <c r="BW149" s="310"/>
    </row>
    <row r="150" spans="6:79" ht="17" x14ac:dyDescent="0.15">
      <c r="F150" s="312"/>
      <c r="I150" s="337" t="s">
        <v>23</v>
      </c>
      <c r="J150" s="400">
        <f t="shared" ref="J150:L161" si="33">J166/1024</f>
        <v>0</v>
      </c>
      <c r="K150" s="400">
        <f t="shared" si="33"/>
        <v>5146.5717222818112</v>
      </c>
      <c r="L150" s="400">
        <f t="shared" si="33"/>
        <v>5146.5717222818112</v>
      </c>
      <c r="M150" s="309"/>
      <c r="N150" s="337" t="s">
        <v>23</v>
      </c>
      <c r="O150" s="400">
        <f t="shared" si="29"/>
        <v>564.36877656078366</v>
      </c>
      <c r="Q150" s="337" t="s">
        <v>23</v>
      </c>
      <c r="R150" s="400">
        <f t="shared" si="30"/>
        <v>32.866503690398439</v>
      </c>
      <c r="S150" s="400">
        <f t="shared" si="30"/>
        <v>6.8448083062903518</v>
      </c>
      <c r="T150" s="400">
        <f t="shared" si="30"/>
        <v>39.711311996688792</v>
      </c>
      <c r="U150" s="309"/>
      <c r="V150" s="337" t="s">
        <v>23</v>
      </c>
      <c r="W150" s="400">
        <f t="shared" si="31"/>
        <v>312.03658644188988</v>
      </c>
      <c r="Y150" s="337" t="s">
        <v>23</v>
      </c>
      <c r="Z150" s="372">
        <f t="shared" si="32"/>
        <v>4.7641828068662991E-3</v>
      </c>
      <c r="AA150" s="372">
        <f t="shared" si="32"/>
        <v>0</v>
      </c>
      <c r="AB150" s="372">
        <f t="shared" si="32"/>
        <v>5.4927916708038477E-3</v>
      </c>
      <c r="AC150" s="372">
        <f t="shared" si="32"/>
        <v>7.6131943715154098E-3</v>
      </c>
      <c r="AD150" s="372">
        <f t="shared" si="32"/>
        <v>25.057505651676269</v>
      </c>
      <c r="AE150" s="372">
        <f t="shared" si="32"/>
        <v>25.075375820525455</v>
      </c>
      <c r="AI150" s="310"/>
      <c r="BB150" s="310"/>
      <c r="BJ150" s="310"/>
      <c r="BP150" s="310"/>
      <c r="BS150" s="310"/>
      <c r="BW150" s="310"/>
    </row>
    <row r="151" spans="6:79" ht="17" x14ac:dyDescent="0.15">
      <c r="F151" s="312"/>
      <c r="I151" s="337" t="s">
        <v>24</v>
      </c>
      <c r="J151" s="400">
        <f t="shared" si="33"/>
        <v>0</v>
      </c>
      <c r="K151" s="400">
        <f t="shared" si="33"/>
        <v>5457.8027814623802</v>
      </c>
      <c r="L151" s="400">
        <f t="shared" si="33"/>
        <v>5457.8027814623802</v>
      </c>
      <c r="M151" s="309"/>
      <c r="N151" s="337" t="s">
        <v>24</v>
      </c>
      <c r="O151" s="400">
        <f t="shared" si="29"/>
        <v>739.61561453660124</v>
      </c>
      <c r="Q151" s="337" t="s">
        <v>24</v>
      </c>
      <c r="R151" s="400">
        <f t="shared" si="30"/>
        <v>26.447707581645719</v>
      </c>
      <c r="S151" s="400">
        <f t="shared" si="30"/>
        <v>9.1135727128712407</v>
      </c>
      <c r="T151" s="400">
        <f t="shared" si="30"/>
        <v>35.561280294516962</v>
      </c>
      <c r="U151" s="309"/>
      <c r="V151" s="337" t="s">
        <v>24</v>
      </c>
      <c r="W151" s="400">
        <f t="shared" si="31"/>
        <v>246.11642558532654</v>
      </c>
      <c r="Y151" s="337" t="s">
        <v>24</v>
      </c>
      <c r="Z151" s="372">
        <f t="shared" si="32"/>
        <v>1.3237407707492774E-2</v>
      </c>
      <c r="AA151" s="372">
        <f t="shared" si="32"/>
        <v>4.367393557913594E-9</v>
      </c>
      <c r="AB151" s="372">
        <f t="shared" si="32"/>
        <v>2.4201545229516307E-3</v>
      </c>
      <c r="AC151" s="372">
        <f t="shared" si="32"/>
        <v>2.4796361611151854E-2</v>
      </c>
      <c r="AD151" s="372">
        <f t="shared" si="32"/>
        <v>67.568872015817675</v>
      </c>
      <c r="AE151" s="372">
        <f t="shared" si="32"/>
        <v>67.609325944026665</v>
      </c>
      <c r="AI151" s="310"/>
      <c r="BB151" s="310"/>
      <c r="BJ151" s="310"/>
      <c r="BP151" s="310"/>
      <c r="BS151" s="310"/>
      <c r="BW151" s="310"/>
    </row>
    <row r="152" spans="6:79" ht="17" x14ac:dyDescent="0.15">
      <c r="F152" s="312"/>
      <c r="I152" s="337" t="s">
        <v>25</v>
      </c>
      <c r="J152" s="400">
        <f t="shared" si="33"/>
        <v>0</v>
      </c>
      <c r="K152" s="400">
        <f t="shared" si="33"/>
        <v>5574.3825115574173</v>
      </c>
      <c r="L152" s="400">
        <f t="shared" si="33"/>
        <v>5574.3825115574173</v>
      </c>
      <c r="M152" s="309"/>
      <c r="N152" s="337" t="s">
        <v>25</v>
      </c>
      <c r="O152" s="400">
        <f t="shared" si="29"/>
        <v>505.56240365042868</v>
      </c>
      <c r="Q152" s="337" t="s">
        <v>25</v>
      </c>
      <c r="R152" s="400">
        <f t="shared" si="30"/>
        <v>27.249073612837432</v>
      </c>
      <c r="S152" s="400">
        <f t="shared" si="30"/>
        <v>30.956641247713282</v>
      </c>
      <c r="T152" s="400">
        <f t="shared" si="30"/>
        <v>58.205714860550714</v>
      </c>
      <c r="U152" s="309"/>
      <c r="V152" s="337" t="s">
        <v>25</v>
      </c>
      <c r="W152" s="400">
        <f t="shared" si="31"/>
        <v>223.13600731577509</v>
      </c>
      <c r="Y152" s="337" t="s">
        <v>25</v>
      </c>
      <c r="Z152" s="372">
        <f t="shared" si="32"/>
        <v>7.4002279153319236E-2</v>
      </c>
      <c r="AA152" s="372">
        <f t="shared" si="32"/>
        <v>3.6925484891980861E-10</v>
      </c>
      <c r="AB152" s="372">
        <f t="shared" si="32"/>
        <v>9.3303229186858495E-4</v>
      </c>
      <c r="AC152" s="372">
        <f t="shared" si="32"/>
        <v>1.2627018921193653E-2</v>
      </c>
      <c r="AD152" s="372">
        <f t="shared" si="32"/>
        <v>168.53005999160058</v>
      </c>
      <c r="AE152" s="372">
        <f t="shared" si="32"/>
        <v>168.61762232233622</v>
      </c>
      <c r="AI152" s="310"/>
      <c r="BB152" s="310"/>
      <c r="BJ152" s="310"/>
      <c r="BP152" s="310"/>
      <c r="BS152" s="310"/>
      <c r="BW152" s="310"/>
    </row>
    <row r="153" spans="6:79" ht="17" x14ac:dyDescent="0.15">
      <c r="F153" s="312"/>
      <c r="I153" s="337" t="s">
        <v>26</v>
      </c>
      <c r="J153" s="400">
        <f t="shared" si="33"/>
        <v>3.4635815427463967E-4</v>
      </c>
      <c r="K153" s="400">
        <f t="shared" si="33"/>
        <v>6308.6108171199749</v>
      </c>
      <c r="L153" s="400">
        <f t="shared" si="33"/>
        <v>6308.6111634781291</v>
      </c>
      <c r="M153" s="309"/>
      <c r="N153" s="337" t="s">
        <v>26</v>
      </c>
      <c r="O153" s="400">
        <f t="shared" si="29"/>
        <v>566.01558430750197</v>
      </c>
      <c r="Q153" s="337" t="s">
        <v>26</v>
      </c>
      <c r="R153" s="400">
        <f t="shared" si="30"/>
        <v>55.152048238288401</v>
      </c>
      <c r="S153" s="400">
        <f t="shared" si="30"/>
        <v>11.140572482961915</v>
      </c>
      <c r="T153" s="400">
        <f t="shared" si="30"/>
        <v>66.292620721250316</v>
      </c>
      <c r="U153" s="309"/>
      <c r="V153" s="337" t="s">
        <v>26</v>
      </c>
      <c r="W153" s="400">
        <f t="shared" si="31"/>
        <v>409.69624927719224</v>
      </c>
      <c r="Y153" s="337" t="s">
        <v>26</v>
      </c>
      <c r="Z153" s="372">
        <f t="shared" si="32"/>
        <v>5.119191375524678E-2</v>
      </c>
      <c r="AA153" s="372">
        <f t="shared" si="32"/>
        <v>0</v>
      </c>
      <c r="AB153" s="372">
        <f t="shared" si="32"/>
        <v>4.8777922893350392E-4</v>
      </c>
      <c r="AC153" s="372">
        <f t="shared" si="32"/>
        <v>9.1563748892440327E-3</v>
      </c>
      <c r="AD153" s="372">
        <f t="shared" si="32"/>
        <v>49.148593998637793</v>
      </c>
      <c r="AE153" s="372">
        <f t="shared" si="32"/>
        <v>49.209430066511217</v>
      </c>
      <c r="AI153" s="310"/>
      <c r="BB153" s="310"/>
      <c r="BJ153" s="310"/>
      <c r="BP153" s="310"/>
      <c r="BS153" s="310"/>
      <c r="BW153" s="310"/>
    </row>
    <row r="154" spans="6:79" x14ac:dyDescent="0.15">
      <c r="F154" s="312"/>
      <c r="I154" s="345" t="s">
        <v>27</v>
      </c>
      <c r="J154" s="400">
        <f t="shared" si="33"/>
        <v>1.7317907713731935E-4</v>
      </c>
      <c r="K154" s="400">
        <f t="shared" si="33"/>
        <v>7361.5369600013773</v>
      </c>
      <c r="L154" s="400">
        <f t="shared" si="33"/>
        <v>7361.5371331804545</v>
      </c>
      <c r="M154" s="392"/>
      <c r="N154" s="345" t="s">
        <v>27</v>
      </c>
      <c r="O154" s="400">
        <f t="shared" si="29"/>
        <v>2714.4630931358183</v>
      </c>
      <c r="Q154" s="345" t="s">
        <v>27</v>
      </c>
      <c r="R154" s="400">
        <f t="shared" si="30"/>
        <v>95.767000959395688</v>
      </c>
      <c r="S154" s="400">
        <f t="shared" si="30"/>
        <v>0.18950595703427051</v>
      </c>
      <c r="T154" s="400">
        <f t="shared" si="30"/>
        <v>95.956506916429959</v>
      </c>
      <c r="U154" s="392"/>
      <c r="V154" s="345" t="s">
        <v>27</v>
      </c>
      <c r="W154" s="400">
        <f t="shared" si="31"/>
        <v>325.93269682348495</v>
      </c>
      <c r="Y154" s="345" t="s">
        <v>27</v>
      </c>
      <c r="Z154" s="372">
        <f t="shared" si="32"/>
        <v>2.7505140062203223E-2</v>
      </c>
      <c r="AA154" s="372">
        <f t="shared" si="32"/>
        <v>1.4462673425441602E-4</v>
      </c>
      <c r="AB154" s="372">
        <f t="shared" si="32"/>
        <v>7.3209718993894047E-4</v>
      </c>
      <c r="AC154" s="372">
        <f t="shared" si="32"/>
        <v>6.3308268736363962E-3</v>
      </c>
      <c r="AD154" s="372">
        <f t="shared" si="32"/>
        <v>13.455523680937402</v>
      </c>
      <c r="AE154" s="372">
        <f t="shared" si="32"/>
        <v>13.490236371797435</v>
      </c>
      <c r="AI154" s="310"/>
      <c r="BB154" s="310"/>
      <c r="BJ154" s="310"/>
      <c r="BP154" s="310"/>
      <c r="BS154" s="310"/>
      <c r="BW154" s="310"/>
    </row>
    <row r="155" spans="6:79" x14ac:dyDescent="0.15">
      <c r="F155" s="312"/>
      <c r="I155" s="345" t="s">
        <v>28</v>
      </c>
      <c r="J155" s="400">
        <f t="shared" si="33"/>
        <v>1.7317907713731935E-4</v>
      </c>
      <c r="K155" s="400">
        <f t="shared" si="33"/>
        <v>5878.7747311342182</v>
      </c>
      <c r="L155" s="400">
        <f t="shared" si="33"/>
        <v>5878.7749043132953</v>
      </c>
      <c r="M155" s="392"/>
      <c r="N155" s="345" t="s">
        <v>28</v>
      </c>
      <c r="O155" s="400">
        <f t="shared" si="29"/>
        <v>1524.5708654087041</v>
      </c>
      <c r="Q155" s="345" t="s">
        <v>28</v>
      </c>
      <c r="R155" s="400">
        <f t="shared" si="30"/>
        <v>54.994867088968846</v>
      </c>
      <c r="S155" s="400">
        <f t="shared" si="30"/>
        <v>1.3935669852498829</v>
      </c>
      <c r="T155" s="400">
        <f t="shared" si="30"/>
        <v>56.388434074218729</v>
      </c>
      <c r="U155" s="392"/>
      <c r="V155" s="345" t="s">
        <v>28</v>
      </c>
      <c r="W155" s="400">
        <f t="shared" si="31"/>
        <v>421.72607282188767</v>
      </c>
      <c r="Y155" s="345" t="s">
        <v>28</v>
      </c>
      <c r="Z155" s="372">
        <f t="shared" si="32"/>
        <v>3.7268881451382129E-3</v>
      </c>
      <c r="AA155" s="372">
        <f t="shared" si="32"/>
        <v>0</v>
      </c>
      <c r="AB155" s="372">
        <f t="shared" si="32"/>
        <v>2.1448404540933496E-3</v>
      </c>
      <c r="AC155" s="372">
        <f t="shared" si="32"/>
        <v>7.3408520374869043E-3</v>
      </c>
      <c r="AD155" s="372">
        <f t="shared" si="32"/>
        <v>4.593010313551523</v>
      </c>
      <c r="AE155" s="372">
        <f t="shared" si="32"/>
        <v>4.6062228941882415</v>
      </c>
      <c r="AI155" s="310"/>
      <c r="BB155" s="310"/>
      <c r="BJ155" s="310"/>
      <c r="BP155" s="310"/>
      <c r="BS155" s="310"/>
      <c r="BW155" s="310"/>
    </row>
    <row r="156" spans="6:79" x14ac:dyDescent="0.15">
      <c r="F156" s="312"/>
      <c r="I156" s="345" t="s">
        <v>29</v>
      </c>
      <c r="J156" s="400">
        <f t="shared" si="33"/>
        <v>0</v>
      </c>
      <c r="K156" s="400">
        <f t="shared" si="33"/>
        <v>6861.8635362515097</v>
      </c>
      <c r="L156" s="400">
        <f t="shared" si="33"/>
        <v>6861.8635362515097</v>
      </c>
      <c r="M156" s="392"/>
      <c r="N156" s="345" t="s">
        <v>29</v>
      </c>
      <c r="O156" s="400">
        <f t="shared" si="29"/>
        <v>1692.7976110360564</v>
      </c>
      <c r="Q156" s="345" t="s">
        <v>29</v>
      </c>
      <c r="R156" s="400">
        <f t="shared" si="30"/>
        <v>52.307602425362298</v>
      </c>
      <c r="S156" s="400">
        <f t="shared" si="30"/>
        <v>13.972364521298829</v>
      </c>
      <c r="T156" s="400">
        <f t="shared" si="30"/>
        <v>66.279966946661119</v>
      </c>
      <c r="U156" s="392"/>
      <c r="V156" s="345" t="s">
        <v>29</v>
      </c>
      <c r="W156" s="400">
        <f t="shared" si="31"/>
        <v>299.1253797140069</v>
      </c>
      <c r="Y156" s="345" t="s">
        <v>29</v>
      </c>
      <c r="Z156" s="372">
        <f t="shared" si="32"/>
        <v>4.4833837737314744E-3</v>
      </c>
      <c r="AA156" s="372">
        <f t="shared" si="32"/>
        <v>1.2892414815723828E-6</v>
      </c>
      <c r="AB156" s="372">
        <f t="shared" si="32"/>
        <v>2.0412824221239061E-2</v>
      </c>
      <c r="AC156" s="372">
        <f t="shared" si="32"/>
        <v>0.13392700620988671</v>
      </c>
      <c r="AD156" s="372">
        <f t="shared" si="32"/>
        <v>2.1315582845927539</v>
      </c>
      <c r="AE156" s="372">
        <f t="shared" si="32"/>
        <v>2.2903827880390928</v>
      </c>
      <c r="AI156" s="310"/>
      <c r="BB156" s="310"/>
      <c r="BJ156" s="310"/>
      <c r="BP156" s="310"/>
      <c r="BS156" s="310"/>
      <c r="BW156" s="310"/>
    </row>
    <row r="157" spans="6:79" x14ac:dyDescent="0.15">
      <c r="F157" s="312"/>
      <c r="I157" s="345" t="s">
        <v>30</v>
      </c>
      <c r="J157" s="400">
        <f t="shared" si="33"/>
        <v>1.7317907713731935E-4</v>
      </c>
      <c r="K157" s="400">
        <f t="shared" si="33"/>
        <v>5681.3808907107341</v>
      </c>
      <c r="L157" s="400">
        <f t="shared" si="33"/>
        <v>5681.3810638898112</v>
      </c>
      <c r="M157" s="392"/>
      <c r="N157" s="345" t="s">
        <v>30</v>
      </c>
      <c r="O157" s="400">
        <f t="shared" si="29"/>
        <v>1863.1754740102556</v>
      </c>
      <c r="Q157" s="345" t="s">
        <v>30</v>
      </c>
      <c r="R157" s="400">
        <f t="shared" si="30"/>
        <v>15.946459740311095</v>
      </c>
      <c r="S157" s="400">
        <f t="shared" si="30"/>
        <v>3.8211122591510449</v>
      </c>
      <c r="T157" s="400">
        <f t="shared" si="30"/>
        <v>19.767571999462142</v>
      </c>
      <c r="U157" s="392"/>
      <c r="V157" s="345" t="s">
        <v>30</v>
      </c>
      <c r="W157" s="400">
        <f t="shared" si="31"/>
        <v>195.27700575497701</v>
      </c>
      <c r="Y157" s="345" t="s">
        <v>30</v>
      </c>
      <c r="Z157" s="372">
        <f t="shared" si="32"/>
        <v>4.2825888886000004E-3</v>
      </c>
      <c r="AA157" s="372">
        <f t="shared" si="32"/>
        <v>4.6511559048667484E-9</v>
      </c>
      <c r="AB157" s="372">
        <f t="shared" si="32"/>
        <v>8.9661169386090326E-4</v>
      </c>
      <c r="AC157" s="372">
        <f t="shared" si="32"/>
        <v>6.9511980436800435E-3</v>
      </c>
      <c r="AD157" s="372">
        <f t="shared" si="32"/>
        <v>19.960414073613673</v>
      </c>
      <c r="AE157" s="372">
        <f t="shared" si="32"/>
        <v>19.97254447689097</v>
      </c>
      <c r="AI157" s="310"/>
      <c r="BB157" s="310"/>
      <c r="BJ157" s="310"/>
      <c r="BP157" s="310"/>
      <c r="BS157" s="310"/>
      <c r="BW157" s="310"/>
    </row>
    <row r="158" spans="6:79" x14ac:dyDescent="0.15">
      <c r="F158" s="312"/>
      <c r="I158" s="345" t="s">
        <v>31</v>
      </c>
      <c r="J158" s="400">
        <f t="shared" si="33"/>
        <v>0</v>
      </c>
      <c r="K158" s="400">
        <f t="shared" si="33"/>
        <v>7811.3121327777262</v>
      </c>
      <c r="L158" s="400">
        <f t="shared" si="33"/>
        <v>7811.3121327777262</v>
      </c>
      <c r="M158" s="392"/>
      <c r="N158" s="345" t="s">
        <v>31</v>
      </c>
      <c r="O158" s="400">
        <f t="shared" si="29"/>
        <v>2471.7627343011327</v>
      </c>
      <c r="Q158" s="345" t="s">
        <v>31</v>
      </c>
      <c r="R158" s="400">
        <f t="shared" si="30"/>
        <v>123.36108863146336</v>
      </c>
      <c r="S158" s="400">
        <f t="shared" si="30"/>
        <v>20.777489673409864</v>
      </c>
      <c r="T158" s="400">
        <f t="shared" si="30"/>
        <v>144.13857830487322</v>
      </c>
      <c r="U158" s="392"/>
      <c r="V158" s="345" t="s">
        <v>31</v>
      </c>
      <c r="W158" s="400">
        <f t="shared" si="31"/>
        <v>370.93711535304533</v>
      </c>
      <c r="Y158" s="345" t="s">
        <v>31</v>
      </c>
      <c r="Z158" s="372">
        <f t="shared" si="32"/>
        <v>4.491126053835605E-3</v>
      </c>
      <c r="AA158" s="372">
        <f t="shared" si="32"/>
        <v>0</v>
      </c>
      <c r="AB158" s="372">
        <f t="shared" si="32"/>
        <v>3.9257695575542949E-2</v>
      </c>
      <c r="AC158" s="372">
        <f t="shared" si="32"/>
        <v>6.4686360328778314E-3</v>
      </c>
      <c r="AD158" s="372">
        <f t="shared" si="32"/>
        <v>12.181553730195411</v>
      </c>
      <c r="AE158" s="372">
        <f t="shared" si="32"/>
        <v>12.231771187857667</v>
      </c>
      <c r="AI158" s="310"/>
      <c r="BB158" s="310"/>
      <c r="BJ158" s="310"/>
      <c r="BP158" s="310"/>
      <c r="BS158" s="310"/>
      <c r="BW158" s="310"/>
    </row>
    <row r="159" spans="6:79" x14ac:dyDescent="0.15">
      <c r="F159" s="312"/>
      <c r="I159" s="345" t="s">
        <v>32</v>
      </c>
      <c r="J159" s="400">
        <f t="shared" si="33"/>
        <v>3.4635815427463967E-4</v>
      </c>
      <c r="K159" s="400">
        <f t="shared" si="33"/>
        <v>7718.9761608844074</v>
      </c>
      <c r="L159" s="400">
        <f t="shared" si="33"/>
        <v>7718.9765072425616</v>
      </c>
      <c r="M159" s="392"/>
      <c r="N159" s="345" t="s">
        <v>32</v>
      </c>
      <c r="O159" s="400">
        <f t="shared" si="29"/>
        <v>2428.8501216705044</v>
      </c>
      <c r="Q159" s="345" t="s">
        <v>32</v>
      </c>
      <c r="R159" s="400">
        <f t="shared" si="30"/>
        <v>19.610553724683928</v>
      </c>
      <c r="S159" s="400">
        <f t="shared" si="30"/>
        <v>1.0055244068735156</v>
      </c>
      <c r="T159" s="400">
        <f t="shared" si="30"/>
        <v>20.616078131557444</v>
      </c>
      <c r="U159" s="392"/>
      <c r="V159" s="345" t="s">
        <v>32</v>
      </c>
      <c r="W159" s="400">
        <f t="shared" si="31"/>
        <v>192.59305878303232</v>
      </c>
      <c r="Y159" s="345" t="s">
        <v>32</v>
      </c>
      <c r="Z159" s="372">
        <f t="shared" si="32"/>
        <v>3.6435996489672072E-3</v>
      </c>
      <c r="AA159" s="372">
        <f t="shared" si="32"/>
        <v>0</v>
      </c>
      <c r="AB159" s="372">
        <f t="shared" si="32"/>
        <v>7.1463499716628532E-4</v>
      </c>
      <c r="AC159" s="372">
        <f t="shared" si="32"/>
        <v>3.3054238109934837</v>
      </c>
      <c r="AD159" s="372">
        <f t="shared" si="32"/>
        <v>0.46580993398492776</v>
      </c>
      <c r="AE159" s="372">
        <f t="shared" si="32"/>
        <v>3.775591979624545</v>
      </c>
      <c r="AI159" s="310"/>
      <c r="BB159" s="310"/>
      <c r="BJ159" s="310"/>
      <c r="BP159" s="310"/>
      <c r="BS159" s="310"/>
      <c r="BW159" s="310"/>
    </row>
    <row r="160" spans="6:79" x14ac:dyDescent="0.15">
      <c r="F160" s="312"/>
      <c r="I160" s="345" t="s">
        <v>33</v>
      </c>
      <c r="J160" s="400">
        <f t="shared" si="33"/>
        <v>5.1953723141195897E-4</v>
      </c>
      <c r="K160" s="400">
        <f t="shared" si="33"/>
        <v>15499.490669946419</v>
      </c>
      <c r="L160" s="400">
        <f t="shared" si="33"/>
        <v>15499.49118948365</v>
      </c>
      <c r="M160" s="392"/>
      <c r="N160" s="345" t="s">
        <v>33</v>
      </c>
      <c r="O160" s="400">
        <f t="shared" si="29"/>
        <v>943.50068266335222</v>
      </c>
      <c r="Q160" s="345" t="s">
        <v>33</v>
      </c>
      <c r="R160" s="400">
        <f t="shared" si="30"/>
        <v>17.080062910737915</v>
      </c>
      <c r="S160" s="400">
        <f t="shared" si="30"/>
        <v>1.4871321520331543E-2</v>
      </c>
      <c r="T160" s="400">
        <f t="shared" si="30"/>
        <v>17.094934232258247</v>
      </c>
      <c r="U160" s="392"/>
      <c r="V160" s="345" t="s">
        <v>33</v>
      </c>
      <c r="W160" s="400">
        <f t="shared" si="31"/>
        <v>187.22686165442894</v>
      </c>
      <c r="Y160" s="345" t="s">
        <v>33</v>
      </c>
      <c r="Z160" s="372">
        <f t="shared" si="32"/>
        <v>0.10244253799282813</v>
      </c>
      <c r="AA160" s="372">
        <f t="shared" si="32"/>
        <v>1.601824351382666E-4</v>
      </c>
      <c r="AB160" s="372">
        <f t="shared" si="32"/>
        <v>1.3319051249709433E-3</v>
      </c>
      <c r="AC160" s="372">
        <f t="shared" si="32"/>
        <v>0.31055754338831276</v>
      </c>
      <c r="AD160" s="372">
        <f t="shared" si="32"/>
        <v>1.0777576081600195</v>
      </c>
      <c r="AE160" s="372">
        <f t="shared" si="32"/>
        <v>1.4922497771012697</v>
      </c>
      <c r="AI160" s="310"/>
      <c r="BB160" s="310"/>
      <c r="BJ160" s="310"/>
      <c r="BP160" s="310"/>
      <c r="BS160" s="310"/>
      <c r="BW160" s="310"/>
    </row>
    <row r="161" spans="6:80" x14ac:dyDescent="0.15">
      <c r="F161" s="312"/>
      <c r="I161" s="349" t="s">
        <v>17</v>
      </c>
      <c r="J161" s="400">
        <f t="shared" si="33"/>
        <v>1.7317907713731966E-3</v>
      </c>
      <c r="K161" s="400">
        <f t="shared" si="33"/>
        <v>85249.404904089592</v>
      </c>
      <c r="L161" s="400">
        <f t="shared" si="33"/>
        <v>85249.406635880383</v>
      </c>
      <c r="N161" s="349" t="s">
        <v>17</v>
      </c>
      <c r="O161" s="361">
        <f>SUM(O149:O160)</f>
        <v>16541.115581754089</v>
      </c>
      <c r="Q161" s="349" t="s">
        <v>17</v>
      </c>
      <c r="R161" s="361">
        <f>SUM(R149:R160)</f>
        <v>550.78932557327573</v>
      </c>
      <c r="S161" s="361">
        <f>SUM(S149:S160)</f>
        <v>118.91677730685987</v>
      </c>
      <c r="T161" s="361">
        <f>SUM(T149:T160)</f>
        <v>669.70610288013575</v>
      </c>
      <c r="V161" s="349" t="s">
        <v>17</v>
      </c>
      <c r="W161" s="361">
        <f>SUM(W149:W160)</f>
        <v>3469.8846561053165</v>
      </c>
      <c r="Y161" s="349" t="s">
        <v>17</v>
      </c>
      <c r="Z161" s="320">
        <f t="shared" ref="Z161:AD161" si="34">SUM(Z149:Z160)</f>
        <v>0.50096162739737149</v>
      </c>
      <c r="AA161" s="320">
        <f t="shared" si="34"/>
        <v>1.4218928754416917E-3</v>
      </c>
      <c r="AB161" s="320">
        <f t="shared" si="34"/>
        <v>9.6612374255528016E-2</v>
      </c>
      <c r="AC161" s="320">
        <f t="shared" si="34"/>
        <v>3.8663517497207001</v>
      </c>
      <c r="AD161" s="320">
        <f t="shared" si="34"/>
        <v>437.63080275910153</v>
      </c>
      <c r="AE161" s="320">
        <f>SUM(AE149:AE160)</f>
        <v>442.09615040335058</v>
      </c>
      <c r="AI161" s="310"/>
      <c r="BB161" s="310"/>
      <c r="BJ161" s="310"/>
      <c r="BP161" s="310"/>
      <c r="BS161" s="310"/>
      <c r="BW161" s="310"/>
    </row>
    <row r="162" spans="6:80" x14ac:dyDescent="0.15">
      <c r="F162" s="312"/>
      <c r="I162" s="310"/>
      <c r="AI162" s="310"/>
      <c r="BB162" s="310"/>
      <c r="BJ162" s="310"/>
      <c r="BP162" s="310"/>
      <c r="BS162" s="310"/>
      <c r="BW162" s="310"/>
    </row>
    <row r="163" spans="6:80" x14ac:dyDescent="0.15">
      <c r="F163" s="312"/>
      <c r="I163" s="325" t="s">
        <v>486</v>
      </c>
      <c r="K163" s="325"/>
      <c r="L163" s="325"/>
      <c r="M163" s="325"/>
      <c r="N163" s="325" t="s">
        <v>486</v>
      </c>
      <c r="Q163" s="325" t="s">
        <v>486</v>
      </c>
      <c r="S163" s="309"/>
      <c r="T163" s="309"/>
      <c r="U163" s="309"/>
      <c r="V163" s="325" t="s">
        <v>486</v>
      </c>
      <c r="Y163" s="325" t="s">
        <v>486</v>
      </c>
      <c r="AI163" s="310"/>
      <c r="BB163" s="310"/>
      <c r="BD163" s="346"/>
      <c r="BE163" s="346"/>
      <c r="BF163" s="346"/>
      <c r="BG163" s="346"/>
      <c r="BH163" s="346"/>
      <c r="BI163" s="346"/>
      <c r="BJ163" s="346"/>
      <c r="BK163" s="346"/>
      <c r="BL163" s="346"/>
      <c r="BM163" s="346"/>
      <c r="BN163" s="346"/>
      <c r="BO163" s="346"/>
      <c r="BP163" s="346"/>
      <c r="BQ163" s="346"/>
      <c r="BR163" s="346"/>
      <c r="BS163" s="346"/>
      <c r="BT163" s="346"/>
      <c r="BU163" s="346"/>
      <c r="BV163" s="346"/>
      <c r="BW163" s="346"/>
      <c r="BX163" s="346"/>
      <c r="BY163" s="346"/>
      <c r="BZ163" s="346"/>
      <c r="CA163" s="346"/>
      <c r="CB163" s="346"/>
    </row>
    <row r="164" spans="6:80" ht="51" x14ac:dyDescent="0.15">
      <c r="F164" s="312"/>
      <c r="I164" s="332" t="s">
        <v>489</v>
      </c>
      <c r="J164" s="389" t="s">
        <v>460</v>
      </c>
      <c r="K164" s="398" t="s">
        <v>474</v>
      </c>
      <c r="L164" s="334" t="s">
        <v>17</v>
      </c>
      <c r="M164" s="309"/>
      <c r="N164" s="332" t="s">
        <v>489</v>
      </c>
      <c r="O164" s="398" t="s">
        <v>475</v>
      </c>
      <c r="Q164" s="332" t="s">
        <v>489</v>
      </c>
      <c r="R164" s="398" t="s">
        <v>476</v>
      </c>
      <c r="S164" s="398" t="s">
        <v>477</v>
      </c>
      <c r="T164" s="398" t="s">
        <v>17</v>
      </c>
      <c r="U164" s="309"/>
      <c r="V164" s="332" t="s">
        <v>489</v>
      </c>
      <c r="W164" s="398" t="s">
        <v>478</v>
      </c>
      <c r="Y164" s="332" t="s">
        <v>489</v>
      </c>
      <c r="Z164" s="332" t="s">
        <v>479</v>
      </c>
      <c r="AA164" s="332" t="s">
        <v>480</v>
      </c>
      <c r="AB164" s="332" t="s">
        <v>481</v>
      </c>
      <c r="AC164" s="332" t="s">
        <v>482</v>
      </c>
      <c r="AD164" s="332" t="s">
        <v>483</v>
      </c>
      <c r="AE164" s="398" t="s">
        <v>17</v>
      </c>
      <c r="AI164" s="310"/>
      <c r="BB164" s="310"/>
      <c r="BJ164" s="310"/>
      <c r="BP164" s="310"/>
      <c r="BS164" s="310"/>
      <c r="BW164" s="310"/>
    </row>
    <row r="165" spans="6:80" ht="17" x14ac:dyDescent="0.15">
      <c r="F165" s="312"/>
      <c r="I165" s="337" t="s">
        <v>22</v>
      </c>
      <c r="J165" s="373"/>
      <c r="K165" s="408">
        <v>6091470.8377207005</v>
      </c>
      <c r="L165" s="408">
        <v>6091470.8377207005</v>
      </c>
      <c r="M165" s="409"/>
      <c r="N165" s="337" t="s">
        <v>22</v>
      </c>
      <c r="O165" s="375">
        <v>539067.00336430105</v>
      </c>
      <c r="P165" s="320"/>
      <c r="Q165" s="337" t="s">
        <v>22</v>
      </c>
      <c r="R165" s="400">
        <v>30726.509536443198</v>
      </c>
      <c r="S165" s="400">
        <v>20159.229370865</v>
      </c>
      <c r="T165" s="400">
        <v>50885.738907308201</v>
      </c>
      <c r="U165" s="409"/>
      <c r="V165" s="337" t="s">
        <v>22</v>
      </c>
      <c r="W165" s="400">
        <v>292947.14529819624</v>
      </c>
      <c r="X165" s="320"/>
      <c r="Y165" s="337" t="s">
        <v>22</v>
      </c>
      <c r="Z165" s="400">
        <v>212.16315331496199</v>
      </c>
      <c r="AA165" s="400">
        <v>1.1425639186054399</v>
      </c>
      <c r="AB165" s="400">
        <v>22.3109194589778</v>
      </c>
      <c r="AC165" s="400">
        <v>36.002740580588501</v>
      </c>
      <c r="AD165" s="400">
        <v>75223.186919765503</v>
      </c>
      <c r="AE165" s="400">
        <v>75494.806297038638</v>
      </c>
      <c r="AF165" s="320"/>
      <c r="AG165" s="320"/>
      <c r="AH165" s="320"/>
      <c r="AI165" s="320"/>
      <c r="AJ165" s="320"/>
      <c r="AK165" s="320"/>
      <c r="AL165" s="320"/>
      <c r="AM165" s="320"/>
      <c r="AN165" s="320"/>
      <c r="AO165" s="320"/>
      <c r="AP165" s="320"/>
      <c r="AQ165" s="320"/>
      <c r="AR165" s="320"/>
      <c r="AS165" s="320"/>
      <c r="AT165" s="320"/>
      <c r="AU165" s="320"/>
      <c r="AV165" s="320"/>
      <c r="AW165" s="320"/>
      <c r="AX165" s="320"/>
      <c r="AY165" s="320"/>
      <c r="AZ165" s="320"/>
      <c r="BA165" s="320"/>
      <c r="BB165" s="320"/>
      <c r="BJ165" s="310"/>
      <c r="BP165" s="310"/>
      <c r="BS165" s="310"/>
      <c r="BW165" s="310"/>
    </row>
    <row r="166" spans="6:80" ht="17" x14ac:dyDescent="0.15">
      <c r="F166" s="312"/>
      <c r="I166" s="337" t="s">
        <v>23</v>
      </c>
      <c r="J166" s="373"/>
      <c r="K166" s="408">
        <v>5270089.4436165746</v>
      </c>
      <c r="L166" s="408">
        <v>5270089.4436165746</v>
      </c>
      <c r="M166" s="409"/>
      <c r="N166" s="337" t="s">
        <v>23</v>
      </c>
      <c r="O166" s="375">
        <v>577913.62719824247</v>
      </c>
      <c r="P166" s="320"/>
      <c r="Q166" s="337" t="s">
        <v>23</v>
      </c>
      <c r="R166" s="400">
        <v>33655.299778968001</v>
      </c>
      <c r="S166" s="400">
        <v>7009.0837056413202</v>
      </c>
      <c r="T166" s="400">
        <v>40664.383484609323</v>
      </c>
      <c r="U166" s="409"/>
      <c r="V166" s="337" t="s">
        <v>23</v>
      </c>
      <c r="W166" s="400">
        <v>319525.46451649524</v>
      </c>
      <c r="X166" s="320"/>
      <c r="Y166" s="337" t="s">
        <v>23</v>
      </c>
      <c r="Z166" s="400">
        <v>4.8785231942310903</v>
      </c>
      <c r="AA166" s="400"/>
      <c r="AB166" s="400">
        <v>5.62461867090314</v>
      </c>
      <c r="AC166" s="400">
        <v>7.7959110364317796</v>
      </c>
      <c r="AD166" s="400">
        <v>25658.8857873165</v>
      </c>
      <c r="AE166" s="400">
        <v>25677.184840218066</v>
      </c>
      <c r="AF166" s="320"/>
      <c r="AG166" s="320"/>
      <c r="AH166" s="320"/>
      <c r="AI166" s="320"/>
      <c r="AJ166" s="320"/>
      <c r="AK166" s="320"/>
      <c r="AL166" s="320"/>
      <c r="AM166" s="320"/>
      <c r="AN166" s="320"/>
      <c r="AO166" s="320"/>
      <c r="AP166" s="320"/>
      <c r="AQ166" s="320"/>
      <c r="AR166" s="320"/>
      <c r="AS166" s="320"/>
      <c r="AT166" s="320"/>
      <c r="AU166" s="320"/>
      <c r="AV166" s="320"/>
      <c r="AW166" s="320"/>
      <c r="AX166" s="320"/>
      <c r="AY166" s="320"/>
      <c r="AZ166" s="320"/>
      <c r="BA166" s="320"/>
      <c r="BB166" s="320"/>
      <c r="BJ166" s="310"/>
      <c r="BP166" s="310"/>
      <c r="BS166" s="310"/>
      <c r="BW166" s="310"/>
    </row>
    <row r="167" spans="6:80" ht="17" x14ac:dyDescent="0.15">
      <c r="F167" s="312"/>
      <c r="I167" s="337" t="s">
        <v>24</v>
      </c>
      <c r="J167" s="373"/>
      <c r="K167" s="408">
        <v>5588790.0482174773</v>
      </c>
      <c r="L167" s="408">
        <v>5588790.0482174773</v>
      </c>
      <c r="M167" s="409"/>
      <c r="N167" s="337" t="s">
        <v>24</v>
      </c>
      <c r="O167" s="375">
        <v>757366.38928547967</v>
      </c>
      <c r="P167" s="320"/>
      <c r="Q167" s="337" t="s">
        <v>24</v>
      </c>
      <c r="R167" s="400">
        <v>27082.452563605217</v>
      </c>
      <c r="S167" s="400">
        <v>9332.2984579801505</v>
      </c>
      <c r="T167" s="400">
        <v>36414.751021585369</v>
      </c>
      <c r="U167" s="409"/>
      <c r="V167" s="337" t="s">
        <v>24</v>
      </c>
      <c r="W167" s="400">
        <v>252023.21979937438</v>
      </c>
      <c r="X167" s="320"/>
      <c r="Y167" s="337" t="s">
        <v>24</v>
      </c>
      <c r="Z167" s="400">
        <v>13.555105492472601</v>
      </c>
      <c r="AA167" s="400">
        <v>4.4722110033035202E-6</v>
      </c>
      <c r="AB167" s="400">
        <v>2.4782382315024698</v>
      </c>
      <c r="AC167" s="400">
        <v>25.391474289819499</v>
      </c>
      <c r="AD167" s="400">
        <v>69190.524944197299</v>
      </c>
      <c r="AE167" s="400">
        <v>69231.949766683305</v>
      </c>
      <c r="AF167" s="320"/>
      <c r="AG167" s="320"/>
      <c r="AH167" s="320"/>
      <c r="AI167" s="320"/>
      <c r="AJ167" s="320"/>
      <c r="AK167" s="320"/>
      <c r="AL167" s="320"/>
      <c r="AM167" s="320"/>
      <c r="AN167" s="320"/>
      <c r="AO167" s="320"/>
      <c r="AP167" s="320"/>
      <c r="AQ167" s="320"/>
      <c r="AR167" s="320"/>
      <c r="AS167" s="320"/>
      <c r="AT167" s="320"/>
      <c r="AU167" s="320"/>
      <c r="AV167" s="320"/>
      <c r="AW167" s="320"/>
      <c r="AX167" s="320"/>
      <c r="AY167" s="320"/>
      <c r="AZ167" s="320"/>
      <c r="BA167" s="320"/>
      <c r="BB167" s="320"/>
      <c r="BJ167" s="310"/>
      <c r="BP167" s="310"/>
      <c r="BS167" s="310"/>
      <c r="BW167" s="310"/>
    </row>
    <row r="168" spans="6:80" ht="17" x14ac:dyDescent="0.15">
      <c r="F168" s="312"/>
      <c r="I168" s="337" t="s">
        <v>25</v>
      </c>
      <c r="J168" s="373"/>
      <c r="K168" s="408">
        <v>5708167.6918347953</v>
      </c>
      <c r="L168" s="408">
        <v>5708167.6918347953</v>
      </c>
      <c r="M168" s="409"/>
      <c r="N168" s="337" t="s">
        <v>25</v>
      </c>
      <c r="O168" s="375">
        <v>517695.90133803897</v>
      </c>
      <c r="P168" s="320"/>
      <c r="Q168" s="337" t="s">
        <v>25</v>
      </c>
      <c r="R168" s="400">
        <v>27903.05137954553</v>
      </c>
      <c r="S168" s="400">
        <v>31699.600637658401</v>
      </c>
      <c r="T168" s="400">
        <v>59602.652017203931</v>
      </c>
      <c r="U168" s="409"/>
      <c r="V168" s="337" t="s">
        <v>25</v>
      </c>
      <c r="W168" s="400">
        <v>228491.27149135369</v>
      </c>
      <c r="X168" s="320"/>
      <c r="Y168" s="337" t="s">
        <v>25</v>
      </c>
      <c r="Z168" s="400">
        <v>75.778333852998898</v>
      </c>
      <c r="AA168" s="400">
        <v>3.7811696529388401E-7</v>
      </c>
      <c r="AB168" s="400">
        <v>0.95542506687343098</v>
      </c>
      <c r="AC168" s="400">
        <v>12.930067375302301</v>
      </c>
      <c r="AD168" s="400">
        <v>172574.78143139899</v>
      </c>
      <c r="AE168" s="400">
        <v>172664.44525807229</v>
      </c>
      <c r="AF168" s="320"/>
      <c r="AG168" s="320"/>
      <c r="AH168" s="320"/>
      <c r="AI168" s="320"/>
      <c r="AJ168" s="320"/>
      <c r="AK168" s="320"/>
      <c r="AL168" s="320"/>
      <c r="AM168" s="320"/>
      <c r="AN168" s="320"/>
      <c r="AO168" s="320"/>
      <c r="AP168" s="320"/>
      <c r="AQ168" s="320"/>
      <c r="AR168" s="320"/>
      <c r="AS168" s="320"/>
      <c r="AT168" s="320"/>
      <c r="AU168" s="320"/>
      <c r="AV168" s="320"/>
      <c r="AW168" s="320"/>
      <c r="AX168" s="320"/>
      <c r="AY168" s="320"/>
      <c r="AZ168" s="320"/>
      <c r="BA168" s="320"/>
      <c r="BB168" s="320"/>
      <c r="BJ168" s="310"/>
      <c r="BP168" s="310"/>
      <c r="BS168" s="310"/>
      <c r="BW168" s="310"/>
    </row>
    <row r="169" spans="6:80" ht="17" x14ac:dyDescent="0.15">
      <c r="F169" s="312"/>
      <c r="I169" s="337" t="s">
        <v>26</v>
      </c>
      <c r="J169" s="373">
        <v>0.35467074997723103</v>
      </c>
      <c r="K169" s="408">
        <v>6460017.4767308543</v>
      </c>
      <c r="L169" s="408">
        <v>6460017.8314016042</v>
      </c>
      <c r="M169" s="409"/>
      <c r="N169" s="337" t="s">
        <v>26</v>
      </c>
      <c r="O169" s="375">
        <v>579599.95833088201</v>
      </c>
      <c r="P169" s="320"/>
      <c r="Q169" s="337" t="s">
        <v>26</v>
      </c>
      <c r="R169" s="400">
        <v>56475.697396007323</v>
      </c>
      <c r="S169" s="400">
        <v>11407.946222553001</v>
      </c>
      <c r="T169" s="400">
        <v>67883.643618560323</v>
      </c>
      <c r="U169" s="409"/>
      <c r="V169" s="337" t="s">
        <v>26</v>
      </c>
      <c r="W169" s="400">
        <v>419528.95925984485</v>
      </c>
      <c r="X169" s="320"/>
      <c r="Y169" s="337" t="s">
        <v>26</v>
      </c>
      <c r="Z169" s="400">
        <v>52.420519685372703</v>
      </c>
      <c r="AA169" s="400"/>
      <c r="AB169" s="400">
        <v>0.49948593042790801</v>
      </c>
      <c r="AC169" s="400">
        <v>9.3761278865858895</v>
      </c>
      <c r="AD169" s="400">
        <v>50328.1602546051</v>
      </c>
      <c r="AE169" s="400">
        <v>50390.456388107486</v>
      </c>
      <c r="AF169" s="320"/>
      <c r="AG169" s="320"/>
      <c r="AH169" s="320"/>
      <c r="AI169" s="320"/>
      <c r="AJ169" s="320"/>
      <c r="AK169" s="320"/>
      <c r="AL169" s="320"/>
      <c r="AM169" s="320"/>
      <c r="AN169" s="320"/>
      <c r="AO169" s="320"/>
      <c r="AP169" s="320"/>
      <c r="AQ169" s="320"/>
      <c r="AR169" s="320"/>
      <c r="AS169" s="320"/>
      <c r="AT169" s="320"/>
      <c r="AU169" s="320"/>
      <c r="AV169" s="320"/>
      <c r="AW169" s="320"/>
      <c r="AX169" s="320"/>
      <c r="AY169" s="320"/>
      <c r="AZ169" s="320"/>
      <c r="BA169" s="320"/>
      <c r="BB169" s="320"/>
      <c r="BJ169" s="310"/>
      <c r="BP169" s="310"/>
      <c r="BS169" s="310"/>
      <c r="BW169" s="310"/>
    </row>
    <row r="170" spans="6:80" x14ac:dyDescent="0.15">
      <c r="F170" s="312"/>
      <c r="I170" s="345" t="s">
        <v>27</v>
      </c>
      <c r="J170" s="374">
        <v>0.17733537498861501</v>
      </c>
      <c r="K170" s="408">
        <v>7538213.8470414104</v>
      </c>
      <c r="L170" s="408">
        <v>7538214.0243767854</v>
      </c>
      <c r="M170" s="409"/>
      <c r="N170" s="345" t="s">
        <v>27</v>
      </c>
      <c r="O170" s="375">
        <v>2779610.207371078</v>
      </c>
      <c r="P170" s="320"/>
      <c r="Q170" s="345" t="s">
        <v>27</v>
      </c>
      <c r="R170" s="400">
        <v>98065.408982421184</v>
      </c>
      <c r="S170" s="400">
        <v>194.054100003093</v>
      </c>
      <c r="T170" s="400">
        <v>98259.463082424278</v>
      </c>
      <c r="U170" s="409"/>
      <c r="V170" s="345" t="s">
        <v>27</v>
      </c>
      <c r="W170" s="400">
        <v>333755.08154724858</v>
      </c>
      <c r="X170" s="320"/>
      <c r="Y170" s="345" t="s">
        <v>27</v>
      </c>
      <c r="Z170" s="400">
        <v>28.1652634236961</v>
      </c>
      <c r="AA170" s="400">
        <v>0.14809777587652201</v>
      </c>
      <c r="AB170" s="400">
        <v>0.74966752249747504</v>
      </c>
      <c r="AC170" s="400">
        <v>6.4827667186036697</v>
      </c>
      <c r="AD170" s="400">
        <v>13778.4562492799</v>
      </c>
      <c r="AE170" s="400">
        <v>13814.002044720573</v>
      </c>
      <c r="AF170" s="320"/>
      <c r="AG170" s="320"/>
      <c r="AH170" s="320"/>
      <c r="AI170" s="320"/>
      <c r="AJ170" s="320"/>
      <c r="AK170" s="320"/>
      <c r="AL170" s="320"/>
      <c r="AM170" s="320"/>
      <c r="AN170" s="320"/>
      <c r="AO170" s="320"/>
      <c r="AP170" s="320"/>
      <c r="AQ170" s="320"/>
      <c r="AR170" s="320"/>
      <c r="AS170" s="320"/>
      <c r="AT170" s="320"/>
      <c r="AU170" s="320"/>
      <c r="AV170" s="320"/>
      <c r="AW170" s="320"/>
      <c r="AX170" s="320"/>
      <c r="AY170" s="320"/>
      <c r="AZ170" s="320"/>
      <c r="BA170" s="320"/>
      <c r="BB170" s="320"/>
      <c r="BJ170" s="310"/>
      <c r="BP170" s="310"/>
      <c r="BS170" s="310"/>
      <c r="BW170" s="310"/>
    </row>
    <row r="171" spans="6:80" x14ac:dyDescent="0.15">
      <c r="F171" s="312"/>
      <c r="I171" s="345" t="s">
        <v>28</v>
      </c>
      <c r="J171" s="374">
        <v>0.17733537498861501</v>
      </c>
      <c r="K171" s="408">
        <v>6019865.3246814394</v>
      </c>
      <c r="L171" s="408">
        <v>6019865.5020168144</v>
      </c>
      <c r="M171" s="409"/>
      <c r="N171" s="345" t="s">
        <v>28</v>
      </c>
      <c r="O171" s="375">
        <v>1561160.566178513</v>
      </c>
      <c r="P171" s="320"/>
      <c r="Q171" s="345" t="s">
        <v>28</v>
      </c>
      <c r="R171" s="400">
        <v>56314.743899104098</v>
      </c>
      <c r="S171" s="400">
        <v>1427.0125928958801</v>
      </c>
      <c r="T171" s="400">
        <v>57741.756491999979</v>
      </c>
      <c r="U171" s="409"/>
      <c r="V171" s="345" t="s">
        <v>28</v>
      </c>
      <c r="W171" s="400">
        <v>431847.49856961297</v>
      </c>
      <c r="X171" s="320"/>
      <c r="Y171" s="345" t="s">
        <v>28</v>
      </c>
      <c r="Z171" s="400">
        <v>3.81633346062153</v>
      </c>
      <c r="AA171" s="400"/>
      <c r="AB171" s="400">
        <v>2.19631662499159</v>
      </c>
      <c r="AC171" s="400">
        <v>7.5170324863865901</v>
      </c>
      <c r="AD171" s="400">
        <v>4703.2425610767596</v>
      </c>
      <c r="AE171" s="400">
        <v>4716.7722436487593</v>
      </c>
      <c r="AF171" s="320"/>
      <c r="AG171" s="320"/>
      <c r="AH171" s="320"/>
      <c r="AI171" s="320"/>
      <c r="AJ171" s="320"/>
      <c r="AK171" s="320"/>
      <c r="AL171" s="320"/>
      <c r="AM171" s="320"/>
      <c r="AN171" s="320"/>
      <c r="AO171" s="320"/>
      <c r="AP171" s="320"/>
      <c r="AQ171" s="320"/>
      <c r="AR171" s="320"/>
      <c r="AS171" s="320"/>
      <c r="AT171" s="320"/>
      <c r="AU171" s="320"/>
      <c r="AV171" s="320"/>
      <c r="AW171" s="320"/>
      <c r="AX171" s="320"/>
      <c r="AY171" s="320"/>
      <c r="AZ171" s="320"/>
      <c r="BA171" s="320"/>
      <c r="BB171" s="320"/>
      <c r="BJ171" s="310"/>
      <c r="BP171" s="310"/>
      <c r="BS171" s="310"/>
      <c r="BW171" s="310"/>
    </row>
    <row r="172" spans="6:80" x14ac:dyDescent="0.15">
      <c r="F172" s="312"/>
      <c r="I172" s="345" t="s">
        <v>29</v>
      </c>
      <c r="J172" s="374"/>
      <c r="K172" s="408">
        <v>7026548.2611215459</v>
      </c>
      <c r="L172" s="408">
        <v>7026548.2611215459</v>
      </c>
      <c r="M172" s="409"/>
      <c r="N172" s="345" t="s">
        <v>29</v>
      </c>
      <c r="O172" s="375">
        <v>1733424.7537009218</v>
      </c>
      <c r="P172" s="320"/>
      <c r="Q172" s="345" t="s">
        <v>29</v>
      </c>
      <c r="R172" s="400">
        <v>53562.984883570993</v>
      </c>
      <c r="S172" s="400">
        <v>14307.701269810001</v>
      </c>
      <c r="T172" s="400">
        <v>67870.686153380986</v>
      </c>
      <c r="U172" s="409"/>
      <c r="V172" s="345" t="s">
        <v>29</v>
      </c>
      <c r="W172" s="400">
        <v>306304.38882714306</v>
      </c>
      <c r="X172" s="320"/>
      <c r="Y172" s="345" t="s">
        <v>29</v>
      </c>
      <c r="Z172" s="400">
        <v>4.5909849843010297</v>
      </c>
      <c r="AA172" s="400">
        <v>1.32018327713012E-3</v>
      </c>
      <c r="AB172" s="400">
        <v>20.902732002548799</v>
      </c>
      <c r="AC172" s="400">
        <v>137.14125435892399</v>
      </c>
      <c r="AD172" s="400">
        <v>2182.71568342298</v>
      </c>
      <c r="AE172" s="400">
        <v>2345.351974952031</v>
      </c>
      <c r="AF172" s="320"/>
      <c r="AG172" s="320"/>
      <c r="AH172" s="320"/>
      <c r="AI172" s="320"/>
      <c r="AJ172" s="320"/>
      <c r="AK172" s="320"/>
      <c r="AL172" s="320"/>
      <c r="AM172" s="320"/>
      <c r="AN172" s="320"/>
      <c r="AO172" s="320"/>
      <c r="AP172" s="320"/>
      <c r="AQ172" s="320"/>
      <c r="AR172" s="320"/>
      <c r="AS172" s="320"/>
      <c r="AT172" s="320"/>
      <c r="AU172" s="320"/>
      <c r="AV172" s="320"/>
      <c r="AW172" s="320"/>
      <c r="AX172" s="320"/>
      <c r="AY172" s="320"/>
      <c r="AZ172" s="320"/>
      <c r="BA172" s="320"/>
      <c r="BB172" s="320"/>
      <c r="BJ172" s="310"/>
      <c r="BP172" s="310"/>
      <c r="BS172" s="310"/>
      <c r="BW172" s="310"/>
    </row>
    <row r="173" spans="6:80" x14ac:dyDescent="0.15">
      <c r="F173" s="312"/>
      <c r="I173" s="345" t="s">
        <v>30</v>
      </c>
      <c r="J173" s="374">
        <v>0.17733537498861501</v>
      </c>
      <c r="K173" s="408">
        <v>5817734.0320877917</v>
      </c>
      <c r="L173" s="408">
        <v>5817734.2094231667</v>
      </c>
      <c r="M173" s="409"/>
      <c r="N173" s="345" t="s">
        <v>30</v>
      </c>
      <c r="O173" s="375">
        <v>1907891.6853865017</v>
      </c>
      <c r="P173" s="320"/>
      <c r="Q173" s="345" t="s">
        <v>30</v>
      </c>
      <c r="R173" s="400">
        <v>16329.174774078561</v>
      </c>
      <c r="S173" s="400">
        <v>3912.81895337067</v>
      </c>
      <c r="T173" s="400">
        <v>20241.993727449233</v>
      </c>
      <c r="U173" s="409"/>
      <c r="V173" s="345" t="s">
        <v>30</v>
      </c>
      <c r="W173" s="400">
        <v>199963.65389309646</v>
      </c>
      <c r="X173" s="320"/>
      <c r="Y173" s="345" t="s">
        <v>30</v>
      </c>
      <c r="Z173" s="400">
        <v>4.3853710219264004</v>
      </c>
      <c r="AA173" s="400">
        <v>4.7627836465835504E-6</v>
      </c>
      <c r="AB173" s="400">
        <v>0.91813037451356494</v>
      </c>
      <c r="AC173" s="400">
        <v>7.1180267967283646</v>
      </c>
      <c r="AD173" s="400">
        <v>20439.464011380402</v>
      </c>
      <c r="AE173" s="400">
        <v>20451.885544336354</v>
      </c>
      <c r="AF173" s="320"/>
      <c r="AG173" s="320"/>
      <c r="AH173" s="320"/>
      <c r="AI173" s="320"/>
      <c r="AJ173" s="320"/>
      <c r="AK173" s="320"/>
      <c r="AL173" s="320"/>
      <c r="AM173" s="320"/>
      <c r="AN173" s="320"/>
      <c r="AO173" s="320"/>
      <c r="AP173" s="320"/>
      <c r="AQ173" s="320"/>
      <c r="AR173" s="320"/>
      <c r="AS173" s="320"/>
      <c r="AT173" s="320"/>
      <c r="AU173" s="320"/>
      <c r="AV173" s="320"/>
      <c r="AW173" s="320"/>
      <c r="AX173" s="320"/>
      <c r="AY173" s="320"/>
      <c r="AZ173" s="320"/>
      <c r="BA173" s="320"/>
      <c r="BB173" s="320"/>
      <c r="BJ173" s="310"/>
      <c r="BP173" s="310"/>
      <c r="BS173" s="310"/>
      <c r="BW173" s="310"/>
    </row>
    <row r="174" spans="6:80" x14ac:dyDescent="0.15">
      <c r="F174" s="312"/>
      <c r="I174" s="345" t="s">
        <v>31</v>
      </c>
      <c r="J174" s="374"/>
      <c r="K174" s="408">
        <v>7998783.6239643916</v>
      </c>
      <c r="L174" s="408">
        <v>7998783.6239643916</v>
      </c>
      <c r="M174" s="409"/>
      <c r="N174" s="345" t="s">
        <v>31</v>
      </c>
      <c r="O174" s="375">
        <v>2531085.0399243599</v>
      </c>
      <c r="P174" s="320"/>
      <c r="Q174" s="345" t="s">
        <v>31</v>
      </c>
      <c r="R174" s="400">
        <v>126321.75475861848</v>
      </c>
      <c r="S174" s="400">
        <v>21276.149425571701</v>
      </c>
      <c r="T174" s="400">
        <v>147597.90418419018</v>
      </c>
      <c r="U174" s="409"/>
      <c r="V174" s="345" t="s">
        <v>31</v>
      </c>
      <c r="W174" s="400">
        <v>379839.60612151842</v>
      </c>
      <c r="X174" s="320"/>
      <c r="Y174" s="345" t="s">
        <v>31</v>
      </c>
      <c r="Z174" s="400">
        <v>4.5989130791276596</v>
      </c>
      <c r="AA174" s="400"/>
      <c r="AB174" s="400">
        <v>40.19988026935598</v>
      </c>
      <c r="AC174" s="400">
        <v>6.6238832976668993</v>
      </c>
      <c r="AD174" s="400">
        <v>12473.911019720101</v>
      </c>
      <c r="AE174" s="400">
        <v>12525.333696366251</v>
      </c>
      <c r="AF174" s="320"/>
      <c r="AG174" s="320"/>
      <c r="AH174" s="320"/>
      <c r="AI174" s="320"/>
      <c r="AJ174" s="320"/>
      <c r="AK174" s="320"/>
      <c r="AL174" s="320"/>
      <c r="AM174" s="320"/>
      <c r="AN174" s="320"/>
      <c r="AO174" s="320"/>
      <c r="AP174" s="320"/>
      <c r="AQ174" s="320"/>
      <c r="AR174" s="320"/>
      <c r="AS174" s="320"/>
      <c r="AT174" s="320"/>
      <c r="AU174" s="320"/>
      <c r="AV174" s="320"/>
      <c r="AW174" s="320"/>
      <c r="AX174" s="320"/>
      <c r="AY174" s="320"/>
      <c r="AZ174" s="320"/>
      <c r="BA174" s="320"/>
      <c r="BB174" s="320"/>
      <c r="BJ174" s="310"/>
      <c r="BP174" s="310"/>
      <c r="BS174" s="310"/>
      <c r="BW174" s="310"/>
    </row>
    <row r="175" spans="6:80" x14ac:dyDescent="0.15">
      <c r="F175" s="312"/>
      <c r="I175" s="345" t="s">
        <v>32</v>
      </c>
      <c r="J175" s="374">
        <v>0.35467074997723103</v>
      </c>
      <c r="K175" s="408">
        <v>7904231.5887456331</v>
      </c>
      <c r="L175" s="408">
        <v>7904231.9434163831</v>
      </c>
      <c r="M175" s="409"/>
      <c r="N175" s="345" t="s">
        <v>32</v>
      </c>
      <c r="O175" s="375">
        <v>2487142.5245905966</v>
      </c>
      <c r="P175" s="320"/>
      <c r="Q175" s="345" t="s">
        <v>32</v>
      </c>
      <c r="R175" s="400">
        <v>20081.207014076343</v>
      </c>
      <c r="S175" s="400">
        <v>1029.65699263848</v>
      </c>
      <c r="T175" s="400">
        <v>21110.864006714823</v>
      </c>
      <c r="U175" s="409"/>
      <c r="V175" s="345" t="s">
        <v>32</v>
      </c>
      <c r="W175" s="400">
        <v>197215.29219382509</v>
      </c>
      <c r="X175" s="320"/>
      <c r="Y175" s="345" t="s">
        <v>32</v>
      </c>
      <c r="Z175" s="400">
        <v>3.7310460405424202</v>
      </c>
      <c r="AA175" s="400"/>
      <c r="AB175" s="400">
        <v>0.73178623709827617</v>
      </c>
      <c r="AC175" s="400">
        <v>3384.7539824573273</v>
      </c>
      <c r="AD175" s="400">
        <v>476.98937240056603</v>
      </c>
      <c r="AE175" s="400">
        <v>3866.206187135534</v>
      </c>
      <c r="AF175" s="320"/>
      <c r="AG175" s="320"/>
      <c r="AH175" s="320"/>
      <c r="AI175" s="320"/>
      <c r="AJ175" s="320"/>
      <c r="AK175" s="320"/>
      <c r="AL175" s="320"/>
      <c r="AM175" s="320"/>
      <c r="AN175" s="320"/>
      <c r="AO175" s="320"/>
      <c r="AP175" s="320"/>
      <c r="AQ175" s="320"/>
      <c r="AR175" s="320"/>
      <c r="AS175" s="320"/>
      <c r="AT175" s="320"/>
      <c r="AU175" s="320"/>
      <c r="AV175" s="320"/>
      <c r="AW175" s="320"/>
      <c r="AX175" s="320"/>
      <c r="AY175" s="320"/>
      <c r="AZ175" s="320"/>
      <c r="BA175" s="320"/>
      <c r="BB175" s="320"/>
      <c r="BJ175" s="310"/>
      <c r="BP175" s="310"/>
      <c r="BS175" s="310"/>
      <c r="BW175" s="310"/>
    </row>
    <row r="176" spans="6:80" x14ac:dyDescent="0.15">
      <c r="F176" s="312"/>
      <c r="I176" s="345" t="s">
        <v>33</v>
      </c>
      <c r="J176" s="374">
        <v>0.53200612496584598</v>
      </c>
      <c r="K176" s="408">
        <v>15871478.446025133</v>
      </c>
      <c r="L176" s="408">
        <v>15871478.978031257</v>
      </c>
      <c r="M176" s="409"/>
      <c r="N176" s="345" t="s">
        <v>33</v>
      </c>
      <c r="O176" s="375">
        <v>966144.69904727268</v>
      </c>
      <c r="P176" s="320"/>
      <c r="Q176" s="345" t="s">
        <v>33</v>
      </c>
      <c r="R176" s="400">
        <v>17489.984420595625</v>
      </c>
      <c r="S176" s="400">
        <v>15.2282332368195</v>
      </c>
      <c r="T176" s="400">
        <v>17505.212653832445</v>
      </c>
      <c r="U176" s="409"/>
      <c r="V176" s="345" t="s">
        <v>33</v>
      </c>
      <c r="W176" s="400">
        <v>191720.30633413524</v>
      </c>
      <c r="X176" s="320"/>
      <c r="Y176" s="345" t="s">
        <v>33</v>
      </c>
      <c r="Z176" s="400">
        <v>104.901158904656</v>
      </c>
      <c r="AA176" s="400">
        <v>0.164026813581585</v>
      </c>
      <c r="AB176" s="400">
        <v>1.3638708479702459</v>
      </c>
      <c r="AC176" s="400">
        <v>318.01092442963227</v>
      </c>
      <c r="AD176" s="400">
        <v>1103.62379075586</v>
      </c>
      <c r="AE176" s="400">
        <v>1528.0637717517002</v>
      </c>
      <c r="AF176" s="320"/>
      <c r="AG176" s="320"/>
      <c r="AH176" s="320"/>
      <c r="AI176" s="320"/>
      <c r="AJ176" s="320"/>
      <c r="AK176" s="320"/>
      <c r="AL176" s="320"/>
      <c r="AM176" s="320"/>
      <c r="AN176" s="320"/>
      <c r="AO176" s="320"/>
      <c r="AP176" s="320"/>
      <c r="AQ176" s="320"/>
      <c r="AR176" s="320"/>
      <c r="AS176" s="320"/>
      <c r="AT176" s="320"/>
      <c r="AU176" s="320"/>
      <c r="AV176" s="320"/>
      <c r="AW176" s="320"/>
      <c r="AX176" s="320"/>
      <c r="AY176" s="320"/>
      <c r="AZ176" s="320"/>
      <c r="BA176" s="320"/>
      <c r="BB176" s="320"/>
      <c r="BJ176" s="310"/>
      <c r="BP176" s="310"/>
      <c r="BS176" s="310"/>
      <c r="BW176" s="310"/>
    </row>
    <row r="177" spans="6:81" x14ac:dyDescent="0.15">
      <c r="F177" s="312"/>
      <c r="I177" s="349" t="s">
        <v>17</v>
      </c>
      <c r="J177" s="410">
        <v>1.7733537498861534</v>
      </c>
      <c r="K177" s="411">
        <v>87295390.621787742</v>
      </c>
      <c r="L177" s="411">
        <v>87295392.395141512</v>
      </c>
      <c r="M177" s="320"/>
      <c r="N177" s="349" t="s">
        <v>17</v>
      </c>
      <c r="O177" s="361">
        <v>16938102.355716188</v>
      </c>
      <c r="P177" s="320"/>
      <c r="Q177" s="349" t="s">
        <v>17</v>
      </c>
      <c r="R177" s="412">
        <v>564008.26938703435</v>
      </c>
      <c r="S177" s="412">
        <v>121770.77996222451</v>
      </c>
      <c r="T177" s="412">
        <v>685779.049349259</v>
      </c>
      <c r="U177" s="320"/>
      <c r="V177" s="349" t="s">
        <v>17</v>
      </c>
      <c r="W177" s="412">
        <v>3553161.8878518441</v>
      </c>
      <c r="X177" s="320"/>
      <c r="Y177" s="349" t="s">
        <v>17</v>
      </c>
      <c r="Z177" s="412">
        <v>512.98470645490841</v>
      </c>
      <c r="AA177" s="412">
        <v>1.4560183044522923</v>
      </c>
      <c r="AB177" s="412">
        <v>98.931071237660689</v>
      </c>
      <c r="AC177" s="412">
        <v>3959.1441917139969</v>
      </c>
      <c r="AD177" s="412">
        <v>448133.94202531996</v>
      </c>
      <c r="AE177" s="412">
        <v>452706.45801303099</v>
      </c>
      <c r="AF177" s="320"/>
      <c r="AG177" s="320"/>
      <c r="AH177" s="320"/>
      <c r="AI177" s="320"/>
      <c r="AJ177" s="320"/>
      <c r="AK177" s="320"/>
      <c r="AL177" s="320"/>
      <c r="AM177" s="320"/>
      <c r="AN177" s="320"/>
      <c r="AO177" s="320"/>
      <c r="AP177" s="320"/>
      <c r="AQ177" s="320"/>
      <c r="AR177" s="320"/>
      <c r="AS177" s="320"/>
      <c r="AT177" s="320"/>
      <c r="AU177" s="320"/>
      <c r="AV177" s="320"/>
      <c r="AW177" s="320"/>
      <c r="AX177" s="320"/>
      <c r="AY177" s="320"/>
      <c r="AZ177" s="320"/>
      <c r="BA177" s="320"/>
      <c r="BB177" s="320"/>
      <c r="BJ177" s="310"/>
      <c r="BP177" s="310"/>
      <c r="BS177" s="310"/>
      <c r="BW177" s="310"/>
    </row>
    <row r="178" spans="6:81" x14ac:dyDescent="0.15">
      <c r="F178" s="312"/>
      <c r="I178" s="310"/>
      <c r="AI178" s="310"/>
      <c r="BB178" s="310"/>
      <c r="BJ178" s="310"/>
      <c r="BP178" s="310"/>
      <c r="BS178" s="310"/>
      <c r="BW178" s="310"/>
    </row>
    <row r="179" spans="6:81" x14ac:dyDescent="0.15">
      <c r="F179" s="312"/>
      <c r="I179" s="310"/>
      <c r="AI179" s="310"/>
      <c r="BB179" s="310"/>
      <c r="BJ179" s="310"/>
      <c r="BP179" s="310"/>
      <c r="BS179" s="310"/>
      <c r="BW179" s="310"/>
    </row>
    <row r="180" spans="6:81" x14ac:dyDescent="0.15">
      <c r="F180" s="312"/>
      <c r="I180" s="396" t="s">
        <v>1147</v>
      </c>
      <c r="N180" s="325" t="s">
        <v>431</v>
      </c>
      <c r="Q180" s="396" t="s">
        <v>491</v>
      </c>
      <c r="U180" s="309"/>
      <c r="V180" s="396" t="s">
        <v>492</v>
      </c>
      <c r="Y180" s="396" t="s">
        <v>493</v>
      </c>
      <c r="AI180" s="310"/>
      <c r="BB180" s="310"/>
      <c r="BJ180" s="310"/>
      <c r="BP180" s="310"/>
      <c r="BS180" s="310"/>
      <c r="BW180" s="310"/>
    </row>
    <row r="181" spans="6:81" x14ac:dyDescent="0.15">
      <c r="F181" s="312"/>
      <c r="I181" s="325" t="s">
        <v>487</v>
      </c>
      <c r="M181" s="325"/>
      <c r="N181" s="310" t="s">
        <v>487</v>
      </c>
      <c r="Q181" s="325" t="s">
        <v>487</v>
      </c>
      <c r="S181" s="309"/>
      <c r="T181" s="309"/>
      <c r="U181" s="309"/>
      <c r="V181" s="325" t="s">
        <v>487</v>
      </c>
      <c r="Y181" s="310" t="s">
        <v>487</v>
      </c>
      <c r="AI181" s="310"/>
      <c r="BB181" s="310"/>
      <c r="BE181" s="346"/>
      <c r="BF181" s="346"/>
      <c r="BG181" s="346"/>
      <c r="BH181" s="346"/>
      <c r="BI181" s="346"/>
      <c r="BJ181" s="346"/>
      <c r="BK181" s="346"/>
      <c r="BL181" s="346"/>
      <c r="BM181" s="346"/>
      <c r="BN181" s="346"/>
      <c r="BO181" s="346"/>
      <c r="BP181" s="346"/>
      <c r="BQ181" s="346"/>
      <c r="BR181" s="346"/>
      <c r="BS181" s="346"/>
      <c r="BT181" s="346"/>
      <c r="BU181" s="346"/>
      <c r="BV181" s="346"/>
      <c r="BW181" s="346"/>
      <c r="BX181" s="346"/>
      <c r="BY181" s="346"/>
      <c r="BZ181" s="346"/>
      <c r="CA181" s="346"/>
      <c r="CB181" s="346"/>
      <c r="CC181" s="346"/>
    </row>
    <row r="182" spans="6:81" ht="42" customHeight="1" x14ac:dyDescent="0.15">
      <c r="F182" s="312"/>
      <c r="I182" s="332" t="s">
        <v>489</v>
      </c>
      <c r="J182" s="389" t="s">
        <v>460</v>
      </c>
      <c r="K182" s="398" t="s">
        <v>474</v>
      </c>
      <c r="L182" s="334" t="s">
        <v>17</v>
      </c>
      <c r="M182" s="309"/>
      <c r="N182" s="399" t="s">
        <v>489</v>
      </c>
      <c r="O182" s="398" t="s">
        <v>475</v>
      </c>
      <c r="Q182" s="332" t="s">
        <v>489</v>
      </c>
      <c r="R182" s="398" t="s">
        <v>476</v>
      </c>
      <c r="S182" s="398" t="s">
        <v>477</v>
      </c>
      <c r="T182" s="398" t="s">
        <v>17</v>
      </c>
      <c r="U182" s="309"/>
      <c r="V182" s="332" t="s">
        <v>489</v>
      </c>
      <c r="W182" s="398" t="s">
        <v>478</v>
      </c>
      <c r="Y182" s="332" t="s">
        <v>489</v>
      </c>
      <c r="Z182" s="332" t="s">
        <v>479</v>
      </c>
      <c r="AA182" s="332" t="s">
        <v>480</v>
      </c>
      <c r="AB182" s="332" t="s">
        <v>481</v>
      </c>
      <c r="AC182" s="332" t="s">
        <v>482</v>
      </c>
      <c r="AD182" s="332" t="s">
        <v>483</v>
      </c>
      <c r="AE182" s="398" t="s">
        <v>17</v>
      </c>
      <c r="AI182" s="310"/>
      <c r="BB182" s="310"/>
      <c r="BJ182" s="310"/>
      <c r="BP182" s="310"/>
      <c r="BS182" s="310"/>
      <c r="BW182" s="310"/>
    </row>
    <row r="183" spans="6:81" ht="17" x14ac:dyDescent="0.15">
      <c r="F183" s="312"/>
      <c r="I183" s="337" t="s">
        <v>22</v>
      </c>
      <c r="J183" s="413"/>
      <c r="K183" s="380">
        <v>18648</v>
      </c>
      <c r="L183" s="380">
        <v>18648</v>
      </c>
      <c r="M183" s="309"/>
      <c r="N183" s="337" t="s">
        <v>22</v>
      </c>
      <c r="O183" s="391">
        <v>1128</v>
      </c>
      <c r="Q183" s="337" t="s">
        <v>22</v>
      </c>
      <c r="R183" s="391">
        <v>174</v>
      </c>
      <c r="S183" s="391">
        <v>40</v>
      </c>
      <c r="T183" s="391">
        <f t="shared" ref="T183:T194" si="35">SUM(R183:S183)</f>
        <v>214</v>
      </c>
      <c r="U183" s="309"/>
      <c r="V183" s="337" t="s">
        <v>22</v>
      </c>
      <c r="W183" s="353">
        <v>1560</v>
      </c>
      <c r="Y183" s="337" t="s">
        <v>22</v>
      </c>
      <c r="Z183" s="353">
        <v>8</v>
      </c>
      <c r="AA183" s="353">
        <v>1</v>
      </c>
      <c r="AB183" s="353">
        <v>10</v>
      </c>
      <c r="AC183" s="353">
        <v>5</v>
      </c>
      <c r="AD183" s="353">
        <v>51</v>
      </c>
      <c r="AE183" s="353">
        <f t="shared" ref="AE183:AE195" si="36">SUM(Z183:AD183)</f>
        <v>75</v>
      </c>
      <c r="AI183" s="310"/>
      <c r="BB183" s="310"/>
      <c r="BJ183" s="310"/>
      <c r="BP183" s="310"/>
      <c r="BS183" s="310"/>
      <c r="BW183" s="310"/>
    </row>
    <row r="184" spans="6:81" ht="17" x14ac:dyDescent="0.15">
      <c r="F184" s="312"/>
      <c r="I184" s="337" t="s">
        <v>23</v>
      </c>
      <c r="J184" s="413"/>
      <c r="K184" s="380">
        <v>18545</v>
      </c>
      <c r="L184" s="380">
        <v>18545</v>
      </c>
      <c r="M184" s="309"/>
      <c r="N184" s="337" t="s">
        <v>23</v>
      </c>
      <c r="O184" s="391">
        <v>1077</v>
      </c>
      <c r="Q184" s="337" t="s">
        <v>23</v>
      </c>
      <c r="R184" s="391">
        <v>188</v>
      </c>
      <c r="S184" s="391">
        <v>38</v>
      </c>
      <c r="T184" s="391">
        <f t="shared" si="35"/>
        <v>226</v>
      </c>
      <c r="U184" s="309"/>
      <c r="V184" s="337" t="s">
        <v>23</v>
      </c>
      <c r="W184" s="353">
        <v>1564</v>
      </c>
      <c r="Y184" s="337" t="s">
        <v>23</v>
      </c>
      <c r="Z184" s="353">
        <v>8</v>
      </c>
      <c r="AA184" s="353"/>
      <c r="AB184" s="353">
        <v>9</v>
      </c>
      <c r="AC184" s="353">
        <v>7</v>
      </c>
      <c r="AD184" s="353">
        <v>48</v>
      </c>
      <c r="AE184" s="353">
        <f t="shared" si="36"/>
        <v>72</v>
      </c>
      <c r="AI184" s="310"/>
      <c r="BB184" s="310"/>
      <c r="BJ184" s="310"/>
      <c r="BP184" s="310"/>
      <c r="BS184" s="310"/>
      <c r="BW184" s="310"/>
    </row>
    <row r="185" spans="6:81" ht="17" x14ac:dyDescent="0.15">
      <c r="F185" s="312"/>
      <c r="I185" s="337" t="s">
        <v>24</v>
      </c>
      <c r="J185" s="413"/>
      <c r="K185" s="380">
        <v>15286</v>
      </c>
      <c r="L185" s="380">
        <v>15286</v>
      </c>
      <c r="M185" s="309"/>
      <c r="N185" s="337" t="s">
        <v>24</v>
      </c>
      <c r="O185" s="391">
        <v>1032</v>
      </c>
      <c r="Q185" s="337" t="s">
        <v>24</v>
      </c>
      <c r="R185" s="391">
        <v>151</v>
      </c>
      <c r="S185" s="391">
        <v>38</v>
      </c>
      <c r="T185" s="391">
        <f t="shared" si="35"/>
        <v>189</v>
      </c>
      <c r="U185" s="309"/>
      <c r="V185" s="337" t="s">
        <v>24</v>
      </c>
      <c r="W185" s="353">
        <v>21722</v>
      </c>
      <c r="Y185" s="337" t="s">
        <v>24</v>
      </c>
      <c r="Z185" s="353">
        <v>6</v>
      </c>
      <c r="AA185" s="353">
        <v>1</v>
      </c>
      <c r="AB185" s="353">
        <v>6</v>
      </c>
      <c r="AC185" s="353">
        <v>3</v>
      </c>
      <c r="AD185" s="353">
        <v>33</v>
      </c>
      <c r="AE185" s="353">
        <f t="shared" si="36"/>
        <v>49</v>
      </c>
      <c r="AI185" s="310"/>
      <c r="BB185" s="310"/>
      <c r="BJ185" s="310"/>
      <c r="BP185" s="310"/>
      <c r="BS185" s="310"/>
      <c r="BW185" s="310"/>
    </row>
    <row r="186" spans="6:81" ht="17" x14ac:dyDescent="0.15">
      <c r="F186" s="312"/>
      <c r="I186" s="337" t="s">
        <v>25</v>
      </c>
      <c r="J186" s="413"/>
      <c r="K186" s="380">
        <v>14420</v>
      </c>
      <c r="L186" s="380">
        <v>14420</v>
      </c>
      <c r="M186" s="309"/>
      <c r="N186" s="337" t="s">
        <v>25</v>
      </c>
      <c r="O186" s="391">
        <v>2488</v>
      </c>
      <c r="Q186" s="337" t="s">
        <v>25</v>
      </c>
      <c r="R186" s="391">
        <v>165</v>
      </c>
      <c r="S186" s="391">
        <v>52</v>
      </c>
      <c r="T186" s="391">
        <f t="shared" si="35"/>
        <v>217</v>
      </c>
      <c r="U186" s="309"/>
      <c r="V186" s="337" t="s">
        <v>25</v>
      </c>
      <c r="W186" s="353">
        <v>155868</v>
      </c>
      <c r="Y186" s="337" t="s">
        <v>25</v>
      </c>
      <c r="Z186" s="353">
        <v>7</v>
      </c>
      <c r="AA186" s="353">
        <v>1</v>
      </c>
      <c r="AB186" s="353">
        <v>7</v>
      </c>
      <c r="AC186" s="353">
        <v>5</v>
      </c>
      <c r="AD186" s="353">
        <v>48</v>
      </c>
      <c r="AE186" s="353">
        <f t="shared" si="36"/>
        <v>68</v>
      </c>
      <c r="AI186" s="310"/>
      <c r="BB186" s="310"/>
      <c r="BJ186" s="310"/>
      <c r="BP186" s="310"/>
      <c r="BS186" s="310"/>
      <c r="BW186" s="310"/>
    </row>
    <row r="187" spans="6:81" ht="17" x14ac:dyDescent="0.15">
      <c r="F187" s="312"/>
      <c r="I187" s="337" t="s">
        <v>26</v>
      </c>
      <c r="J187" s="413">
        <v>2</v>
      </c>
      <c r="K187" s="380">
        <v>14816</v>
      </c>
      <c r="L187" s="380">
        <v>14818</v>
      </c>
      <c r="M187" s="309"/>
      <c r="N187" s="337" t="s">
        <v>26</v>
      </c>
      <c r="O187" s="391">
        <v>3325</v>
      </c>
      <c r="Q187" s="337" t="s">
        <v>26</v>
      </c>
      <c r="R187" s="391">
        <v>199</v>
      </c>
      <c r="S187" s="391">
        <v>40</v>
      </c>
      <c r="T187" s="391">
        <f t="shared" si="35"/>
        <v>239</v>
      </c>
      <c r="U187" s="309"/>
      <c r="V187" s="337" t="s">
        <v>26</v>
      </c>
      <c r="W187" s="353">
        <v>11827</v>
      </c>
      <c r="Y187" s="337" t="s">
        <v>26</v>
      </c>
      <c r="Z187" s="353">
        <v>6</v>
      </c>
      <c r="AA187" s="353"/>
      <c r="AB187" s="353">
        <v>1</v>
      </c>
      <c r="AC187" s="353">
        <v>3</v>
      </c>
      <c r="AD187" s="353">
        <v>48</v>
      </c>
      <c r="AE187" s="353">
        <f t="shared" si="36"/>
        <v>58</v>
      </c>
      <c r="AI187" s="310"/>
      <c r="BB187" s="310"/>
      <c r="BJ187" s="310"/>
      <c r="BP187" s="310"/>
      <c r="BS187" s="310"/>
      <c r="BW187" s="310"/>
    </row>
    <row r="188" spans="6:81" x14ac:dyDescent="0.15">
      <c r="F188" s="312"/>
      <c r="I188" s="345" t="s">
        <v>27</v>
      </c>
      <c r="J188" s="414">
        <v>1</v>
      </c>
      <c r="K188" s="415">
        <v>18095</v>
      </c>
      <c r="L188" s="415">
        <v>18096</v>
      </c>
      <c r="M188" s="392"/>
      <c r="N188" s="345" t="s">
        <v>27</v>
      </c>
      <c r="O188" s="391">
        <v>2664</v>
      </c>
      <c r="Q188" s="345" t="s">
        <v>27</v>
      </c>
      <c r="R188" s="391">
        <v>220</v>
      </c>
      <c r="S188" s="391">
        <v>41</v>
      </c>
      <c r="T188" s="391">
        <f t="shared" si="35"/>
        <v>261</v>
      </c>
      <c r="U188" s="392"/>
      <c r="V188" s="345" t="s">
        <v>27</v>
      </c>
      <c r="W188" s="353">
        <v>460</v>
      </c>
      <c r="Y188" s="345" t="s">
        <v>27</v>
      </c>
      <c r="Z188" s="353">
        <v>4</v>
      </c>
      <c r="AA188" s="353">
        <v>1</v>
      </c>
      <c r="AB188" s="353">
        <v>5</v>
      </c>
      <c r="AC188" s="353">
        <v>4</v>
      </c>
      <c r="AD188" s="353">
        <v>47</v>
      </c>
      <c r="AE188" s="353">
        <f>SUM(Z188:AD188)</f>
        <v>61</v>
      </c>
      <c r="AI188" s="310"/>
      <c r="BB188" s="310"/>
      <c r="BJ188" s="310"/>
      <c r="BP188" s="310"/>
      <c r="BS188" s="310"/>
      <c r="BW188" s="310"/>
    </row>
    <row r="189" spans="6:81" x14ac:dyDescent="0.15">
      <c r="F189" s="312"/>
      <c r="I189" s="345" t="s">
        <v>28</v>
      </c>
      <c r="J189" s="414">
        <v>1</v>
      </c>
      <c r="K189" s="415">
        <v>16351</v>
      </c>
      <c r="L189" s="415">
        <v>16352</v>
      </c>
      <c r="M189" s="392"/>
      <c r="N189" s="345" t="s">
        <v>28</v>
      </c>
      <c r="O189" s="391">
        <v>2509</v>
      </c>
      <c r="Q189" s="345" t="s">
        <v>28</v>
      </c>
      <c r="R189" s="391">
        <v>198</v>
      </c>
      <c r="S189" s="391">
        <v>25</v>
      </c>
      <c r="T189" s="391">
        <f t="shared" si="35"/>
        <v>223</v>
      </c>
      <c r="U189" s="392"/>
      <c r="V189" s="345" t="s">
        <v>28</v>
      </c>
      <c r="W189" s="353">
        <v>410</v>
      </c>
      <c r="Y189" s="345" t="s">
        <v>28</v>
      </c>
      <c r="Z189" s="353">
        <v>5</v>
      </c>
      <c r="AA189" s="353"/>
      <c r="AB189" s="353">
        <v>6</v>
      </c>
      <c r="AC189" s="353">
        <v>3</v>
      </c>
      <c r="AD189" s="353">
        <v>46</v>
      </c>
      <c r="AE189" s="353">
        <f t="shared" si="36"/>
        <v>60</v>
      </c>
      <c r="AI189" s="310"/>
      <c r="BB189" s="310"/>
      <c r="BJ189" s="310"/>
      <c r="BP189" s="310"/>
      <c r="BS189" s="310"/>
      <c r="BW189" s="310"/>
    </row>
    <row r="190" spans="6:81" x14ac:dyDescent="0.15">
      <c r="F190" s="312"/>
      <c r="I190" s="345" t="s">
        <v>29</v>
      </c>
      <c r="J190" s="414"/>
      <c r="K190" s="415">
        <v>14667</v>
      </c>
      <c r="L190" s="415">
        <v>14667</v>
      </c>
      <c r="M190" s="392"/>
      <c r="N190" s="345" t="s">
        <v>29</v>
      </c>
      <c r="O190" s="391">
        <v>1065</v>
      </c>
      <c r="Q190" s="345" t="s">
        <v>29</v>
      </c>
      <c r="R190" s="391">
        <v>210</v>
      </c>
      <c r="S190" s="391">
        <v>35</v>
      </c>
      <c r="T190" s="391">
        <f t="shared" si="35"/>
        <v>245</v>
      </c>
      <c r="U190" s="392"/>
      <c r="V190" s="345" t="s">
        <v>29</v>
      </c>
      <c r="W190" s="353">
        <v>346</v>
      </c>
      <c r="Y190" s="345" t="s">
        <v>29</v>
      </c>
      <c r="Z190" s="353">
        <v>9</v>
      </c>
      <c r="AA190" s="353">
        <v>1</v>
      </c>
      <c r="AB190" s="353">
        <v>10</v>
      </c>
      <c r="AC190" s="353">
        <v>3</v>
      </c>
      <c r="AD190" s="353">
        <v>45</v>
      </c>
      <c r="AE190" s="353">
        <f t="shared" si="36"/>
        <v>68</v>
      </c>
      <c r="AI190" s="310"/>
      <c r="BB190" s="310"/>
      <c r="BJ190" s="310"/>
      <c r="BP190" s="310"/>
      <c r="BS190" s="310"/>
      <c r="BW190" s="310"/>
    </row>
    <row r="191" spans="6:81" x14ac:dyDescent="0.15">
      <c r="F191" s="312"/>
      <c r="I191" s="345" t="s">
        <v>30</v>
      </c>
      <c r="J191" s="414">
        <v>1</v>
      </c>
      <c r="K191" s="415">
        <v>12602</v>
      </c>
      <c r="L191" s="415">
        <v>12603</v>
      </c>
      <c r="M191" s="392"/>
      <c r="N191" s="345" t="s">
        <v>30</v>
      </c>
      <c r="O191" s="391">
        <v>1587</v>
      </c>
      <c r="Q191" s="345" t="s">
        <v>30</v>
      </c>
      <c r="R191" s="391">
        <v>195</v>
      </c>
      <c r="S191" s="391">
        <v>36</v>
      </c>
      <c r="T191" s="391">
        <f t="shared" si="35"/>
        <v>231</v>
      </c>
      <c r="U191" s="392"/>
      <c r="V191" s="345" t="s">
        <v>30</v>
      </c>
      <c r="W191" s="353">
        <v>343</v>
      </c>
      <c r="Y191" s="345" t="s">
        <v>30</v>
      </c>
      <c r="Z191" s="353">
        <v>5</v>
      </c>
      <c r="AA191" s="353">
        <v>1</v>
      </c>
      <c r="AB191" s="353">
        <v>6</v>
      </c>
      <c r="AC191" s="353">
        <v>4</v>
      </c>
      <c r="AD191" s="353">
        <v>40</v>
      </c>
      <c r="AE191" s="353">
        <f t="shared" si="36"/>
        <v>56</v>
      </c>
      <c r="AI191" s="310"/>
      <c r="BB191" s="310"/>
      <c r="BJ191" s="310"/>
      <c r="BP191" s="310"/>
      <c r="BS191" s="310"/>
      <c r="BW191" s="310"/>
    </row>
    <row r="192" spans="6:81" x14ac:dyDescent="0.15">
      <c r="F192" s="312"/>
      <c r="I192" s="345" t="s">
        <v>31</v>
      </c>
      <c r="J192" s="414"/>
      <c r="K192" s="415">
        <v>11907</v>
      </c>
      <c r="L192" s="415">
        <v>11907</v>
      </c>
      <c r="M192" s="392"/>
      <c r="N192" s="345" t="s">
        <v>31</v>
      </c>
      <c r="O192" s="391">
        <v>1632</v>
      </c>
      <c r="Q192" s="345" t="s">
        <v>31</v>
      </c>
      <c r="R192" s="391">
        <v>173</v>
      </c>
      <c r="S192" s="391">
        <v>26</v>
      </c>
      <c r="T192" s="391">
        <f t="shared" si="35"/>
        <v>199</v>
      </c>
      <c r="U192" s="392"/>
      <c r="V192" s="345" t="s">
        <v>31</v>
      </c>
      <c r="W192" s="353">
        <v>407</v>
      </c>
      <c r="Y192" s="345" t="s">
        <v>31</v>
      </c>
      <c r="Z192" s="353">
        <v>5</v>
      </c>
      <c r="AA192" s="353"/>
      <c r="AB192" s="353">
        <v>13</v>
      </c>
      <c r="AC192" s="353">
        <v>4</v>
      </c>
      <c r="AD192" s="353">
        <v>46</v>
      </c>
      <c r="AE192" s="353">
        <f t="shared" si="36"/>
        <v>68</v>
      </c>
      <c r="AI192" s="310"/>
      <c r="BB192" s="310"/>
      <c r="BJ192" s="310"/>
      <c r="BP192" s="310"/>
      <c r="BS192" s="310"/>
      <c r="BW192" s="310"/>
    </row>
    <row r="193" spans="6:75" x14ac:dyDescent="0.15">
      <c r="F193" s="312"/>
      <c r="I193" s="345" t="s">
        <v>32</v>
      </c>
      <c r="J193" s="414">
        <v>2</v>
      </c>
      <c r="K193" s="415">
        <v>11258</v>
      </c>
      <c r="L193" s="415">
        <v>11260</v>
      </c>
      <c r="M193" s="392"/>
      <c r="N193" s="345" t="s">
        <v>32</v>
      </c>
      <c r="O193" s="391">
        <v>1298</v>
      </c>
      <c r="Q193" s="345" t="s">
        <v>32</v>
      </c>
      <c r="R193" s="391">
        <v>851</v>
      </c>
      <c r="S193" s="391">
        <v>21</v>
      </c>
      <c r="T193" s="391">
        <f t="shared" si="35"/>
        <v>872</v>
      </c>
      <c r="U193" s="392"/>
      <c r="V193" s="345" t="s">
        <v>32</v>
      </c>
      <c r="W193" s="353">
        <v>295</v>
      </c>
      <c r="Y193" s="345" t="s">
        <v>32</v>
      </c>
      <c r="Z193" s="353">
        <v>2</v>
      </c>
      <c r="AA193" s="353"/>
      <c r="AB193" s="353">
        <v>8</v>
      </c>
      <c r="AC193" s="353">
        <v>4</v>
      </c>
      <c r="AD193" s="353">
        <v>31</v>
      </c>
      <c r="AE193" s="353">
        <f t="shared" si="36"/>
        <v>45</v>
      </c>
      <c r="AI193" s="310"/>
      <c r="BB193" s="310"/>
      <c r="BJ193" s="310"/>
      <c r="BP193" s="310"/>
      <c r="BS193" s="310"/>
      <c r="BW193" s="310"/>
    </row>
    <row r="194" spans="6:75" x14ac:dyDescent="0.15">
      <c r="F194" s="312"/>
      <c r="I194" s="345" t="s">
        <v>33</v>
      </c>
      <c r="J194" s="414">
        <v>3</v>
      </c>
      <c r="K194" s="415">
        <v>13062</v>
      </c>
      <c r="L194" s="415">
        <v>13065</v>
      </c>
      <c r="M194" s="392"/>
      <c r="N194" s="345" t="s">
        <v>33</v>
      </c>
      <c r="O194" s="391">
        <v>1142</v>
      </c>
      <c r="Q194" s="345" t="s">
        <v>33</v>
      </c>
      <c r="R194" s="391">
        <v>1435</v>
      </c>
      <c r="S194" s="391">
        <v>22</v>
      </c>
      <c r="T194" s="391">
        <f t="shared" si="35"/>
        <v>1457</v>
      </c>
      <c r="U194" s="392"/>
      <c r="V194" s="345" t="s">
        <v>33</v>
      </c>
      <c r="W194" s="353">
        <v>409</v>
      </c>
      <c r="Y194" s="345" t="s">
        <v>33</v>
      </c>
      <c r="Z194" s="353">
        <v>5</v>
      </c>
      <c r="AA194" s="353">
        <v>1</v>
      </c>
      <c r="AB194" s="353">
        <v>10</v>
      </c>
      <c r="AC194" s="353">
        <v>6</v>
      </c>
      <c r="AD194" s="353">
        <v>34</v>
      </c>
      <c r="AE194" s="353">
        <f t="shared" si="36"/>
        <v>56</v>
      </c>
      <c r="AI194" s="310"/>
      <c r="BB194" s="310"/>
      <c r="BJ194" s="310"/>
      <c r="BP194" s="310"/>
      <c r="BS194" s="310"/>
      <c r="BW194" s="310"/>
    </row>
    <row r="195" spans="6:75" x14ac:dyDescent="0.15">
      <c r="F195" s="312"/>
      <c r="I195" s="349" t="s">
        <v>17</v>
      </c>
      <c r="J195" s="416">
        <v>10</v>
      </c>
      <c r="K195" s="417">
        <v>179657</v>
      </c>
      <c r="L195" s="417">
        <v>179667</v>
      </c>
      <c r="N195" s="349" t="s">
        <v>17</v>
      </c>
      <c r="O195" s="418">
        <v>20947</v>
      </c>
      <c r="Q195" s="349" t="s">
        <v>17</v>
      </c>
      <c r="R195" s="419">
        <v>4159</v>
      </c>
      <c r="S195" s="419">
        <v>414</v>
      </c>
      <c r="T195" s="419">
        <f>SUM(T183:T194)</f>
        <v>4573</v>
      </c>
      <c r="V195" s="349" t="s">
        <v>17</v>
      </c>
      <c r="W195" s="407">
        <v>195211</v>
      </c>
      <c r="Y195" s="349" t="s">
        <v>17</v>
      </c>
      <c r="Z195" s="407">
        <v>70</v>
      </c>
      <c r="AA195" s="407">
        <v>7</v>
      </c>
      <c r="AB195" s="407">
        <v>91</v>
      </c>
      <c r="AC195" s="407">
        <v>51</v>
      </c>
      <c r="AD195" s="407">
        <v>517</v>
      </c>
      <c r="AE195" s="353">
        <f t="shared" si="36"/>
        <v>736</v>
      </c>
      <c r="AI195" s="310"/>
      <c r="BB195" s="310"/>
      <c r="BJ195" s="310"/>
      <c r="BP195" s="310"/>
      <c r="BS195" s="310"/>
      <c r="BW195" s="310"/>
    </row>
    <row r="196" spans="6:75" x14ac:dyDescent="0.15">
      <c r="F196" s="312"/>
      <c r="I196" s="310"/>
      <c r="AI196" s="310"/>
      <c r="BB196" s="310"/>
      <c r="BJ196" s="310"/>
      <c r="BP196" s="310"/>
      <c r="BS196" s="310"/>
      <c r="BW196" s="310"/>
    </row>
    <row r="197" spans="6:75" x14ac:dyDescent="0.15">
      <c r="F197" s="312"/>
      <c r="AG197" s="309"/>
      <c r="AI197" s="310"/>
      <c r="AZ197" s="309"/>
      <c r="BB197" s="310"/>
      <c r="BJ197" s="310"/>
      <c r="BP197" s="310"/>
      <c r="BS197" s="310"/>
      <c r="BW197" s="310"/>
    </row>
    <row r="198" spans="6:75" ht="51" x14ac:dyDescent="0.15">
      <c r="I198" s="389" t="s">
        <v>490</v>
      </c>
      <c r="J198" s="389" t="s">
        <v>460</v>
      </c>
      <c r="K198" s="334" t="s">
        <v>474</v>
      </c>
      <c r="L198" s="334" t="s">
        <v>17</v>
      </c>
      <c r="M198" s="392"/>
      <c r="N198" s="389" t="s">
        <v>490</v>
      </c>
      <c r="O198" s="334" t="s">
        <v>475</v>
      </c>
      <c r="P198" s="390"/>
      <c r="Q198" s="389" t="s">
        <v>490</v>
      </c>
      <c r="R198" s="334" t="s">
        <v>476</v>
      </c>
      <c r="S198" s="334" t="s">
        <v>477</v>
      </c>
      <c r="T198" s="334" t="s">
        <v>17</v>
      </c>
      <c r="U198" s="390"/>
      <c r="V198" s="389" t="s">
        <v>490</v>
      </c>
      <c r="W198" s="334" t="s">
        <v>478</v>
      </c>
      <c r="X198" s="392"/>
      <c r="Y198" s="389" t="s">
        <v>490</v>
      </c>
      <c r="Z198" s="389" t="s">
        <v>479</v>
      </c>
      <c r="AA198" s="389" t="s">
        <v>480</v>
      </c>
      <c r="AB198" s="389" t="s">
        <v>481</v>
      </c>
      <c r="AC198" s="389" t="s">
        <v>482</v>
      </c>
      <c r="AD198" s="389" t="s">
        <v>483</v>
      </c>
      <c r="AE198" s="334" t="s">
        <v>17</v>
      </c>
      <c r="AH198" s="309"/>
      <c r="AI198" s="310"/>
      <c r="BA198" s="309"/>
      <c r="BB198" s="310"/>
      <c r="BJ198" s="310"/>
      <c r="BP198" s="310"/>
      <c r="BS198" s="310"/>
      <c r="BW198" s="310"/>
    </row>
    <row r="199" spans="6:75" x14ac:dyDescent="0.15">
      <c r="I199" s="420" t="s">
        <v>17</v>
      </c>
      <c r="J199" s="420">
        <v>10</v>
      </c>
      <c r="K199" s="421">
        <v>124707</v>
      </c>
      <c r="L199" s="418">
        <v>124717</v>
      </c>
      <c r="M199" s="392"/>
      <c r="N199" s="390" t="s">
        <v>17</v>
      </c>
      <c r="O199" s="421">
        <v>16424</v>
      </c>
      <c r="P199" s="321"/>
      <c r="Q199" s="420" t="s">
        <v>17</v>
      </c>
      <c r="R199" s="421">
        <v>3324</v>
      </c>
      <c r="S199" s="421">
        <v>323</v>
      </c>
      <c r="T199" s="421">
        <v>3647</v>
      </c>
      <c r="U199" s="321"/>
      <c r="V199" s="420" t="s">
        <v>17</v>
      </c>
      <c r="W199" s="421">
        <v>190272</v>
      </c>
      <c r="X199" s="418"/>
      <c r="Y199" s="422" t="s">
        <v>17</v>
      </c>
      <c r="Z199" s="421">
        <v>26</v>
      </c>
      <c r="AA199" s="421">
        <v>1</v>
      </c>
      <c r="AB199" s="421">
        <v>69</v>
      </c>
      <c r="AC199" s="421">
        <v>30</v>
      </c>
      <c r="AD199" s="421">
        <v>232</v>
      </c>
      <c r="AE199" s="421">
        <f>SUM(Z199:AD199)</f>
        <v>358</v>
      </c>
      <c r="AH199" s="309"/>
      <c r="AI199" s="310"/>
      <c r="BA199" s="309"/>
      <c r="BB199" s="310"/>
      <c r="BJ199" s="310"/>
      <c r="BP199" s="310"/>
      <c r="BS199" s="310"/>
      <c r="BW199" s="310"/>
    </row>
    <row r="200" spans="6:75" x14ac:dyDescent="0.15">
      <c r="BJ200" s="310"/>
      <c r="BP200" s="310"/>
      <c r="BS200" s="310"/>
      <c r="BW200" s="310"/>
    </row>
    <row r="201" spans="6:75" ht="13" customHeight="1" x14ac:dyDescent="0.15">
      <c r="I201" s="991" t="s">
        <v>494</v>
      </c>
      <c r="J201" s="991"/>
      <c r="K201" s="991"/>
      <c r="L201" s="991"/>
      <c r="M201" s="991"/>
      <c r="N201" s="991"/>
      <c r="O201" s="991"/>
      <c r="BJ201" s="310"/>
      <c r="BP201" s="310"/>
      <c r="BS201" s="310"/>
      <c r="BW201" s="310"/>
    </row>
    <row r="202" spans="6:75" x14ac:dyDescent="0.15">
      <c r="I202" s="991"/>
      <c r="J202" s="991"/>
      <c r="K202" s="991"/>
      <c r="L202" s="991"/>
      <c r="M202" s="991"/>
      <c r="N202" s="991"/>
      <c r="O202" s="991"/>
      <c r="BJ202" s="310"/>
      <c r="BP202" s="310"/>
      <c r="BS202" s="310"/>
      <c r="BW202" s="310"/>
    </row>
    <row r="203" spans="6:75" x14ac:dyDescent="0.15">
      <c r="BJ203" s="310"/>
      <c r="BP203" s="310"/>
      <c r="BS203" s="310"/>
      <c r="BW203" s="310"/>
    </row>
    <row r="204" spans="6:75" x14ac:dyDescent="0.15">
      <c r="BJ204" s="310"/>
      <c r="BP204" s="310"/>
      <c r="BS204" s="310"/>
      <c r="BW204" s="310"/>
    </row>
  </sheetData>
  <mergeCells count="22">
    <mergeCell ref="I129:K129"/>
    <mergeCell ref="I201:O202"/>
    <mergeCell ref="Q56:R56"/>
    <mergeCell ref="Q72:R72"/>
    <mergeCell ref="Q90:R90"/>
    <mergeCell ref="AD38:AF38"/>
    <mergeCell ref="B43:B44"/>
    <mergeCell ref="B46:B47"/>
    <mergeCell ref="V90:W90"/>
    <mergeCell ref="I113:J113"/>
    <mergeCell ref="N113:O113"/>
    <mergeCell ref="Q113:S113"/>
    <mergeCell ref="V113:W113"/>
    <mergeCell ref="B49:B53"/>
    <mergeCell ref="B1:H1"/>
    <mergeCell ref="B22:B26"/>
    <mergeCell ref="Q22:S22"/>
    <mergeCell ref="B27:B28"/>
    <mergeCell ref="B29:B33"/>
    <mergeCell ref="B34:B36"/>
    <mergeCell ref="B37:B42"/>
    <mergeCell ref="Q38:S38"/>
  </mergeCells>
  <printOptions horizontalCentered="1"/>
  <pageMargins left="0.75" right="0.75" top="1" bottom="1" header="0.5" footer="0.5"/>
  <pageSetup scale="7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EB759-6F88-1340-8233-347CB3C2783B}">
  <sheetPr codeName="Sheet14"/>
  <dimension ref="B1:BR138"/>
  <sheetViews>
    <sheetView topLeftCell="A91" zoomScale="110" zoomScaleNormal="110" workbookViewId="0">
      <selection activeCell="J134" sqref="J134"/>
    </sheetView>
  </sheetViews>
  <sheetFormatPr baseColWidth="10" defaultColWidth="8.83203125" defaultRowHeight="13" x14ac:dyDescent="0.15"/>
  <cols>
    <col min="1" max="1" width="2.83203125" style="423" customWidth="1"/>
    <col min="2" max="2" width="9.5" style="423" bestFit="1" customWidth="1"/>
    <col min="3" max="3" width="9" style="423" bestFit="1" customWidth="1"/>
    <col min="4" max="4" width="9.6640625" style="423" bestFit="1" customWidth="1"/>
    <col min="5" max="5" width="7.83203125" style="423" bestFit="1" customWidth="1"/>
    <col min="6" max="7" width="9" style="423" bestFit="1" customWidth="1"/>
    <col min="8" max="8" width="19" style="423" customWidth="1"/>
    <col min="9" max="10" width="15.1640625" style="423" bestFit="1" customWidth="1"/>
    <col min="11" max="11" width="11.5" style="423" bestFit="1" customWidth="1"/>
    <col min="12" max="12" width="21.83203125" style="423" customWidth="1"/>
    <col min="13" max="13" width="15.83203125" style="423" bestFit="1" customWidth="1"/>
    <col min="14" max="14" width="15.5" style="423" bestFit="1" customWidth="1"/>
    <col min="15" max="15" width="17.6640625" style="423" customWidth="1"/>
    <col min="16" max="16" width="16.6640625" style="423" bestFit="1" customWidth="1"/>
    <col min="17" max="17" width="12.83203125" style="423" bestFit="1" customWidth="1"/>
    <col min="18" max="18" width="25.1640625" style="423" customWidth="1"/>
    <col min="19" max="20" width="15.1640625" style="423" bestFit="1" customWidth="1"/>
    <col min="21" max="21" width="14.33203125" style="423" bestFit="1" customWidth="1"/>
    <col min="22" max="22" width="19.6640625" style="423" bestFit="1" customWidth="1"/>
    <col min="23" max="23" width="29.5" style="423" customWidth="1"/>
    <col min="24" max="24" width="14.33203125" style="423" bestFit="1" customWidth="1"/>
    <col min="25" max="25" width="11.6640625" style="423" bestFit="1" customWidth="1"/>
    <col min="26" max="26" width="30.6640625" style="423" customWidth="1"/>
    <col min="27" max="27" width="11.6640625" style="423" customWidth="1"/>
    <col min="28" max="28" width="20.83203125" style="423" customWidth="1"/>
    <col min="29" max="30" width="15.1640625" style="423" bestFit="1" customWidth="1"/>
    <col min="31" max="31" width="20.83203125" style="423" customWidth="1"/>
    <col min="32" max="32" width="19.83203125" style="423" customWidth="1"/>
    <col min="33" max="33" width="23" style="423" customWidth="1"/>
    <col min="34" max="38" width="14.33203125" style="423" bestFit="1" customWidth="1"/>
    <col min="39" max="39" width="16.6640625" style="423" bestFit="1" customWidth="1"/>
    <col min="40" max="40" width="11.6640625" style="423" bestFit="1" customWidth="1"/>
    <col min="41" max="41" width="14.33203125" style="423" bestFit="1" customWidth="1"/>
    <col min="42" max="42" width="12.83203125" style="423" bestFit="1" customWidth="1"/>
    <col min="43" max="43" width="14.33203125" style="423" bestFit="1" customWidth="1"/>
    <col min="44" max="44" width="15.5" style="423" bestFit="1" customWidth="1"/>
    <col min="45" max="45" width="12.83203125" style="423" bestFit="1" customWidth="1"/>
    <col min="46" max="46" width="15.5" style="423" bestFit="1" customWidth="1"/>
    <col min="47" max="47" width="10.5" style="423" bestFit="1" customWidth="1"/>
    <col min="48" max="48" width="16.6640625" style="423" bestFit="1" customWidth="1"/>
    <col min="49" max="49" width="10.5" style="423" bestFit="1" customWidth="1"/>
    <col min="50" max="50" width="45.33203125" style="423" bestFit="1" customWidth="1"/>
    <col min="51" max="52" width="15.5" style="423" bestFit="1" customWidth="1"/>
    <col min="53" max="53" width="12.83203125" style="423" bestFit="1" customWidth="1"/>
    <col min="54" max="54" width="16.6640625" style="423" bestFit="1" customWidth="1"/>
    <col min="55" max="55" width="15.5" style="423" bestFit="1" customWidth="1"/>
    <col min="56" max="56" width="12.83203125" style="423" bestFit="1" customWidth="1"/>
    <col min="57" max="57" width="16.6640625" style="423" bestFit="1" customWidth="1"/>
    <col min="58" max="58" width="5.1640625" style="423" customWidth="1"/>
    <col min="59" max="59" width="44.1640625" style="423" bestFit="1" customWidth="1"/>
    <col min="60" max="60" width="15" style="423" bestFit="1" customWidth="1"/>
    <col min="61" max="61" width="11.83203125" style="423" bestFit="1" customWidth="1"/>
    <col min="62" max="62" width="44.1640625" style="423" bestFit="1" customWidth="1"/>
    <col min="63" max="63" width="15" style="423" bestFit="1" customWidth="1"/>
    <col min="64" max="66" width="12.83203125" style="423" bestFit="1" customWidth="1"/>
    <col min="67" max="67" width="36" style="423" bestFit="1" customWidth="1"/>
    <col min="68" max="68" width="44.1640625" style="423" bestFit="1" customWidth="1"/>
    <col min="69" max="69" width="11.83203125" style="423" bestFit="1" customWidth="1"/>
    <col min="70" max="70" width="36" style="423" bestFit="1" customWidth="1"/>
    <col min="71" max="71" width="44.1640625" style="423" bestFit="1" customWidth="1"/>
    <col min="72" max="72" width="14.33203125" style="423" bestFit="1" customWidth="1"/>
    <col min="73" max="73" width="36" style="423" bestFit="1" customWidth="1"/>
    <col min="74" max="74" width="44.1640625" style="423" bestFit="1" customWidth="1"/>
    <col min="75" max="75" width="6.6640625" style="423" bestFit="1" customWidth="1"/>
    <col min="76" max="76" width="8.6640625" style="423" bestFit="1" customWidth="1"/>
    <col min="77" max="77" width="9" style="423" bestFit="1" customWidth="1"/>
    <col min="78" max="78" width="11.1640625" style="423" bestFit="1" customWidth="1"/>
    <col min="79" max="79" width="6.6640625" style="423" bestFit="1" customWidth="1"/>
    <col min="80" max="80" width="8" style="423" bestFit="1" customWidth="1"/>
    <col min="81" max="82" width="11.1640625" style="423" bestFit="1" customWidth="1"/>
    <col min="83" max="274" width="8.83203125" style="423"/>
    <col min="275" max="275" width="3.33203125" style="423" customWidth="1"/>
    <col min="276" max="276" width="11.5" style="423" customWidth="1"/>
    <col min="277" max="277" width="15.5" style="423" customWidth="1"/>
    <col min="278" max="281" width="12.6640625" style="423" customWidth="1"/>
    <col min="282" max="282" width="2.6640625" style="423" customWidth="1"/>
    <col min="283" max="530" width="8.83203125" style="423"/>
    <col min="531" max="531" width="3.33203125" style="423" customWidth="1"/>
    <col min="532" max="532" width="11.5" style="423" customWidth="1"/>
    <col min="533" max="533" width="15.5" style="423" customWidth="1"/>
    <col min="534" max="537" width="12.6640625" style="423" customWidth="1"/>
    <col min="538" max="538" width="2.6640625" style="423" customWidth="1"/>
    <col min="539" max="786" width="8.83203125" style="423"/>
    <col min="787" max="787" width="3.33203125" style="423" customWidth="1"/>
    <col min="788" max="788" width="11.5" style="423" customWidth="1"/>
    <col min="789" max="789" width="15.5" style="423" customWidth="1"/>
    <col min="790" max="793" width="12.6640625" style="423" customWidth="1"/>
    <col min="794" max="794" width="2.6640625" style="423" customWidth="1"/>
    <col min="795" max="1042" width="8.83203125" style="423"/>
    <col min="1043" max="1043" width="3.33203125" style="423" customWidth="1"/>
    <col min="1044" max="1044" width="11.5" style="423" customWidth="1"/>
    <col min="1045" max="1045" width="15.5" style="423" customWidth="1"/>
    <col min="1046" max="1049" width="12.6640625" style="423" customWidth="1"/>
    <col min="1050" max="1050" width="2.6640625" style="423" customWidth="1"/>
    <col min="1051" max="1298" width="8.83203125" style="423"/>
    <col min="1299" max="1299" width="3.33203125" style="423" customWidth="1"/>
    <col min="1300" max="1300" width="11.5" style="423" customWidth="1"/>
    <col min="1301" max="1301" width="15.5" style="423" customWidth="1"/>
    <col min="1302" max="1305" width="12.6640625" style="423" customWidth="1"/>
    <col min="1306" max="1306" width="2.6640625" style="423" customWidth="1"/>
    <col min="1307" max="1554" width="8.83203125" style="423"/>
    <col min="1555" max="1555" width="3.33203125" style="423" customWidth="1"/>
    <col min="1556" max="1556" width="11.5" style="423" customWidth="1"/>
    <col min="1557" max="1557" width="15.5" style="423" customWidth="1"/>
    <col min="1558" max="1561" width="12.6640625" style="423" customWidth="1"/>
    <col min="1562" max="1562" width="2.6640625" style="423" customWidth="1"/>
    <col min="1563" max="1810" width="8.83203125" style="423"/>
    <col min="1811" max="1811" width="3.33203125" style="423" customWidth="1"/>
    <col min="1812" max="1812" width="11.5" style="423" customWidth="1"/>
    <col min="1813" max="1813" width="15.5" style="423" customWidth="1"/>
    <col min="1814" max="1817" width="12.6640625" style="423" customWidth="1"/>
    <col min="1818" max="1818" width="2.6640625" style="423" customWidth="1"/>
    <col min="1819" max="2066" width="8.83203125" style="423"/>
    <col min="2067" max="2067" width="3.33203125" style="423" customWidth="1"/>
    <col min="2068" max="2068" width="11.5" style="423" customWidth="1"/>
    <col min="2069" max="2069" width="15.5" style="423" customWidth="1"/>
    <col min="2070" max="2073" width="12.6640625" style="423" customWidth="1"/>
    <col min="2074" max="2074" width="2.6640625" style="423" customWidth="1"/>
    <col min="2075" max="2322" width="8.83203125" style="423"/>
    <col min="2323" max="2323" width="3.33203125" style="423" customWidth="1"/>
    <col min="2324" max="2324" width="11.5" style="423" customWidth="1"/>
    <col min="2325" max="2325" width="15.5" style="423" customWidth="1"/>
    <col min="2326" max="2329" width="12.6640625" style="423" customWidth="1"/>
    <col min="2330" max="2330" width="2.6640625" style="423" customWidth="1"/>
    <col min="2331" max="2578" width="8.83203125" style="423"/>
    <col min="2579" max="2579" width="3.33203125" style="423" customWidth="1"/>
    <col min="2580" max="2580" width="11.5" style="423" customWidth="1"/>
    <col min="2581" max="2581" width="15.5" style="423" customWidth="1"/>
    <col min="2582" max="2585" width="12.6640625" style="423" customWidth="1"/>
    <col min="2586" max="2586" width="2.6640625" style="423" customWidth="1"/>
    <col min="2587" max="2834" width="8.83203125" style="423"/>
    <col min="2835" max="2835" width="3.33203125" style="423" customWidth="1"/>
    <col min="2836" max="2836" width="11.5" style="423" customWidth="1"/>
    <col min="2837" max="2837" width="15.5" style="423" customWidth="1"/>
    <col min="2838" max="2841" width="12.6640625" style="423" customWidth="1"/>
    <col min="2842" max="2842" width="2.6640625" style="423" customWidth="1"/>
    <col min="2843" max="3090" width="8.83203125" style="423"/>
    <col min="3091" max="3091" width="3.33203125" style="423" customWidth="1"/>
    <col min="3092" max="3092" width="11.5" style="423" customWidth="1"/>
    <col min="3093" max="3093" width="15.5" style="423" customWidth="1"/>
    <col min="3094" max="3097" width="12.6640625" style="423" customWidth="1"/>
    <col min="3098" max="3098" width="2.6640625" style="423" customWidth="1"/>
    <col min="3099" max="3346" width="8.83203125" style="423"/>
    <col min="3347" max="3347" width="3.33203125" style="423" customWidth="1"/>
    <col min="3348" max="3348" width="11.5" style="423" customWidth="1"/>
    <col min="3349" max="3349" width="15.5" style="423" customWidth="1"/>
    <col min="3350" max="3353" width="12.6640625" style="423" customWidth="1"/>
    <col min="3354" max="3354" width="2.6640625" style="423" customWidth="1"/>
    <col min="3355" max="3602" width="8.83203125" style="423"/>
    <col min="3603" max="3603" width="3.33203125" style="423" customWidth="1"/>
    <col min="3604" max="3604" width="11.5" style="423" customWidth="1"/>
    <col min="3605" max="3605" width="15.5" style="423" customWidth="1"/>
    <col min="3606" max="3609" width="12.6640625" style="423" customWidth="1"/>
    <col min="3610" max="3610" width="2.6640625" style="423" customWidth="1"/>
    <col min="3611" max="3858" width="8.83203125" style="423"/>
    <col min="3859" max="3859" width="3.33203125" style="423" customWidth="1"/>
    <col min="3860" max="3860" width="11.5" style="423" customWidth="1"/>
    <col min="3861" max="3861" width="15.5" style="423" customWidth="1"/>
    <col min="3862" max="3865" width="12.6640625" style="423" customWidth="1"/>
    <col min="3866" max="3866" width="2.6640625" style="423" customWidth="1"/>
    <col min="3867" max="4114" width="8.83203125" style="423"/>
    <col min="4115" max="4115" width="3.33203125" style="423" customWidth="1"/>
    <col min="4116" max="4116" width="11.5" style="423" customWidth="1"/>
    <col min="4117" max="4117" width="15.5" style="423" customWidth="1"/>
    <col min="4118" max="4121" width="12.6640625" style="423" customWidth="1"/>
    <col min="4122" max="4122" width="2.6640625" style="423" customWidth="1"/>
    <col min="4123" max="4370" width="8.83203125" style="423"/>
    <col min="4371" max="4371" width="3.33203125" style="423" customWidth="1"/>
    <col min="4372" max="4372" width="11.5" style="423" customWidth="1"/>
    <col min="4373" max="4373" width="15.5" style="423" customWidth="1"/>
    <col min="4374" max="4377" width="12.6640625" style="423" customWidth="1"/>
    <col min="4378" max="4378" width="2.6640625" style="423" customWidth="1"/>
    <col min="4379" max="4626" width="8.83203125" style="423"/>
    <col min="4627" max="4627" width="3.33203125" style="423" customWidth="1"/>
    <col min="4628" max="4628" width="11.5" style="423" customWidth="1"/>
    <col min="4629" max="4629" width="15.5" style="423" customWidth="1"/>
    <col min="4630" max="4633" width="12.6640625" style="423" customWidth="1"/>
    <col min="4634" max="4634" width="2.6640625" style="423" customWidth="1"/>
    <col min="4635" max="4882" width="8.83203125" style="423"/>
    <col min="4883" max="4883" width="3.33203125" style="423" customWidth="1"/>
    <col min="4884" max="4884" width="11.5" style="423" customWidth="1"/>
    <col min="4885" max="4885" width="15.5" style="423" customWidth="1"/>
    <col min="4886" max="4889" width="12.6640625" style="423" customWidth="1"/>
    <col min="4890" max="4890" width="2.6640625" style="423" customWidth="1"/>
    <col min="4891" max="5138" width="8.83203125" style="423"/>
    <col min="5139" max="5139" width="3.33203125" style="423" customWidth="1"/>
    <col min="5140" max="5140" width="11.5" style="423" customWidth="1"/>
    <col min="5141" max="5141" width="15.5" style="423" customWidth="1"/>
    <col min="5142" max="5145" width="12.6640625" style="423" customWidth="1"/>
    <col min="5146" max="5146" width="2.6640625" style="423" customWidth="1"/>
    <col min="5147" max="5394" width="8.83203125" style="423"/>
    <col min="5395" max="5395" width="3.33203125" style="423" customWidth="1"/>
    <col min="5396" max="5396" width="11.5" style="423" customWidth="1"/>
    <col min="5397" max="5397" width="15.5" style="423" customWidth="1"/>
    <col min="5398" max="5401" width="12.6640625" style="423" customWidth="1"/>
    <col min="5402" max="5402" width="2.6640625" style="423" customWidth="1"/>
    <col min="5403" max="5650" width="8.83203125" style="423"/>
    <col min="5651" max="5651" width="3.33203125" style="423" customWidth="1"/>
    <col min="5652" max="5652" width="11.5" style="423" customWidth="1"/>
    <col min="5653" max="5653" width="15.5" style="423" customWidth="1"/>
    <col min="5654" max="5657" width="12.6640625" style="423" customWidth="1"/>
    <col min="5658" max="5658" width="2.6640625" style="423" customWidth="1"/>
    <col min="5659" max="5906" width="8.83203125" style="423"/>
    <col min="5907" max="5907" width="3.33203125" style="423" customWidth="1"/>
    <col min="5908" max="5908" width="11.5" style="423" customWidth="1"/>
    <col min="5909" max="5909" width="15.5" style="423" customWidth="1"/>
    <col min="5910" max="5913" width="12.6640625" style="423" customWidth="1"/>
    <col min="5914" max="5914" width="2.6640625" style="423" customWidth="1"/>
    <col min="5915" max="6162" width="8.83203125" style="423"/>
    <col min="6163" max="6163" width="3.33203125" style="423" customWidth="1"/>
    <col min="6164" max="6164" width="11.5" style="423" customWidth="1"/>
    <col min="6165" max="6165" width="15.5" style="423" customWidth="1"/>
    <col min="6166" max="6169" width="12.6640625" style="423" customWidth="1"/>
    <col min="6170" max="6170" width="2.6640625" style="423" customWidth="1"/>
    <col min="6171" max="6418" width="8.83203125" style="423"/>
    <col min="6419" max="6419" width="3.33203125" style="423" customWidth="1"/>
    <col min="6420" max="6420" width="11.5" style="423" customWidth="1"/>
    <col min="6421" max="6421" width="15.5" style="423" customWidth="1"/>
    <col min="6422" max="6425" width="12.6640625" style="423" customWidth="1"/>
    <col min="6426" max="6426" width="2.6640625" style="423" customWidth="1"/>
    <col min="6427" max="6674" width="8.83203125" style="423"/>
    <col min="6675" max="6675" width="3.33203125" style="423" customWidth="1"/>
    <col min="6676" max="6676" width="11.5" style="423" customWidth="1"/>
    <col min="6677" max="6677" width="15.5" style="423" customWidth="1"/>
    <col min="6678" max="6681" width="12.6640625" style="423" customWidth="1"/>
    <col min="6682" max="6682" width="2.6640625" style="423" customWidth="1"/>
    <col min="6683" max="6930" width="8.83203125" style="423"/>
    <col min="6931" max="6931" width="3.33203125" style="423" customWidth="1"/>
    <col min="6932" max="6932" width="11.5" style="423" customWidth="1"/>
    <col min="6933" max="6933" width="15.5" style="423" customWidth="1"/>
    <col min="6934" max="6937" width="12.6640625" style="423" customWidth="1"/>
    <col min="6938" max="6938" width="2.6640625" style="423" customWidth="1"/>
    <col min="6939" max="7186" width="8.83203125" style="423"/>
    <col min="7187" max="7187" width="3.33203125" style="423" customWidth="1"/>
    <col min="7188" max="7188" width="11.5" style="423" customWidth="1"/>
    <col min="7189" max="7189" width="15.5" style="423" customWidth="1"/>
    <col min="7190" max="7193" width="12.6640625" style="423" customWidth="1"/>
    <col min="7194" max="7194" width="2.6640625" style="423" customWidth="1"/>
    <col min="7195" max="7442" width="8.83203125" style="423"/>
    <col min="7443" max="7443" width="3.33203125" style="423" customWidth="1"/>
    <col min="7444" max="7444" width="11.5" style="423" customWidth="1"/>
    <col min="7445" max="7445" width="15.5" style="423" customWidth="1"/>
    <col min="7446" max="7449" width="12.6640625" style="423" customWidth="1"/>
    <col min="7450" max="7450" width="2.6640625" style="423" customWidth="1"/>
    <col min="7451" max="7698" width="8.83203125" style="423"/>
    <col min="7699" max="7699" width="3.33203125" style="423" customWidth="1"/>
    <col min="7700" max="7700" width="11.5" style="423" customWidth="1"/>
    <col min="7701" max="7701" width="15.5" style="423" customWidth="1"/>
    <col min="7702" max="7705" width="12.6640625" style="423" customWidth="1"/>
    <col min="7706" max="7706" width="2.6640625" style="423" customWidth="1"/>
    <col min="7707" max="7954" width="8.83203125" style="423"/>
    <col min="7955" max="7955" width="3.33203125" style="423" customWidth="1"/>
    <col min="7956" max="7956" width="11.5" style="423" customWidth="1"/>
    <col min="7957" max="7957" width="15.5" style="423" customWidth="1"/>
    <col min="7958" max="7961" width="12.6640625" style="423" customWidth="1"/>
    <col min="7962" max="7962" width="2.6640625" style="423" customWidth="1"/>
    <col min="7963" max="8210" width="8.83203125" style="423"/>
    <col min="8211" max="8211" width="3.33203125" style="423" customWidth="1"/>
    <col min="8212" max="8212" width="11.5" style="423" customWidth="1"/>
    <col min="8213" max="8213" width="15.5" style="423" customWidth="1"/>
    <col min="8214" max="8217" width="12.6640625" style="423" customWidth="1"/>
    <col min="8218" max="8218" width="2.6640625" style="423" customWidth="1"/>
    <col min="8219" max="8466" width="8.83203125" style="423"/>
    <col min="8467" max="8467" width="3.33203125" style="423" customWidth="1"/>
    <col min="8468" max="8468" width="11.5" style="423" customWidth="1"/>
    <col min="8469" max="8469" width="15.5" style="423" customWidth="1"/>
    <col min="8470" max="8473" width="12.6640625" style="423" customWidth="1"/>
    <col min="8474" max="8474" width="2.6640625" style="423" customWidth="1"/>
    <col min="8475" max="8722" width="8.83203125" style="423"/>
    <col min="8723" max="8723" width="3.33203125" style="423" customWidth="1"/>
    <col min="8724" max="8724" width="11.5" style="423" customWidth="1"/>
    <col min="8725" max="8725" width="15.5" style="423" customWidth="1"/>
    <col min="8726" max="8729" width="12.6640625" style="423" customWidth="1"/>
    <col min="8730" max="8730" width="2.6640625" style="423" customWidth="1"/>
    <col min="8731" max="8978" width="8.83203125" style="423"/>
    <col min="8979" max="8979" width="3.33203125" style="423" customWidth="1"/>
    <col min="8980" max="8980" width="11.5" style="423" customWidth="1"/>
    <col min="8981" max="8981" width="15.5" style="423" customWidth="1"/>
    <col min="8982" max="8985" width="12.6640625" style="423" customWidth="1"/>
    <col min="8986" max="8986" width="2.6640625" style="423" customWidth="1"/>
    <col min="8987" max="9234" width="8.83203125" style="423"/>
    <col min="9235" max="9235" width="3.33203125" style="423" customWidth="1"/>
    <col min="9236" max="9236" width="11.5" style="423" customWidth="1"/>
    <col min="9237" max="9237" width="15.5" style="423" customWidth="1"/>
    <col min="9238" max="9241" width="12.6640625" style="423" customWidth="1"/>
    <col min="9242" max="9242" width="2.6640625" style="423" customWidth="1"/>
    <col min="9243" max="9490" width="8.83203125" style="423"/>
    <col min="9491" max="9491" width="3.33203125" style="423" customWidth="1"/>
    <col min="9492" max="9492" width="11.5" style="423" customWidth="1"/>
    <col min="9493" max="9493" width="15.5" style="423" customWidth="1"/>
    <col min="9494" max="9497" width="12.6640625" style="423" customWidth="1"/>
    <col min="9498" max="9498" width="2.6640625" style="423" customWidth="1"/>
    <col min="9499" max="9746" width="8.83203125" style="423"/>
    <col min="9747" max="9747" width="3.33203125" style="423" customWidth="1"/>
    <col min="9748" max="9748" width="11.5" style="423" customWidth="1"/>
    <col min="9749" max="9749" width="15.5" style="423" customWidth="1"/>
    <col min="9750" max="9753" width="12.6640625" style="423" customWidth="1"/>
    <col min="9754" max="9754" width="2.6640625" style="423" customWidth="1"/>
    <col min="9755" max="10002" width="8.83203125" style="423"/>
    <col min="10003" max="10003" width="3.33203125" style="423" customWidth="1"/>
    <col min="10004" max="10004" width="11.5" style="423" customWidth="1"/>
    <col min="10005" max="10005" width="15.5" style="423" customWidth="1"/>
    <col min="10006" max="10009" width="12.6640625" style="423" customWidth="1"/>
    <col min="10010" max="10010" width="2.6640625" style="423" customWidth="1"/>
    <col min="10011" max="10258" width="8.83203125" style="423"/>
    <col min="10259" max="10259" width="3.33203125" style="423" customWidth="1"/>
    <col min="10260" max="10260" width="11.5" style="423" customWidth="1"/>
    <col min="10261" max="10261" width="15.5" style="423" customWidth="1"/>
    <col min="10262" max="10265" width="12.6640625" style="423" customWidth="1"/>
    <col min="10266" max="10266" width="2.6640625" style="423" customWidth="1"/>
    <col min="10267" max="10514" width="8.83203125" style="423"/>
    <col min="10515" max="10515" width="3.33203125" style="423" customWidth="1"/>
    <col min="10516" max="10516" width="11.5" style="423" customWidth="1"/>
    <col min="10517" max="10517" width="15.5" style="423" customWidth="1"/>
    <col min="10518" max="10521" width="12.6640625" style="423" customWidth="1"/>
    <col min="10522" max="10522" width="2.6640625" style="423" customWidth="1"/>
    <col min="10523" max="10770" width="8.83203125" style="423"/>
    <col min="10771" max="10771" width="3.33203125" style="423" customWidth="1"/>
    <col min="10772" max="10772" width="11.5" style="423" customWidth="1"/>
    <col min="10773" max="10773" width="15.5" style="423" customWidth="1"/>
    <col min="10774" max="10777" width="12.6640625" style="423" customWidth="1"/>
    <col min="10778" max="10778" width="2.6640625" style="423" customWidth="1"/>
    <col min="10779" max="11026" width="8.83203125" style="423"/>
    <col min="11027" max="11027" width="3.33203125" style="423" customWidth="1"/>
    <col min="11028" max="11028" width="11.5" style="423" customWidth="1"/>
    <col min="11029" max="11029" width="15.5" style="423" customWidth="1"/>
    <col min="11030" max="11033" width="12.6640625" style="423" customWidth="1"/>
    <col min="11034" max="11034" width="2.6640625" style="423" customWidth="1"/>
    <col min="11035" max="11282" width="8.83203125" style="423"/>
    <col min="11283" max="11283" width="3.33203125" style="423" customWidth="1"/>
    <col min="11284" max="11284" width="11.5" style="423" customWidth="1"/>
    <col min="11285" max="11285" width="15.5" style="423" customWidth="1"/>
    <col min="11286" max="11289" width="12.6640625" style="423" customWidth="1"/>
    <col min="11290" max="11290" width="2.6640625" style="423" customWidth="1"/>
    <col min="11291" max="11538" width="8.83203125" style="423"/>
    <col min="11539" max="11539" width="3.33203125" style="423" customWidth="1"/>
    <col min="11540" max="11540" width="11.5" style="423" customWidth="1"/>
    <col min="11541" max="11541" width="15.5" style="423" customWidth="1"/>
    <col min="11542" max="11545" width="12.6640625" style="423" customWidth="1"/>
    <col min="11546" max="11546" width="2.6640625" style="423" customWidth="1"/>
    <col min="11547" max="11794" width="8.83203125" style="423"/>
    <col min="11795" max="11795" width="3.33203125" style="423" customWidth="1"/>
    <col min="11796" max="11796" width="11.5" style="423" customWidth="1"/>
    <col min="11797" max="11797" width="15.5" style="423" customWidth="1"/>
    <col min="11798" max="11801" width="12.6640625" style="423" customWidth="1"/>
    <col min="11802" max="11802" width="2.6640625" style="423" customWidth="1"/>
    <col min="11803" max="12050" width="8.83203125" style="423"/>
    <col min="12051" max="12051" width="3.33203125" style="423" customWidth="1"/>
    <col min="12052" max="12052" width="11.5" style="423" customWidth="1"/>
    <col min="12053" max="12053" width="15.5" style="423" customWidth="1"/>
    <col min="12054" max="12057" width="12.6640625" style="423" customWidth="1"/>
    <col min="12058" max="12058" width="2.6640625" style="423" customWidth="1"/>
    <col min="12059" max="12306" width="8.83203125" style="423"/>
    <col min="12307" max="12307" width="3.33203125" style="423" customWidth="1"/>
    <col min="12308" max="12308" width="11.5" style="423" customWidth="1"/>
    <col min="12309" max="12309" width="15.5" style="423" customWidth="1"/>
    <col min="12310" max="12313" width="12.6640625" style="423" customWidth="1"/>
    <col min="12314" max="12314" width="2.6640625" style="423" customWidth="1"/>
    <col min="12315" max="12562" width="8.83203125" style="423"/>
    <col min="12563" max="12563" width="3.33203125" style="423" customWidth="1"/>
    <col min="12564" max="12564" width="11.5" style="423" customWidth="1"/>
    <col min="12565" max="12565" width="15.5" style="423" customWidth="1"/>
    <col min="12566" max="12569" width="12.6640625" style="423" customWidth="1"/>
    <col min="12570" max="12570" width="2.6640625" style="423" customWidth="1"/>
    <col min="12571" max="12818" width="8.83203125" style="423"/>
    <col min="12819" max="12819" width="3.33203125" style="423" customWidth="1"/>
    <col min="12820" max="12820" width="11.5" style="423" customWidth="1"/>
    <col min="12821" max="12821" width="15.5" style="423" customWidth="1"/>
    <col min="12822" max="12825" width="12.6640625" style="423" customWidth="1"/>
    <col min="12826" max="12826" width="2.6640625" style="423" customWidth="1"/>
    <col min="12827" max="13074" width="8.83203125" style="423"/>
    <col min="13075" max="13075" width="3.33203125" style="423" customWidth="1"/>
    <col min="13076" max="13076" width="11.5" style="423" customWidth="1"/>
    <col min="13077" max="13077" width="15.5" style="423" customWidth="1"/>
    <col min="13078" max="13081" width="12.6640625" style="423" customWidth="1"/>
    <col min="13082" max="13082" width="2.6640625" style="423" customWidth="1"/>
    <col min="13083" max="13330" width="8.83203125" style="423"/>
    <col min="13331" max="13331" width="3.33203125" style="423" customWidth="1"/>
    <col min="13332" max="13332" width="11.5" style="423" customWidth="1"/>
    <col min="13333" max="13333" width="15.5" style="423" customWidth="1"/>
    <col min="13334" max="13337" width="12.6640625" style="423" customWidth="1"/>
    <col min="13338" max="13338" width="2.6640625" style="423" customWidth="1"/>
    <col min="13339" max="13586" width="8.83203125" style="423"/>
    <col min="13587" max="13587" width="3.33203125" style="423" customWidth="1"/>
    <col min="13588" max="13588" width="11.5" style="423" customWidth="1"/>
    <col min="13589" max="13589" width="15.5" style="423" customWidth="1"/>
    <col min="13590" max="13593" width="12.6640625" style="423" customWidth="1"/>
    <col min="13594" max="13594" width="2.6640625" style="423" customWidth="1"/>
    <col min="13595" max="13842" width="8.83203125" style="423"/>
    <col min="13843" max="13843" width="3.33203125" style="423" customWidth="1"/>
    <col min="13844" max="13844" width="11.5" style="423" customWidth="1"/>
    <col min="13845" max="13845" width="15.5" style="423" customWidth="1"/>
    <col min="13846" max="13849" width="12.6640625" style="423" customWidth="1"/>
    <col min="13850" max="13850" width="2.6640625" style="423" customWidth="1"/>
    <col min="13851" max="14098" width="8.83203125" style="423"/>
    <col min="14099" max="14099" width="3.33203125" style="423" customWidth="1"/>
    <col min="14100" max="14100" width="11.5" style="423" customWidth="1"/>
    <col min="14101" max="14101" width="15.5" style="423" customWidth="1"/>
    <col min="14102" max="14105" width="12.6640625" style="423" customWidth="1"/>
    <col min="14106" max="14106" width="2.6640625" style="423" customWidth="1"/>
    <col min="14107" max="14354" width="8.83203125" style="423"/>
    <col min="14355" max="14355" width="3.33203125" style="423" customWidth="1"/>
    <col min="14356" max="14356" width="11.5" style="423" customWidth="1"/>
    <col min="14357" max="14357" width="15.5" style="423" customWidth="1"/>
    <col min="14358" max="14361" width="12.6640625" style="423" customWidth="1"/>
    <col min="14362" max="14362" width="2.6640625" style="423" customWidth="1"/>
    <col min="14363" max="14610" width="8.83203125" style="423"/>
    <col min="14611" max="14611" width="3.33203125" style="423" customWidth="1"/>
    <col min="14612" max="14612" width="11.5" style="423" customWidth="1"/>
    <col min="14613" max="14613" width="15.5" style="423" customWidth="1"/>
    <col min="14614" max="14617" width="12.6640625" style="423" customWidth="1"/>
    <col min="14618" max="14618" width="2.6640625" style="423" customWidth="1"/>
    <col min="14619" max="14866" width="8.83203125" style="423"/>
    <col min="14867" max="14867" width="3.33203125" style="423" customWidth="1"/>
    <col min="14868" max="14868" width="11.5" style="423" customWidth="1"/>
    <col min="14869" max="14869" width="15.5" style="423" customWidth="1"/>
    <col min="14870" max="14873" width="12.6640625" style="423" customWidth="1"/>
    <col min="14874" max="14874" width="2.6640625" style="423" customWidth="1"/>
    <col min="14875" max="15122" width="8.83203125" style="423"/>
    <col min="15123" max="15123" width="3.33203125" style="423" customWidth="1"/>
    <col min="15124" max="15124" width="11.5" style="423" customWidth="1"/>
    <col min="15125" max="15125" width="15.5" style="423" customWidth="1"/>
    <col min="15126" max="15129" width="12.6640625" style="423" customWidth="1"/>
    <col min="15130" max="15130" width="2.6640625" style="423" customWidth="1"/>
    <col min="15131" max="15378" width="8.83203125" style="423"/>
    <col min="15379" max="15379" width="3.33203125" style="423" customWidth="1"/>
    <col min="15380" max="15380" width="11.5" style="423" customWidth="1"/>
    <col min="15381" max="15381" width="15.5" style="423" customWidth="1"/>
    <col min="15382" max="15385" width="12.6640625" style="423" customWidth="1"/>
    <col min="15386" max="15386" width="2.6640625" style="423" customWidth="1"/>
    <col min="15387" max="15634" width="8.83203125" style="423"/>
    <col min="15635" max="15635" width="3.33203125" style="423" customWidth="1"/>
    <col min="15636" max="15636" width="11.5" style="423" customWidth="1"/>
    <col min="15637" max="15637" width="15.5" style="423" customWidth="1"/>
    <col min="15638" max="15641" width="12.6640625" style="423" customWidth="1"/>
    <col min="15642" max="15642" width="2.6640625" style="423" customWidth="1"/>
    <col min="15643" max="15890" width="8.83203125" style="423"/>
    <col min="15891" max="15891" width="3.33203125" style="423" customWidth="1"/>
    <col min="15892" max="15892" width="11.5" style="423" customWidth="1"/>
    <col min="15893" max="15893" width="15.5" style="423" customWidth="1"/>
    <col min="15894" max="15897" width="12.6640625" style="423" customWidth="1"/>
    <col min="15898" max="15898" width="2.6640625" style="423" customWidth="1"/>
    <col min="15899" max="16146" width="8.83203125" style="423"/>
    <col min="16147" max="16147" width="3.33203125" style="423" customWidth="1"/>
    <col min="16148" max="16148" width="11.5" style="423" customWidth="1"/>
    <col min="16149" max="16149" width="15.5" style="423" customWidth="1"/>
    <col min="16150" max="16153" width="12.6640625" style="423" customWidth="1"/>
    <col min="16154" max="16154" width="2.6640625" style="423" customWidth="1"/>
    <col min="16155" max="16384" width="8.83203125" style="423"/>
  </cols>
  <sheetData>
    <row r="1" spans="2:60" ht="41.25" customHeight="1" x14ac:dyDescent="0.15">
      <c r="B1" s="996" t="s">
        <v>495</v>
      </c>
      <c r="C1" s="997"/>
      <c r="D1" s="997"/>
      <c r="E1" s="997"/>
      <c r="F1" s="997"/>
      <c r="G1" s="997"/>
      <c r="H1" s="997"/>
      <c r="I1" s="997"/>
      <c r="J1" s="997"/>
      <c r="K1" s="997"/>
    </row>
    <row r="2" spans="2:60" ht="14.25" customHeight="1" thickBot="1" x14ac:dyDescent="0.2">
      <c r="B2" s="424"/>
      <c r="C2" s="424"/>
      <c r="D2" s="424"/>
      <c r="E2" s="424"/>
      <c r="F2" s="424"/>
      <c r="G2" s="424"/>
      <c r="H2" s="424"/>
      <c r="I2" s="424"/>
      <c r="J2" s="424"/>
      <c r="K2" s="424"/>
    </row>
    <row r="3" spans="2:60" s="426" customFormat="1" ht="16" customHeight="1" x14ac:dyDescent="0.2">
      <c r="B3" s="998" t="s">
        <v>496</v>
      </c>
      <c r="C3" s="1000" t="s">
        <v>497</v>
      </c>
      <c r="D3" s="1001"/>
      <c r="E3" s="1001"/>
      <c r="F3" s="1001"/>
      <c r="G3" s="1001"/>
      <c r="H3" s="1001"/>
      <c r="I3" s="1001"/>
      <c r="J3" s="1001"/>
      <c r="K3" s="1001"/>
      <c r="L3" s="1002"/>
      <c r="M3" s="1000" t="s">
        <v>498</v>
      </c>
      <c r="N3" s="1001"/>
      <c r="O3" s="1001"/>
      <c r="P3" s="1001"/>
      <c r="Q3" s="1001"/>
      <c r="R3" s="1001"/>
      <c r="S3" s="1001"/>
      <c r="T3" s="1001"/>
      <c r="U3" s="1001"/>
      <c r="V3" s="1002"/>
      <c r="W3" s="1000" t="s">
        <v>499</v>
      </c>
      <c r="X3" s="1001"/>
      <c r="Y3" s="1001"/>
      <c r="Z3" s="1001"/>
      <c r="AA3" s="1001"/>
      <c r="AB3" s="1001"/>
      <c r="AC3" s="1001"/>
      <c r="AD3" s="1001"/>
      <c r="AE3" s="1001"/>
      <c r="AF3" s="1002"/>
    </row>
    <row r="4" spans="2:60" s="426" customFormat="1" ht="16" x14ac:dyDescent="0.2">
      <c r="B4" s="999"/>
      <c r="C4" s="427" t="s">
        <v>428</v>
      </c>
      <c r="D4" s="428" t="s">
        <v>436</v>
      </c>
      <c r="E4" s="428" t="s">
        <v>429</v>
      </c>
      <c r="F4" s="428" t="s">
        <v>437</v>
      </c>
      <c r="G4" s="428" t="s">
        <v>430</v>
      </c>
      <c r="H4" s="428" t="s">
        <v>1148</v>
      </c>
      <c r="I4" s="428" t="s">
        <v>431</v>
      </c>
      <c r="J4" s="428" t="s">
        <v>432</v>
      </c>
      <c r="K4" s="428" t="s">
        <v>433</v>
      </c>
      <c r="L4" s="429" t="s">
        <v>434</v>
      </c>
      <c r="M4" s="427" t="s">
        <v>428</v>
      </c>
      <c r="N4" s="428" t="s">
        <v>436</v>
      </c>
      <c r="O4" s="428" t="s">
        <v>429</v>
      </c>
      <c r="P4" s="428" t="s">
        <v>437</v>
      </c>
      <c r="Q4" s="428" t="s">
        <v>430</v>
      </c>
      <c r="R4" s="428" t="s">
        <v>1148</v>
      </c>
      <c r="S4" s="428" t="s">
        <v>431</v>
      </c>
      <c r="T4" s="428" t="s">
        <v>432</v>
      </c>
      <c r="U4" s="428" t="s">
        <v>433</v>
      </c>
      <c r="V4" s="429" t="s">
        <v>434</v>
      </c>
      <c r="W4" s="427" t="s">
        <v>428</v>
      </c>
      <c r="X4" s="428" t="s">
        <v>436</v>
      </c>
      <c r="Y4" s="428" t="s">
        <v>429</v>
      </c>
      <c r="Z4" s="428" t="s">
        <v>437</v>
      </c>
      <c r="AA4" s="428" t="s">
        <v>430</v>
      </c>
      <c r="AB4" s="428" t="s">
        <v>1148</v>
      </c>
      <c r="AC4" s="428" t="s">
        <v>431</v>
      </c>
      <c r="AD4" s="428" t="s">
        <v>432</v>
      </c>
      <c r="AE4" s="428" t="s">
        <v>433</v>
      </c>
      <c r="AF4" s="429" t="s">
        <v>434</v>
      </c>
    </row>
    <row r="5" spans="2:60" s="310" customFormat="1" ht="16" x14ac:dyDescent="0.15">
      <c r="B5" s="430" t="s">
        <v>66</v>
      </c>
      <c r="C5" s="431">
        <f>R19</f>
        <v>434.20327300000002</v>
      </c>
      <c r="D5" s="432">
        <f>W19</f>
        <v>6.0285999999999999E-2</v>
      </c>
      <c r="E5" s="432">
        <f t="shared" ref="E5:E11" si="0">AE19</f>
        <v>17.459968</v>
      </c>
      <c r="F5" s="432">
        <f t="shared" ref="F5:F11" si="1">AK19</f>
        <v>5.5588740000000003</v>
      </c>
      <c r="G5" s="432">
        <f t="shared" ref="G5:G11" si="2">AT19</f>
        <v>319.05229700000001</v>
      </c>
      <c r="H5" s="432">
        <f>O81</f>
        <v>32.787675999999998</v>
      </c>
      <c r="I5" s="432">
        <f t="shared" ref="I5:I11" si="3">R81</f>
        <v>487.391839</v>
      </c>
      <c r="J5" s="432">
        <f t="shared" ref="J5:J11" si="4">W81</f>
        <v>2.544762</v>
      </c>
      <c r="K5" s="432">
        <f t="shared" ref="K5:K11" si="5">Z81</f>
        <v>8.4961939999999991</v>
      </c>
      <c r="L5" s="433">
        <f t="shared" ref="L5:L11" si="6">AH81</f>
        <v>5.6119349999999999</v>
      </c>
      <c r="M5" s="434">
        <f t="shared" ref="M5:M11" si="7">R43</f>
        <v>7408.6114769010928</v>
      </c>
      <c r="N5" s="372">
        <f>W43</f>
        <v>3.6739726132509483E-2</v>
      </c>
      <c r="O5" s="372">
        <f t="shared" ref="O5:O11" si="8">AE43</f>
        <v>282.46333341932234</v>
      </c>
      <c r="P5" s="372">
        <f t="shared" ref="P5:P11" si="9">AK43</f>
        <v>1027.6637057784985</v>
      </c>
      <c r="Q5" s="372">
        <f t="shared" ref="Q5:Q11" si="10">AT43</f>
        <v>6638.1375151210987</v>
      </c>
      <c r="R5" s="372">
        <f>O105</f>
        <v>30007.857703566326</v>
      </c>
      <c r="S5" s="372">
        <f t="shared" ref="S5:S11" si="11">R105</f>
        <v>3819.6237358790295</v>
      </c>
      <c r="T5" s="372">
        <f t="shared" ref="T5:T11" si="12">W105</f>
        <v>481.11113870207294</v>
      </c>
      <c r="U5" s="372">
        <f t="shared" ref="U5:U11" si="13">Z105</f>
        <v>2712.9129045308346</v>
      </c>
      <c r="V5" s="435">
        <f t="shared" ref="V5:V11" si="14">AH105</f>
        <v>175.75144195087555</v>
      </c>
      <c r="W5" s="436">
        <f t="shared" ref="W5:W11" si="15">R67</f>
        <v>583321</v>
      </c>
      <c r="X5" s="383">
        <f>W67</f>
        <v>43</v>
      </c>
      <c r="Y5" s="383">
        <f t="shared" ref="Y5:Y11" si="16">AE67</f>
        <v>242878</v>
      </c>
      <c r="Z5" s="383">
        <f t="shared" ref="Z5:Z11" si="17">AK67</f>
        <v>20091</v>
      </c>
      <c r="AA5" s="383">
        <f t="shared" ref="AA5:AA11" si="18">AT67</f>
        <v>299923</v>
      </c>
      <c r="AB5" s="383">
        <f>O129</f>
        <v>113512</v>
      </c>
      <c r="AC5" s="383">
        <f t="shared" ref="AC5:AC11" si="19">R129</f>
        <v>7812</v>
      </c>
      <c r="AD5" s="383">
        <f t="shared" ref="AD5:AD11" si="20">W129</f>
        <v>2965</v>
      </c>
      <c r="AE5" s="383">
        <f t="shared" ref="AE5:AE11" si="21">Z129</f>
        <v>154494</v>
      </c>
      <c r="AF5" s="437">
        <f t="shared" ref="AF5:AF11" si="22">AH129</f>
        <v>239</v>
      </c>
    </row>
    <row r="6" spans="2:60" s="310" customFormat="1" ht="16" x14ac:dyDescent="0.15">
      <c r="B6" s="430" t="s">
        <v>67</v>
      </c>
      <c r="C6" s="431">
        <f t="shared" ref="C6:C11" si="23">R20</f>
        <v>38.031435999999999</v>
      </c>
      <c r="D6" s="432">
        <f t="shared" ref="D6:D11" si="24">W20</f>
        <v>7.9999999999999996E-6</v>
      </c>
      <c r="E6" s="432">
        <f t="shared" si="0"/>
        <v>0.57881700000000003</v>
      </c>
      <c r="F6" s="432">
        <f t="shared" si="1"/>
        <v>0.17041300000000001</v>
      </c>
      <c r="G6" s="432">
        <f t="shared" si="2"/>
        <v>55.096583000000003</v>
      </c>
      <c r="H6" s="432">
        <f>O82</f>
        <v>128.321425</v>
      </c>
      <c r="I6" s="432">
        <f t="shared" si="3"/>
        <v>945.06529599999999</v>
      </c>
      <c r="J6" s="432">
        <f t="shared" si="4"/>
        <v>5.4101000000000003E-2</v>
      </c>
      <c r="K6" s="432">
        <f t="shared" si="5"/>
        <v>0.242867</v>
      </c>
      <c r="L6" s="433">
        <f t="shared" si="6"/>
        <v>0.124622</v>
      </c>
      <c r="M6" s="434">
        <f t="shared" si="7"/>
        <v>726.44969523886255</v>
      </c>
      <c r="N6" s="372">
        <f t="shared" ref="N6:N11" si="25">W44</f>
        <v>3.7240906749502675E-6</v>
      </c>
      <c r="O6" s="372">
        <f t="shared" si="8"/>
        <v>1.8141603023504929</v>
      </c>
      <c r="P6" s="372">
        <f t="shared" si="9"/>
        <v>21.456868829469379</v>
      </c>
      <c r="Q6" s="372">
        <f t="shared" si="10"/>
        <v>1379.0657396269808</v>
      </c>
      <c r="R6" s="372">
        <f t="shared" ref="R6:R11" si="26">O106</f>
        <v>3085.7287142029345</v>
      </c>
      <c r="S6" s="372">
        <f t="shared" si="11"/>
        <v>6971.7070276161603</v>
      </c>
      <c r="T6" s="372">
        <f t="shared" si="12"/>
        <v>0.3813376115094792</v>
      </c>
      <c r="U6" s="372">
        <f t="shared" si="13"/>
        <v>47.069417799996607</v>
      </c>
      <c r="V6" s="435">
        <f t="shared" si="14"/>
        <v>0.63220470257783656</v>
      </c>
      <c r="W6" s="436">
        <f t="shared" si="15"/>
        <v>206489</v>
      </c>
      <c r="X6" s="383">
        <f t="shared" ref="X6:X11" si="27">W68</f>
        <v>3</v>
      </c>
      <c r="Y6" s="383">
        <f t="shared" si="16"/>
        <v>1987</v>
      </c>
      <c r="Z6" s="383">
        <f t="shared" si="17"/>
        <v>994</v>
      </c>
      <c r="AA6" s="383">
        <f t="shared" si="18"/>
        <v>11683</v>
      </c>
      <c r="AB6" s="383">
        <f t="shared" ref="AB6:AB11" si="28">O130</f>
        <v>2529</v>
      </c>
      <c r="AC6" s="383">
        <f t="shared" si="19"/>
        <v>532</v>
      </c>
      <c r="AD6" s="383">
        <f t="shared" si="20"/>
        <v>210</v>
      </c>
      <c r="AE6" s="383">
        <f t="shared" si="21"/>
        <v>2282</v>
      </c>
      <c r="AF6" s="437">
        <f t="shared" si="22"/>
        <v>17</v>
      </c>
    </row>
    <row r="7" spans="2:60" s="310" customFormat="1" ht="16" x14ac:dyDescent="0.15">
      <c r="B7" s="430" t="s">
        <v>75</v>
      </c>
      <c r="C7" s="431">
        <f t="shared" si="23"/>
        <v>162.888745</v>
      </c>
      <c r="D7" s="432">
        <f t="shared" si="24"/>
        <v>4.57E-4</v>
      </c>
      <c r="E7" s="432">
        <f t="shared" si="0"/>
        <v>2.7610700000000001</v>
      </c>
      <c r="F7" s="432">
        <f t="shared" si="1"/>
        <v>0.79241700000000004</v>
      </c>
      <c r="G7" s="432">
        <f t="shared" si="2"/>
        <v>97.826021999999995</v>
      </c>
      <c r="H7" s="432">
        <f t="shared" ref="H7:H11" si="29">O83</f>
        <v>11.40579</v>
      </c>
      <c r="I7" s="432">
        <f t="shared" si="3"/>
        <v>274.86666700000001</v>
      </c>
      <c r="J7" s="432">
        <f t="shared" si="4"/>
        <v>0.47314899999999999</v>
      </c>
      <c r="K7" s="432">
        <f t="shared" si="5"/>
        <v>1.853931</v>
      </c>
      <c r="L7" s="433">
        <f t="shared" si="6"/>
        <v>0.19315399999999999</v>
      </c>
      <c r="M7" s="434">
        <f t="shared" si="7"/>
        <v>1440.1198090284136</v>
      </c>
      <c r="N7" s="372">
        <f t="shared" si="25"/>
        <v>1.1698092930600877E-4</v>
      </c>
      <c r="O7" s="372">
        <f t="shared" si="8"/>
        <v>52.922345990621494</v>
      </c>
      <c r="P7" s="372">
        <f t="shared" si="9"/>
        <v>195.71462727137975</v>
      </c>
      <c r="Q7" s="372">
        <f t="shared" si="10"/>
        <v>1586.4543233553131</v>
      </c>
      <c r="R7" s="372">
        <f t="shared" si="26"/>
        <v>5978.535259876584</v>
      </c>
      <c r="S7" s="372">
        <f t="shared" si="11"/>
        <v>3500.1753688758745</v>
      </c>
      <c r="T7" s="372">
        <f t="shared" si="12"/>
        <v>58.421874298819418</v>
      </c>
      <c r="U7" s="372">
        <f t="shared" si="13"/>
        <v>490.30102759640215</v>
      </c>
      <c r="V7" s="435">
        <f t="shared" si="14"/>
        <v>4.2311910741263956</v>
      </c>
      <c r="W7" s="436">
        <f t="shared" si="15"/>
        <v>4598</v>
      </c>
      <c r="X7" s="383">
        <f t="shared" si="27"/>
        <v>11</v>
      </c>
      <c r="Y7" s="383">
        <f t="shared" si="16"/>
        <v>578</v>
      </c>
      <c r="Z7" s="383">
        <f t="shared" si="17"/>
        <v>209</v>
      </c>
      <c r="AA7" s="383">
        <f t="shared" si="18"/>
        <v>5487</v>
      </c>
      <c r="AB7" s="383">
        <f t="shared" si="28"/>
        <v>2870</v>
      </c>
      <c r="AC7" s="383">
        <f t="shared" si="19"/>
        <v>697</v>
      </c>
      <c r="AD7" s="383">
        <f t="shared" si="20"/>
        <v>211</v>
      </c>
      <c r="AE7" s="383">
        <f t="shared" si="21"/>
        <v>351</v>
      </c>
      <c r="AF7" s="437">
        <f t="shared" si="22"/>
        <v>50</v>
      </c>
    </row>
    <row r="8" spans="2:60" s="310" customFormat="1" ht="16" x14ac:dyDescent="0.15">
      <c r="B8" s="430" t="s">
        <v>76</v>
      </c>
      <c r="C8" s="431">
        <f t="shared" si="23"/>
        <v>105.477554</v>
      </c>
      <c r="D8" s="432">
        <f t="shared" si="24"/>
        <v>2.61E-4</v>
      </c>
      <c r="E8" s="432">
        <f t="shared" si="0"/>
        <v>3.6146129999999999</v>
      </c>
      <c r="F8" s="432">
        <f t="shared" si="1"/>
        <v>9.5578999999999997E-2</v>
      </c>
      <c r="G8" s="432">
        <f t="shared" si="2"/>
        <v>107.556545</v>
      </c>
      <c r="H8" s="432">
        <f t="shared" si="29"/>
        <v>44.623021000000001</v>
      </c>
      <c r="I8" s="432">
        <f t="shared" si="3"/>
        <v>213.60360399999999</v>
      </c>
      <c r="J8" s="432">
        <f t="shared" si="4"/>
        <v>0.741614</v>
      </c>
      <c r="K8" s="432">
        <f t="shared" si="5"/>
        <v>0.84999599999999997</v>
      </c>
      <c r="L8" s="433">
        <f t="shared" si="6"/>
        <v>1.7146619999999999</v>
      </c>
      <c r="M8" s="434">
        <f t="shared" si="7"/>
        <v>745.52430622502368</v>
      </c>
      <c r="N8" s="372">
        <f t="shared" si="25"/>
        <v>1.775453920345167E-4</v>
      </c>
      <c r="O8" s="372">
        <f t="shared" si="8"/>
        <v>36.454273311174653</v>
      </c>
      <c r="P8" s="372">
        <f t="shared" si="9"/>
        <v>22.750161261620541</v>
      </c>
      <c r="Q8" s="372">
        <f t="shared" si="10"/>
        <v>1738.9932388676057</v>
      </c>
      <c r="R8" s="372">
        <f t="shared" si="26"/>
        <v>46063.736544749219</v>
      </c>
      <c r="S8" s="372">
        <f t="shared" si="11"/>
        <v>1968.8228364933011</v>
      </c>
      <c r="T8" s="372">
        <f t="shared" si="12"/>
        <v>116.20503341625759</v>
      </c>
      <c r="U8" s="372">
        <f t="shared" si="13"/>
        <v>200.5702799278053</v>
      </c>
      <c r="V8" s="435">
        <f t="shared" si="14"/>
        <v>261.37715789857515</v>
      </c>
      <c r="W8" s="436">
        <f t="shared" si="15"/>
        <v>1413</v>
      </c>
      <c r="X8" s="383">
        <f t="shared" si="27"/>
        <v>3</v>
      </c>
      <c r="Y8" s="383">
        <f t="shared" si="16"/>
        <v>217</v>
      </c>
      <c r="Z8" s="383">
        <f t="shared" si="17"/>
        <v>111</v>
      </c>
      <c r="AA8" s="383">
        <f t="shared" si="18"/>
        <v>1238</v>
      </c>
      <c r="AB8" s="383">
        <f t="shared" si="28"/>
        <v>587</v>
      </c>
      <c r="AC8" s="383">
        <f t="shared" si="19"/>
        <v>780</v>
      </c>
      <c r="AD8" s="383">
        <f t="shared" si="20"/>
        <v>91</v>
      </c>
      <c r="AE8" s="383">
        <f t="shared" si="21"/>
        <v>160</v>
      </c>
      <c r="AF8" s="437">
        <f t="shared" si="22"/>
        <v>40</v>
      </c>
    </row>
    <row r="9" spans="2:60" s="310" customFormat="1" ht="16" x14ac:dyDescent="0.15">
      <c r="B9" s="430" t="s">
        <v>77</v>
      </c>
      <c r="C9" s="431">
        <f t="shared" si="23"/>
        <v>28.845435999999999</v>
      </c>
      <c r="D9" s="432">
        <f t="shared" si="24"/>
        <v>1.2E-5</v>
      </c>
      <c r="E9" s="432">
        <f t="shared" si="0"/>
        <v>0.19089500000000001</v>
      </c>
      <c r="F9" s="432">
        <f t="shared" si="1"/>
        <v>0.112595</v>
      </c>
      <c r="G9" s="432">
        <f t="shared" si="2"/>
        <v>9.6580980000000007</v>
      </c>
      <c r="H9" s="432">
        <f t="shared" si="29"/>
        <v>8.7247000000000005E-2</v>
      </c>
      <c r="I9" s="432">
        <f t="shared" si="3"/>
        <v>26.693763000000001</v>
      </c>
      <c r="J9" s="432">
        <f t="shared" si="4"/>
        <v>0.17152300000000001</v>
      </c>
      <c r="K9" s="432">
        <f t="shared" si="5"/>
        <v>0.12694900000000001</v>
      </c>
      <c r="L9" s="433">
        <f t="shared" si="6"/>
        <v>1.8200000000000001E-4</v>
      </c>
      <c r="M9" s="434">
        <f t="shared" si="7"/>
        <v>334.44393648242914</v>
      </c>
      <c r="N9" s="372">
        <f t="shared" si="25"/>
        <v>4.0654776967130568E-6</v>
      </c>
      <c r="O9" s="372">
        <f t="shared" si="8"/>
        <v>0.98148097651573996</v>
      </c>
      <c r="P9" s="372">
        <f t="shared" si="9"/>
        <v>11.050061177223121</v>
      </c>
      <c r="Q9" s="372">
        <f t="shared" si="10"/>
        <v>48.608102027355855</v>
      </c>
      <c r="R9" s="372">
        <f t="shared" si="26"/>
        <v>96.591601816315162</v>
      </c>
      <c r="S9" s="372">
        <f t="shared" si="11"/>
        <v>259.02147000844434</v>
      </c>
      <c r="T9" s="372">
        <f t="shared" si="12"/>
        <v>13.212387870017643</v>
      </c>
      <c r="U9" s="372">
        <f t="shared" si="13"/>
        <v>9.973681637409749</v>
      </c>
      <c r="V9" s="435">
        <f t="shared" si="14"/>
        <v>8.9246847232971022E-2</v>
      </c>
      <c r="W9" s="436">
        <f t="shared" si="15"/>
        <v>494</v>
      </c>
      <c r="X9" s="383">
        <f t="shared" si="27"/>
        <v>1</v>
      </c>
      <c r="Y9" s="383">
        <f t="shared" si="16"/>
        <v>90</v>
      </c>
      <c r="Z9" s="383">
        <f t="shared" si="17"/>
        <v>56</v>
      </c>
      <c r="AA9" s="383">
        <f t="shared" si="18"/>
        <v>475</v>
      </c>
      <c r="AB9" s="383">
        <f t="shared" si="28"/>
        <v>259</v>
      </c>
      <c r="AC9" s="383">
        <f t="shared" si="19"/>
        <v>60</v>
      </c>
      <c r="AD9" s="383">
        <f t="shared" si="20"/>
        <v>31</v>
      </c>
      <c r="AE9" s="383">
        <f t="shared" si="21"/>
        <v>47</v>
      </c>
      <c r="AF9" s="437">
        <f t="shared" si="22"/>
        <v>8</v>
      </c>
    </row>
    <row r="10" spans="2:60" s="310" customFormat="1" ht="16" x14ac:dyDescent="0.15">
      <c r="B10" s="430" t="s">
        <v>71</v>
      </c>
      <c r="C10" s="431">
        <f t="shared" si="23"/>
        <v>24.044309999999999</v>
      </c>
      <c r="D10" s="432">
        <f t="shared" si="24"/>
        <v>1.9999999999999999E-6</v>
      </c>
      <c r="E10" s="432">
        <f t="shared" si="0"/>
        <v>4.7539999999999999E-2</v>
      </c>
      <c r="F10" s="432">
        <f t="shared" si="1"/>
        <v>9.9190000000000007E-3</v>
      </c>
      <c r="G10" s="432">
        <f t="shared" si="2"/>
        <v>8.5867079999999998</v>
      </c>
      <c r="H10" s="432">
        <f t="shared" si="29"/>
        <v>0.37667099999999998</v>
      </c>
      <c r="I10" s="432">
        <f t="shared" si="3"/>
        <v>2.484286</v>
      </c>
      <c r="J10" s="432">
        <f t="shared" si="4"/>
        <v>4.9077000000000003E-2</v>
      </c>
      <c r="K10" s="432">
        <f t="shared" si="5"/>
        <v>6.8439E-2</v>
      </c>
      <c r="L10" s="433">
        <f t="shared" si="6"/>
        <v>7.7609999999999997E-3</v>
      </c>
      <c r="M10" s="434">
        <f t="shared" si="7"/>
        <v>48.588302070855988</v>
      </c>
      <c r="N10" s="372">
        <f t="shared" si="25"/>
        <v>6.2545677792513658E-7</v>
      </c>
      <c r="O10" s="372">
        <f t="shared" si="8"/>
        <v>0.43285583347187617</v>
      </c>
      <c r="P10" s="372">
        <f t="shared" si="9"/>
        <v>0.24665089961490538</v>
      </c>
      <c r="Q10" s="372">
        <f t="shared" si="10"/>
        <v>31.801831858192585</v>
      </c>
      <c r="R10" s="372">
        <f t="shared" si="26"/>
        <v>16.954736247495013</v>
      </c>
      <c r="S10" s="372">
        <f t="shared" si="11"/>
        <v>21.739356870802059</v>
      </c>
      <c r="T10" s="372">
        <f t="shared" si="12"/>
        <v>0.37433040591895395</v>
      </c>
      <c r="U10" s="372">
        <f t="shared" si="13"/>
        <v>9.0564940888762031</v>
      </c>
      <c r="V10" s="435">
        <f t="shared" si="14"/>
        <v>1.4907929962646413E-2</v>
      </c>
      <c r="W10" s="436">
        <f t="shared" si="15"/>
        <v>127650</v>
      </c>
      <c r="X10" s="383">
        <f t="shared" si="27"/>
        <v>4</v>
      </c>
      <c r="Y10" s="383">
        <f t="shared" si="16"/>
        <v>7483</v>
      </c>
      <c r="Z10" s="383">
        <f t="shared" si="17"/>
        <v>767</v>
      </c>
      <c r="AA10" s="383">
        <f t="shared" si="18"/>
        <v>75081</v>
      </c>
      <c r="AB10" s="383">
        <f t="shared" si="28"/>
        <v>4548</v>
      </c>
      <c r="AC10" s="383">
        <f t="shared" si="19"/>
        <v>6505</v>
      </c>
      <c r="AD10" s="383">
        <f t="shared" si="20"/>
        <v>142</v>
      </c>
      <c r="AE10" s="383">
        <f t="shared" si="21"/>
        <v>2510</v>
      </c>
      <c r="AF10" s="437">
        <f t="shared" si="22"/>
        <v>4</v>
      </c>
    </row>
    <row r="11" spans="2:60" s="310" customFormat="1" ht="16" x14ac:dyDescent="0.15">
      <c r="B11" s="430" t="s">
        <v>72</v>
      </c>
      <c r="C11" s="431">
        <f t="shared" si="23"/>
        <v>6.3153000000000001E-2</v>
      </c>
      <c r="D11" s="432">
        <f t="shared" si="24"/>
        <v>0</v>
      </c>
      <c r="E11" s="432">
        <f t="shared" si="0"/>
        <v>5.4539999999999996E-3</v>
      </c>
      <c r="F11" s="432">
        <f t="shared" si="1"/>
        <v>5.5000000000000002E-5</v>
      </c>
      <c r="G11" s="432">
        <f t="shared" si="2"/>
        <v>6.2597E-2</v>
      </c>
      <c r="H11" s="432">
        <f t="shared" si="29"/>
        <v>1.2222999999999999E-2</v>
      </c>
      <c r="I11" s="432">
        <f t="shared" si="3"/>
        <v>1.6100000000000001E-4</v>
      </c>
      <c r="J11" s="432">
        <f t="shared" si="4"/>
        <v>2.0000000000000002E-5</v>
      </c>
      <c r="K11" s="432">
        <f t="shared" si="5"/>
        <v>5.8999999999999998E-5</v>
      </c>
      <c r="L11" s="433">
        <f t="shared" si="6"/>
        <v>0</v>
      </c>
      <c r="M11" s="434">
        <f t="shared" si="7"/>
        <v>0.32638317139117101</v>
      </c>
      <c r="N11" s="372">
        <f t="shared" si="25"/>
        <v>0</v>
      </c>
      <c r="O11" s="372">
        <f t="shared" si="8"/>
        <v>1.4571233323294971E-3</v>
      </c>
      <c r="P11" s="372">
        <f t="shared" si="9"/>
        <v>3.6845262911810938E-5</v>
      </c>
      <c r="Q11" s="372">
        <f t="shared" si="10"/>
        <v>0.53582348756845011</v>
      </c>
      <c r="R11" s="372">
        <f t="shared" si="26"/>
        <v>2.0754213901454854E-3</v>
      </c>
      <c r="S11" s="372">
        <f t="shared" si="11"/>
        <v>2.5786010481169755E-2</v>
      </c>
      <c r="T11" s="372">
        <f t="shared" si="12"/>
        <v>5.7554007071303119E-7</v>
      </c>
      <c r="U11" s="372">
        <f t="shared" si="13"/>
        <v>8.5052399481355548E-4</v>
      </c>
      <c r="V11" s="435">
        <f t="shared" si="14"/>
        <v>0</v>
      </c>
      <c r="W11" s="436">
        <f t="shared" si="15"/>
        <v>69546</v>
      </c>
      <c r="X11" s="383">
        <f t="shared" si="27"/>
        <v>0</v>
      </c>
      <c r="Y11" s="383">
        <f t="shared" si="16"/>
        <v>58299</v>
      </c>
      <c r="Z11" s="383">
        <f t="shared" si="17"/>
        <v>3313</v>
      </c>
      <c r="AA11" s="383">
        <f t="shared" si="18"/>
        <v>5083</v>
      </c>
      <c r="AB11" s="383">
        <f t="shared" si="28"/>
        <v>482</v>
      </c>
      <c r="AC11" s="383">
        <f t="shared" si="19"/>
        <v>49</v>
      </c>
      <c r="AD11" s="383">
        <f t="shared" si="20"/>
        <v>4</v>
      </c>
      <c r="AE11" s="383">
        <f t="shared" si="21"/>
        <v>35056</v>
      </c>
      <c r="AF11" s="437">
        <f t="shared" si="22"/>
        <v>0</v>
      </c>
    </row>
    <row r="12" spans="2:60" s="310" customFormat="1" ht="17" thickBot="1" x14ac:dyDescent="0.2">
      <c r="B12" s="438" t="s">
        <v>17</v>
      </c>
      <c r="C12" s="439">
        <f t="shared" ref="C12:AF12" si="30">SUM(C5:C11)</f>
        <v>793.55390700000009</v>
      </c>
      <c r="D12" s="440">
        <f>SUM(D5:D11)</f>
        <v>6.1025999999999997E-2</v>
      </c>
      <c r="E12" s="440">
        <f>SUM(E5:E11)</f>
        <v>24.658357000000002</v>
      </c>
      <c r="F12" s="440">
        <f>SUM(F5:F11)</f>
        <v>6.739852</v>
      </c>
      <c r="G12" s="440">
        <f t="shared" si="30"/>
        <v>597.83885000000009</v>
      </c>
      <c r="H12" s="440">
        <f t="shared" si="30"/>
        <v>217.61405299999998</v>
      </c>
      <c r="I12" s="440">
        <f>SUM(I5:I11)</f>
        <v>1950.1056160000001</v>
      </c>
      <c r="J12" s="440">
        <f t="shared" si="30"/>
        <v>4.0342460000000004</v>
      </c>
      <c r="K12" s="440">
        <f t="shared" si="30"/>
        <v>11.638434999999999</v>
      </c>
      <c r="L12" s="441">
        <f t="shared" si="30"/>
        <v>7.652315999999999</v>
      </c>
      <c r="M12" s="442">
        <f t="shared" si="30"/>
        <v>10704.063909118066</v>
      </c>
      <c r="N12" s="443">
        <f>SUM(N5:N11)</f>
        <v>3.7042667478999598E-2</v>
      </c>
      <c r="O12" s="443">
        <f t="shared" si="30"/>
        <v>375.06990695678888</v>
      </c>
      <c r="P12" s="443">
        <f>SUM(P5:P11)</f>
        <v>1278.8821120630691</v>
      </c>
      <c r="Q12" s="443">
        <f>SUM(Q5:Q11)</f>
        <v>11423.596574344116</v>
      </c>
      <c r="R12" s="443">
        <f>SUM(R5:R11)</f>
        <v>85249.406635880267</v>
      </c>
      <c r="S12" s="443">
        <f>SUM(S5:S11)</f>
        <v>16541.115581754089</v>
      </c>
      <c r="T12" s="443">
        <f t="shared" si="30"/>
        <v>669.70610288013609</v>
      </c>
      <c r="U12" s="443">
        <f t="shared" si="30"/>
        <v>3469.8846561053192</v>
      </c>
      <c r="V12" s="444">
        <f t="shared" si="30"/>
        <v>442.09615040335052</v>
      </c>
      <c r="W12" s="445">
        <f t="shared" si="30"/>
        <v>993511</v>
      </c>
      <c r="X12" s="446">
        <f>SUM(X5:X11)</f>
        <v>65</v>
      </c>
      <c r="Y12" s="446">
        <f t="shared" si="30"/>
        <v>311532</v>
      </c>
      <c r="Z12" s="446">
        <f>SUM(Z5:Z11)</f>
        <v>25541</v>
      </c>
      <c r="AA12" s="446">
        <f>SUM(AA5:AA11)</f>
        <v>398970</v>
      </c>
      <c r="AB12" s="446">
        <f>SUM(AB5:AB11)</f>
        <v>124787</v>
      </c>
      <c r="AC12" s="446">
        <f>SUM(AC5:AC11)</f>
        <v>16435</v>
      </c>
      <c r="AD12" s="446">
        <f t="shared" si="30"/>
        <v>3654</v>
      </c>
      <c r="AE12" s="446">
        <f t="shared" si="30"/>
        <v>194900</v>
      </c>
      <c r="AF12" s="447">
        <f t="shared" si="30"/>
        <v>358</v>
      </c>
    </row>
    <row r="13" spans="2:60" x14ac:dyDescent="0.15">
      <c r="B13" s="448"/>
      <c r="C13" s="449">
        <f>SUM(C12:L12)</f>
        <v>3613.8966580000006</v>
      </c>
      <c r="D13" s="449"/>
      <c r="E13" s="449"/>
      <c r="F13" s="449"/>
      <c r="G13" s="449"/>
      <c r="H13" s="449"/>
      <c r="I13" s="449"/>
      <c r="J13" s="449"/>
      <c r="K13" s="449"/>
      <c r="L13" s="449"/>
      <c r="M13" s="449">
        <f>SUM(M12:V12)</f>
        <v>130153.85867217268</v>
      </c>
      <c r="N13" s="449"/>
      <c r="O13" s="449"/>
      <c r="W13" s="450">
        <f>SUM(W12:AF12)</f>
        <v>2069753</v>
      </c>
    </row>
    <row r="14" spans="2:60" x14ac:dyDescent="0.15">
      <c r="B14" s="448"/>
      <c r="C14" s="449"/>
      <c r="D14" s="449"/>
      <c r="E14" s="449"/>
      <c r="F14" s="449"/>
      <c r="G14" s="449"/>
      <c r="H14" s="449"/>
      <c r="I14" s="449"/>
      <c r="J14" s="449"/>
      <c r="K14" s="449"/>
      <c r="L14" s="449"/>
      <c r="M14" s="449"/>
      <c r="N14" s="449"/>
      <c r="O14" s="449"/>
    </row>
    <row r="16" spans="2:60" ht="17" x14ac:dyDescent="0.15">
      <c r="L16" s="325" t="s">
        <v>428</v>
      </c>
      <c r="M16" s="310"/>
      <c r="N16" s="310"/>
      <c r="O16" s="310"/>
      <c r="P16" s="310"/>
      <c r="Q16" s="310"/>
      <c r="R16" s="310"/>
      <c r="S16" s="310"/>
      <c r="T16" s="326" t="s">
        <v>436</v>
      </c>
      <c r="U16" s="310"/>
      <c r="V16" s="310"/>
      <c r="W16" s="310"/>
      <c r="X16" s="327"/>
      <c r="Y16" s="325" t="s">
        <v>429</v>
      </c>
      <c r="Z16" s="310"/>
      <c r="AA16" s="310"/>
      <c r="AB16" s="310"/>
      <c r="AC16" s="310"/>
      <c r="AD16" s="310"/>
      <c r="AE16" s="310"/>
      <c r="AF16" s="310"/>
      <c r="AG16" s="325" t="s">
        <v>437</v>
      </c>
      <c r="AH16" s="310"/>
      <c r="AI16" s="310"/>
      <c r="AJ16" s="310"/>
      <c r="AK16" s="310"/>
      <c r="AL16" s="310"/>
      <c r="AM16" s="325" t="s">
        <v>430</v>
      </c>
      <c r="AN16" s="310"/>
      <c r="AO16" s="310"/>
      <c r="AP16" s="310"/>
      <c r="AQ16" s="310"/>
      <c r="AR16" s="310"/>
      <c r="AS16" s="310"/>
      <c r="AT16" s="310"/>
      <c r="AU16" s="310"/>
      <c r="AV16" s="310"/>
      <c r="AW16" s="310"/>
      <c r="AX16" s="310"/>
      <c r="AY16" s="310"/>
      <c r="BA16" s="310"/>
      <c r="BB16" s="310"/>
      <c r="BC16" s="310"/>
      <c r="BD16" s="310"/>
      <c r="BE16" s="310"/>
      <c r="BF16" s="310"/>
      <c r="BG16" s="310"/>
      <c r="BH16" s="310"/>
    </row>
    <row r="17" spans="12:70" ht="29" customHeight="1" x14ac:dyDescent="0.15">
      <c r="L17" s="451" t="s">
        <v>439</v>
      </c>
      <c r="M17" s="452"/>
      <c r="N17" s="452"/>
      <c r="O17" s="452"/>
      <c r="P17" s="452"/>
      <c r="Q17" s="452"/>
      <c r="R17" s="452"/>
      <c r="S17" s="452"/>
      <c r="T17" s="995" t="s">
        <v>439</v>
      </c>
      <c r="U17" s="995"/>
      <c r="V17" s="453"/>
      <c r="W17" s="453"/>
      <c r="X17" s="454"/>
      <c r="Y17" s="451" t="s">
        <v>439</v>
      </c>
      <c r="Z17" s="451"/>
      <c r="AA17" s="452"/>
      <c r="AB17" s="452"/>
      <c r="AC17" s="452"/>
      <c r="AD17" s="452"/>
      <c r="AE17" s="452"/>
      <c r="AF17" s="452"/>
      <c r="AG17" s="451" t="s">
        <v>439</v>
      </c>
      <c r="AH17" s="452"/>
      <c r="AI17" s="452"/>
      <c r="AJ17" s="452"/>
      <c r="AK17" s="452"/>
      <c r="AL17" s="452"/>
      <c r="AM17" s="451" t="s">
        <v>439</v>
      </c>
      <c r="AN17" s="452"/>
      <c r="AO17" s="452"/>
      <c r="AP17" s="452"/>
      <c r="AQ17" s="452"/>
      <c r="AR17" s="452"/>
      <c r="AS17" s="452"/>
      <c r="AT17" s="452"/>
      <c r="AU17" s="452"/>
      <c r="AV17" s="452"/>
      <c r="AW17" s="452"/>
      <c r="AX17" s="452"/>
      <c r="AY17" s="452"/>
      <c r="BA17" s="452"/>
      <c r="BB17" s="451"/>
      <c r="BC17" s="452"/>
      <c r="BD17" s="452"/>
      <c r="BE17" s="452"/>
      <c r="BF17" s="452"/>
      <c r="BG17" s="452"/>
      <c r="BH17" s="452"/>
    </row>
    <row r="18" spans="12:70" ht="34" x14ac:dyDescent="0.15">
      <c r="L18" s="332" t="s">
        <v>500</v>
      </c>
      <c r="M18" s="333" t="s">
        <v>442</v>
      </c>
      <c r="N18" s="333" t="s">
        <v>443</v>
      </c>
      <c r="O18" s="333" t="s">
        <v>444</v>
      </c>
      <c r="P18" s="333" t="s">
        <v>445</v>
      </c>
      <c r="Q18" s="333" t="s">
        <v>446</v>
      </c>
      <c r="R18" s="333" t="s">
        <v>17</v>
      </c>
      <c r="S18" s="310"/>
      <c r="T18" s="332" t="s">
        <v>500</v>
      </c>
      <c r="U18" s="334" t="s">
        <v>447</v>
      </c>
      <c r="V18" s="334" t="s">
        <v>448</v>
      </c>
      <c r="W18" s="333" t="s">
        <v>17</v>
      </c>
      <c r="X18" s="327"/>
      <c r="Y18" s="332" t="s">
        <v>500</v>
      </c>
      <c r="Z18" s="333" t="s">
        <v>449</v>
      </c>
      <c r="AA18" s="333" t="s">
        <v>450</v>
      </c>
      <c r="AB18" s="333" t="s">
        <v>451</v>
      </c>
      <c r="AC18" s="333" t="s">
        <v>446</v>
      </c>
      <c r="AD18" s="333" t="s">
        <v>452</v>
      </c>
      <c r="AE18" s="333" t="s">
        <v>17</v>
      </c>
      <c r="AF18" s="310"/>
      <c r="AG18" s="332" t="s">
        <v>500</v>
      </c>
      <c r="AH18" s="333" t="str">
        <f>AH29</f>
        <v>DPR</v>
      </c>
      <c r="AI18" s="333" t="str">
        <f>AI29</f>
        <v>GMI</v>
      </c>
      <c r="AJ18" s="333" t="str">
        <f>AJ29</f>
        <v>IMERG</v>
      </c>
      <c r="AK18" s="333" t="s">
        <v>17</v>
      </c>
      <c r="AL18" s="310"/>
      <c r="AM18" s="332" t="s">
        <v>500</v>
      </c>
      <c r="AN18" s="333" t="s">
        <v>453</v>
      </c>
      <c r="AO18" s="333" t="s">
        <v>454</v>
      </c>
      <c r="AP18" s="333" t="s">
        <v>455</v>
      </c>
      <c r="AQ18" s="333" t="s">
        <v>456</v>
      </c>
      <c r="AR18" s="333" t="s">
        <v>457</v>
      </c>
      <c r="AS18" s="333" t="s">
        <v>446</v>
      </c>
      <c r="AT18" s="333" t="s">
        <v>17</v>
      </c>
      <c r="AU18" s="310"/>
    </row>
    <row r="19" spans="12:70" ht="17" x14ac:dyDescent="0.15">
      <c r="L19" s="345" t="s">
        <v>66</v>
      </c>
      <c r="M19" s="340">
        <f t="shared" ref="M19:R25" si="31">M30/1000000</f>
        <v>114.71506100000001</v>
      </c>
      <c r="N19" s="340">
        <f t="shared" si="31"/>
        <v>11.610663000000001</v>
      </c>
      <c r="O19" s="340">
        <f t="shared" si="31"/>
        <v>3.301974</v>
      </c>
      <c r="P19" s="340">
        <f t="shared" si="31"/>
        <v>304.53846399999998</v>
      </c>
      <c r="Q19" s="340">
        <f t="shared" si="31"/>
        <v>3.7110999999999998E-2</v>
      </c>
      <c r="R19" s="340">
        <f>R30/1000000</f>
        <v>434.20327300000002</v>
      </c>
      <c r="S19" s="310"/>
      <c r="T19" s="455" t="s">
        <v>66</v>
      </c>
      <c r="U19" s="456">
        <f t="shared" ref="U19:W25" si="32">U30/1000000</f>
        <v>6.0278999999999999E-2</v>
      </c>
      <c r="V19" s="456">
        <f t="shared" si="32"/>
        <v>6.9999999999999999E-6</v>
      </c>
      <c r="W19" s="456">
        <f t="shared" si="32"/>
        <v>6.0285999999999999E-2</v>
      </c>
      <c r="X19" s="327"/>
      <c r="Y19" s="345" t="s">
        <v>66</v>
      </c>
      <c r="Z19" s="340">
        <f t="shared" ref="Z19:AE25" si="33">Z30/1000000</f>
        <v>3.2590000000000002E-3</v>
      </c>
      <c r="AA19" s="340">
        <f t="shared" si="33"/>
        <v>7.3494820000000001</v>
      </c>
      <c r="AB19" s="340">
        <f t="shared" si="33"/>
        <v>10.105729999999999</v>
      </c>
      <c r="AC19" s="340">
        <f t="shared" si="33"/>
        <v>0</v>
      </c>
      <c r="AD19" s="340">
        <f t="shared" si="33"/>
        <v>1.4970000000000001E-3</v>
      </c>
      <c r="AE19" s="340">
        <f>AE30/1000000</f>
        <v>17.459968</v>
      </c>
      <c r="AF19" s="310"/>
      <c r="AG19" s="345" t="s">
        <v>66</v>
      </c>
      <c r="AH19" s="340">
        <f t="shared" ref="AH19:AK25" si="34">AH30/1000000</f>
        <v>4.2964029999999998</v>
      </c>
      <c r="AI19" s="340">
        <f t="shared" si="34"/>
        <v>1.261576</v>
      </c>
      <c r="AJ19" s="340">
        <f t="shared" si="34"/>
        <v>8.9499999999999996E-4</v>
      </c>
      <c r="AK19" s="372">
        <f t="shared" si="34"/>
        <v>5.5588740000000003</v>
      </c>
      <c r="AL19" s="310"/>
      <c r="AM19" s="345" t="s">
        <v>66</v>
      </c>
      <c r="AN19" s="340">
        <f t="shared" ref="AN19:AT25" si="35">AN30/1000000</f>
        <v>15.928433</v>
      </c>
      <c r="AO19" s="340">
        <f t="shared" si="35"/>
        <v>5.4888399999999997</v>
      </c>
      <c r="AP19" s="340">
        <f t="shared" si="35"/>
        <v>0.46315000000000001</v>
      </c>
      <c r="AQ19" s="340">
        <f t="shared" si="35"/>
        <v>287.45161000000002</v>
      </c>
      <c r="AR19" s="340">
        <f t="shared" si="35"/>
        <v>9.711195</v>
      </c>
      <c r="AS19" s="340">
        <f t="shared" si="35"/>
        <v>9.0690000000000007E-3</v>
      </c>
      <c r="AT19" s="372">
        <f t="shared" si="35"/>
        <v>319.05229700000001</v>
      </c>
      <c r="AU19" s="310"/>
    </row>
    <row r="20" spans="12:70" ht="17" x14ac:dyDescent="0.15">
      <c r="L20" s="345" t="s">
        <v>67</v>
      </c>
      <c r="M20" s="340">
        <f t="shared" si="31"/>
        <v>0.97679800000000006</v>
      </c>
      <c r="N20" s="340">
        <f t="shared" si="31"/>
        <v>0.190638</v>
      </c>
      <c r="O20" s="340">
        <f t="shared" si="31"/>
        <v>4.6146E-2</v>
      </c>
      <c r="P20" s="340">
        <f t="shared" si="31"/>
        <v>36.792794999999998</v>
      </c>
      <c r="Q20" s="340">
        <f t="shared" si="31"/>
        <v>2.5059000000000001E-2</v>
      </c>
      <c r="R20" s="340">
        <f t="shared" si="31"/>
        <v>38.031435999999999</v>
      </c>
      <c r="S20" s="310"/>
      <c r="T20" s="455" t="s">
        <v>67</v>
      </c>
      <c r="U20" s="456">
        <f t="shared" si="32"/>
        <v>7.9999999999999996E-6</v>
      </c>
      <c r="V20" s="456">
        <f t="shared" si="32"/>
        <v>0</v>
      </c>
      <c r="W20" s="456">
        <f t="shared" si="32"/>
        <v>7.9999999999999996E-6</v>
      </c>
      <c r="X20" s="327"/>
      <c r="Y20" s="345" t="s">
        <v>67</v>
      </c>
      <c r="Z20" s="340">
        <f t="shared" si="33"/>
        <v>9.9999999999999995E-7</v>
      </c>
      <c r="AA20" s="340">
        <f t="shared" si="33"/>
        <v>6.4270999999999995E-2</v>
      </c>
      <c r="AB20" s="340">
        <f t="shared" si="33"/>
        <v>0.51454500000000003</v>
      </c>
      <c r="AC20" s="340">
        <f t="shared" si="33"/>
        <v>0</v>
      </c>
      <c r="AD20" s="340">
        <f t="shared" si="33"/>
        <v>0</v>
      </c>
      <c r="AE20" s="340">
        <f t="shared" si="33"/>
        <v>0.57881700000000003</v>
      </c>
      <c r="AF20" s="310"/>
      <c r="AG20" s="345" t="s">
        <v>67</v>
      </c>
      <c r="AH20" s="340">
        <f t="shared" si="34"/>
        <v>0.123581</v>
      </c>
      <c r="AI20" s="340">
        <f t="shared" si="34"/>
        <v>4.6826E-2</v>
      </c>
      <c r="AJ20" s="340">
        <f t="shared" si="34"/>
        <v>6.0000000000000002E-6</v>
      </c>
      <c r="AK20" s="372">
        <f t="shared" si="34"/>
        <v>0.17041300000000001</v>
      </c>
      <c r="AL20" s="310"/>
      <c r="AM20" s="345" t="s">
        <v>67</v>
      </c>
      <c r="AN20" s="340">
        <f t="shared" si="35"/>
        <v>11.390613999999999</v>
      </c>
      <c r="AO20" s="340">
        <f t="shared" si="35"/>
        <v>0.24776999999999999</v>
      </c>
      <c r="AP20" s="340">
        <f t="shared" si="35"/>
        <v>2.0799999999999999E-4</v>
      </c>
      <c r="AQ20" s="340">
        <f t="shared" si="35"/>
        <v>43.444826999999997</v>
      </c>
      <c r="AR20" s="340">
        <f t="shared" si="35"/>
        <v>1.0000000000000001E-5</v>
      </c>
      <c r="AS20" s="340">
        <f t="shared" si="35"/>
        <v>1.3154000000000001E-2</v>
      </c>
      <c r="AT20" s="372">
        <f t="shared" si="35"/>
        <v>55.096583000000003</v>
      </c>
      <c r="AU20" s="310"/>
    </row>
    <row r="21" spans="12:70" ht="17" x14ac:dyDescent="0.15">
      <c r="L21" s="345" t="s">
        <v>75</v>
      </c>
      <c r="M21" s="340">
        <f t="shared" si="31"/>
        <v>12.151268</v>
      </c>
      <c r="N21" s="340">
        <f t="shared" si="31"/>
        <v>0.96877199999999997</v>
      </c>
      <c r="O21" s="340">
        <f t="shared" si="31"/>
        <v>1.40008</v>
      </c>
      <c r="P21" s="340">
        <f t="shared" si="31"/>
        <v>148.36861200000001</v>
      </c>
      <c r="Q21" s="340">
        <f t="shared" si="31"/>
        <v>1.2999999999999999E-5</v>
      </c>
      <c r="R21" s="340">
        <f t="shared" si="31"/>
        <v>162.888745</v>
      </c>
      <c r="S21" s="310"/>
      <c r="T21" s="455" t="s">
        <v>75</v>
      </c>
      <c r="U21" s="456">
        <f t="shared" si="32"/>
        <v>2.9E-5</v>
      </c>
      <c r="V21" s="456">
        <f t="shared" si="32"/>
        <v>4.28E-4</v>
      </c>
      <c r="W21" s="456">
        <f t="shared" si="32"/>
        <v>4.57E-4</v>
      </c>
      <c r="X21" s="327"/>
      <c r="Y21" s="345" t="s">
        <v>75</v>
      </c>
      <c r="Z21" s="340">
        <f t="shared" si="33"/>
        <v>3.62E-3</v>
      </c>
      <c r="AA21" s="340">
        <f t="shared" si="33"/>
        <v>0.90180700000000003</v>
      </c>
      <c r="AB21" s="340">
        <f t="shared" si="33"/>
        <v>1.85015</v>
      </c>
      <c r="AC21" s="340">
        <f t="shared" si="33"/>
        <v>0</v>
      </c>
      <c r="AD21" s="340">
        <f t="shared" si="33"/>
        <v>5.4929999999999996E-3</v>
      </c>
      <c r="AE21" s="340">
        <f t="shared" si="33"/>
        <v>2.7610700000000001</v>
      </c>
      <c r="AF21" s="310"/>
      <c r="AG21" s="345" t="s">
        <v>75</v>
      </c>
      <c r="AH21" s="340">
        <f t="shared" si="34"/>
        <v>0.56325800000000004</v>
      </c>
      <c r="AI21" s="340">
        <f t="shared" si="34"/>
        <v>0.22891</v>
      </c>
      <c r="AJ21" s="340">
        <f t="shared" si="34"/>
        <v>2.4899999999999998E-4</v>
      </c>
      <c r="AK21" s="372">
        <f t="shared" si="34"/>
        <v>0.79241700000000004</v>
      </c>
      <c r="AL21" s="310"/>
      <c r="AM21" s="345" t="s">
        <v>75</v>
      </c>
      <c r="AN21" s="340">
        <f t="shared" si="35"/>
        <v>2.0323030000000002</v>
      </c>
      <c r="AO21" s="340">
        <f t="shared" si="35"/>
        <v>2.968693</v>
      </c>
      <c r="AP21" s="340">
        <f t="shared" si="35"/>
        <v>0.17786099999999999</v>
      </c>
      <c r="AQ21" s="340">
        <f t="shared" si="35"/>
        <v>92.600345000000004</v>
      </c>
      <c r="AR21" s="340">
        <f t="shared" si="35"/>
        <v>2.5260999999999999E-2</v>
      </c>
      <c r="AS21" s="340">
        <f t="shared" si="35"/>
        <v>2.1558999999999998E-2</v>
      </c>
      <c r="AT21" s="372">
        <f t="shared" si="35"/>
        <v>97.826021999999995</v>
      </c>
      <c r="AU21" s="310"/>
    </row>
    <row r="22" spans="12:70" ht="17" x14ac:dyDescent="0.15">
      <c r="L22" s="345" t="s">
        <v>76</v>
      </c>
      <c r="M22" s="340">
        <f t="shared" si="31"/>
        <v>4.5924959999999997</v>
      </c>
      <c r="N22" s="340">
        <f t="shared" si="31"/>
        <v>0.72880900000000004</v>
      </c>
      <c r="O22" s="340">
        <f t="shared" si="31"/>
        <v>8.3249000000000004E-2</v>
      </c>
      <c r="P22" s="340">
        <f t="shared" si="31"/>
        <v>99.822159999999997</v>
      </c>
      <c r="Q22" s="340">
        <f t="shared" si="31"/>
        <v>0.25084000000000001</v>
      </c>
      <c r="R22" s="340">
        <f t="shared" si="31"/>
        <v>105.477554</v>
      </c>
      <c r="S22" s="310"/>
      <c r="T22" s="455" t="s">
        <v>76</v>
      </c>
      <c r="U22" s="456">
        <f t="shared" si="32"/>
        <v>2.61E-4</v>
      </c>
      <c r="V22" s="456">
        <f t="shared" si="32"/>
        <v>0</v>
      </c>
      <c r="W22" s="456">
        <f t="shared" si="32"/>
        <v>2.61E-4</v>
      </c>
      <c r="X22" s="327"/>
      <c r="Y22" s="345" t="s">
        <v>76</v>
      </c>
      <c r="Z22" s="340">
        <f t="shared" si="33"/>
        <v>8.8880000000000001E-3</v>
      </c>
      <c r="AA22" s="340">
        <f t="shared" si="33"/>
        <v>0.38451200000000002</v>
      </c>
      <c r="AB22" s="340">
        <f t="shared" si="33"/>
        <v>2.4824199999999998</v>
      </c>
      <c r="AC22" s="340">
        <f t="shared" si="33"/>
        <v>9.0819999999999998E-3</v>
      </c>
      <c r="AD22" s="340">
        <f t="shared" si="33"/>
        <v>0.729711</v>
      </c>
      <c r="AE22" s="340">
        <f t="shared" si="33"/>
        <v>3.6146129999999999</v>
      </c>
      <c r="AF22" s="310"/>
      <c r="AG22" s="345" t="s">
        <v>76</v>
      </c>
      <c r="AH22" s="340">
        <f t="shared" si="34"/>
        <v>5.6001000000000002E-2</v>
      </c>
      <c r="AI22" s="340">
        <f t="shared" si="34"/>
        <v>3.9576E-2</v>
      </c>
      <c r="AJ22" s="340">
        <f t="shared" si="34"/>
        <v>1.9999999999999999E-6</v>
      </c>
      <c r="AK22" s="372">
        <f t="shared" si="34"/>
        <v>9.5578999999999997E-2</v>
      </c>
      <c r="AL22" s="346"/>
      <c r="AM22" s="345" t="s">
        <v>76</v>
      </c>
      <c r="AN22" s="340">
        <f t="shared" si="35"/>
        <v>0.57237099999999996</v>
      </c>
      <c r="AO22" s="340">
        <f t="shared" si="35"/>
        <v>0.64363300000000001</v>
      </c>
      <c r="AP22" s="340">
        <f t="shared" si="35"/>
        <v>2.5593430000000001</v>
      </c>
      <c r="AQ22" s="340">
        <f t="shared" si="35"/>
        <v>101.930385</v>
      </c>
      <c r="AR22" s="340">
        <f t="shared" si="35"/>
        <v>0.755386</v>
      </c>
      <c r="AS22" s="340">
        <f t="shared" si="35"/>
        <v>1.0954269999999999</v>
      </c>
      <c r="AT22" s="372">
        <f t="shared" si="35"/>
        <v>107.556545</v>
      </c>
      <c r="AU22" s="310"/>
    </row>
    <row r="23" spans="12:70" ht="17" x14ac:dyDescent="0.15">
      <c r="L23" s="345" t="s">
        <v>77</v>
      </c>
      <c r="M23" s="340">
        <f t="shared" si="31"/>
        <v>12.162641000000001</v>
      </c>
      <c r="N23" s="340">
        <f t="shared" si="31"/>
        <v>12.340733</v>
      </c>
      <c r="O23" s="340">
        <f t="shared" si="31"/>
        <v>8.4182000000000007E-2</v>
      </c>
      <c r="P23" s="340">
        <f t="shared" si="31"/>
        <v>4.255363</v>
      </c>
      <c r="Q23" s="340">
        <f t="shared" si="31"/>
        <v>2.5170000000000001E-3</v>
      </c>
      <c r="R23" s="340">
        <f t="shared" si="31"/>
        <v>28.845435999999999</v>
      </c>
      <c r="S23" s="310"/>
      <c r="T23" s="455" t="s">
        <v>77</v>
      </c>
      <c r="U23" s="456">
        <f t="shared" si="32"/>
        <v>1.2E-5</v>
      </c>
      <c r="V23" s="456">
        <f t="shared" si="32"/>
        <v>0</v>
      </c>
      <c r="W23" s="456">
        <f t="shared" si="32"/>
        <v>1.2E-5</v>
      </c>
      <c r="X23" s="327"/>
      <c r="Y23" s="345" t="s">
        <v>77</v>
      </c>
      <c r="Z23" s="340">
        <f t="shared" si="33"/>
        <v>1.9999999999999999E-6</v>
      </c>
      <c r="AA23" s="340">
        <f t="shared" si="33"/>
        <v>3.8427000000000003E-2</v>
      </c>
      <c r="AB23" s="340">
        <f t="shared" si="33"/>
        <v>0.12102599999999999</v>
      </c>
      <c r="AC23" s="340">
        <f t="shared" si="33"/>
        <v>0</v>
      </c>
      <c r="AD23" s="340">
        <f t="shared" si="33"/>
        <v>3.1440000000000003E-2</v>
      </c>
      <c r="AE23" s="340">
        <f t="shared" si="33"/>
        <v>0.19089500000000001</v>
      </c>
      <c r="AF23" s="310"/>
      <c r="AG23" s="345" t="s">
        <v>77</v>
      </c>
      <c r="AH23" s="340">
        <f t="shared" si="34"/>
        <v>4.6056E-2</v>
      </c>
      <c r="AI23" s="340">
        <f t="shared" si="34"/>
        <v>6.6539000000000001E-2</v>
      </c>
      <c r="AJ23" s="340">
        <f t="shared" si="34"/>
        <v>0</v>
      </c>
      <c r="AK23" s="372">
        <f t="shared" si="34"/>
        <v>0.112595</v>
      </c>
      <c r="AL23" s="310"/>
      <c r="AM23" s="345" t="s">
        <v>77</v>
      </c>
      <c r="AN23" s="340">
        <f t="shared" si="35"/>
        <v>0.341229</v>
      </c>
      <c r="AO23" s="340">
        <f t="shared" si="35"/>
        <v>3.3411999999999997E-2</v>
      </c>
      <c r="AP23" s="340">
        <f t="shared" si="35"/>
        <v>1.152E-3</v>
      </c>
      <c r="AQ23" s="340">
        <f t="shared" si="35"/>
        <v>9.2759040000000006</v>
      </c>
      <c r="AR23" s="340">
        <f t="shared" si="35"/>
        <v>5.9059999999999998E-3</v>
      </c>
      <c r="AS23" s="340">
        <f t="shared" si="35"/>
        <v>4.95E-4</v>
      </c>
      <c r="AT23" s="372">
        <f t="shared" si="35"/>
        <v>9.6580980000000007</v>
      </c>
      <c r="AU23" s="310"/>
    </row>
    <row r="24" spans="12:70" ht="17" x14ac:dyDescent="0.15">
      <c r="L24" s="345" t="s">
        <v>71</v>
      </c>
      <c r="M24" s="340">
        <f t="shared" si="31"/>
        <v>0.78037299999999998</v>
      </c>
      <c r="N24" s="340">
        <f t="shared" si="31"/>
        <v>1.6511000000000001E-2</v>
      </c>
      <c r="O24" s="340">
        <f t="shared" si="31"/>
        <v>5.0234000000000001E-2</v>
      </c>
      <c r="P24" s="340">
        <f t="shared" si="31"/>
        <v>23.146297000000001</v>
      </c>
      <c r="Q24" s="340">
        <f t="shared" si="31"/>
        <v>5.0895000000000003E-2</v>
      </c>
      <c r="R24" s="340">
        <f t="shared" si="31"/>
        <v>24.044309999999999</v>
      </c>
      <c r="S24" s="310"/>
      <c r="T24" s="455" t="s">
        <v>71</v>
      </c>
      <c r="U24" s="456">
        <f t="shared" si="32"/>
        <v>1.9999999999999999E-6</v>
      </c>
      <c r="V24" s="456">
        <f t="shared" si="32"/>
        <v>0</v>
      </c>
      <c r="W24" s="456">
        <f t="shared" si="32"/>
        <v>1.9999999999999999E-6</v>
      </c>
      <c r="X24" s="327"/>
      <c r="Y24" s="345" t="s">
        <v>71</v>
      </c>
      <c r="Z24" s="340">
        <f t="shared" si="33"/>
        <v>0</v>
      </c>
      <c r="AA24" s="340">
        <f t="shared" si="33"/>
        <v>1.457E-3</v>
      </c>
      <c r="AB24" s="340">
        <f t="shared" si="33"/>
        <v>4.4939E-2</v>
      </c>
      <c r="AC24" s="340">
        <f t="shared" si="33"/>
        <v>0</v>
      </c>
      <c r="AD24" s="340">
        <f t="shared" si="33"/>
        <v>1.1440000000000001E-3</v>
      </c>
      <c r="AE24" s="340">
        <f t="shared" si="33"/>
        <v>4.7539999999999999E-2</v>
      </c>
      <c r="AF24" s="310"/>
      <c r="AG24" s="345" t="s">
        <v>71</v>
      </c>
      <c r="AH24" s="340">
        <f t="shared" si="34"/>
        <v>1.1659999999999999E-3</v>
      </c>
      <c r="AI24" s="340">
        <f t="shared" si="34"/>
        <v>8.7530000000000004E-3</v>
      </c>
      <c r="AJ24" s="340">
        <f t="shared" si="34"/>
        <v>0</v>
      </c>
      <c r="AK24" s="372">
        <f t="shared" si="34"/>
        <v>9.9190000000000007E-3</v>
      </c>
      <c r="AL24" s="310"/>
      <c r="AM24" s="345" t="s">
        <v>71</v>
      </c>
      <c r="AN24" s="340">
        <f t="shared" si="35"/>
        <v>4.3678900000000001</v>
      </c>
      <c r="AO24" s="340">
        <f t="shared" si="35"/>
        <v>8.2746E-2</v>
      </c>
      <c r="AP24" s="340">
        <f t="shared" si="35"/>
        <v>9.6849999999999992E-3</v>
      </c>
      <c r="AQ24" s="340">
        <f t="shared" si="35"/>
        <v>4.1210469999999999</v>
      </c>
      <c r="AR24" s="340">
        <f t="shared" si="35"/>
        <v>2.8170000000000001E-3</v>
      </c>
      <c r="AS24" s="340">
        <f t="shared" si="35"/>
        <v>2.5230000000000001E-3</v>
      </c>
      <c r="AT24" s="372">
        <f t="shared" si="35"/>
        <v>8.5867079999999998</v>
      </c>
      <c r="AU24" s="310"/>
    </row>
    <row r="25" spans="12:70" ht="17" x14ac:dyDescent="0.15">
      <c r="L25" s="345" t="s">
        <v>72</v>
      </c>
      <c r="M25" s="340">
        <f t="shared" si="31"/>
        <v>9.2569999999999996E-3</v>
      </c>
      <c r="N25" s="340">
        <f t="shared" si="31"/>
        <v>3.1000000000000001E-5</v>
      </c>
      <c r="O25" s="340">
        <f t="shared" si="31"/>
        <v>0</v>
      </c>
      <c r="P25" s="340">
        <f t="shared" si="31"/>
        <v>5.2865000000000002E-2</v>
      </c>
      <c r="Q25" s="340">
        <f t="shared" si="31"/>
        <v>1E-3</v>
      </c>
      <c r="R25" s="340">
        <f t="shared" si="31"/>
        <v>6.3153000000000001E-2</v>
      </c>
      <c r="S25" s="310"/>
      <c r="T25" s="455" t="s">
        <v>72</v>
      </c>
      <c r="U25" s="456">
        <f t="shared" si="32"/>
        <v>0</v>
      </c>
      <c r="V25" s="456">
        <f t="shared" si="32"/>
        <v>0</v>
      </c>
      <c r="W25" s="456">
        <f t="shared" si="32"/>
        <v>0</v>
      </c>
      <c r="X25" s="327"/>
      <c r="Y25" s="345" t="s">
        <v>72</v>
      </c>
      <c r="Z25" s="340">
        <f t="shared" si="33"/>
        <v>0</v>
      </c>
      <c r="AA25" s="340">
        <f t="shared" si="33"/>
        <v>0</v>
      </c>
      <c r="AB25" s="340">
        <f t="shared" si="33"/>
        <v>5.4539999999999996E-3</v>
      </c>
      <c r="AC25" s="340">
        <f t="shared" si="33"/>
        <v>0</v>
      </c>
      <c r="AD25" s="340">
        <f t="shared" si="33"/>
        <v>0</v>
      </c>
      <c r="AE25" s="340">
        <f t="shared" si="33"/>
        <v>5.4539999999999996E-3</v>
      </c>
      <c r="AF25" s="310"/>
      <c r="AG25" s="345" t="s">
        <v>72</v>
      </c>
      <c r="AH25" s="340">
        <f t="shared" si="34"/>
        <v>1.1E-5</v>
      </c>
      <c r="AI25" s="340">
        <f t="shared" si="34"/>
        <v>4.3999999999999999E-5</v>
      </c>
      <c r="AJ25" s="340">
        <f t="shared" si="34"/>
        <v>0</v>
      </c>
      <c r="AK25" s="372">
        <f t="shared" si="34"/>
        <v>5.5000000000000002E-5</v>
      </c>
      <c r="AL25" s="310"/>
      <c r="AM25" s="345" t="s">
        <v>72</v>
      </c>
      <c r="AN25" s="340">
        <f t="shared" si="35"/>
        <v>1.833E-3</v>
      </c>
      <c r="AO25" s="340">
        <f t="shared" si="35"/>
        <v>9.9999999999999995E-7</v>
      </c>
      <c r="AP25" s="340">
        <f t="shared" si="35"/>
        <v>0</v>
      </c>
      <c r="AQ25" s="340">
        <f t="shared" si="35"/>
        <v>6.0479999999999999E-2</v>
      </c>
      <c r="AR25" s="340">
        <f t="shared" si="35"/>
        <v>0</v>
      </c>
      <c r="AS25" s="340">
        <f t="shared" si="35"/>
        <v>2.8299999999999999E-4</v>
      </c>
      <c r="AT25" s="372">
        <f t="shared" si="35"/>
        <v>6.2597E-2</v>
      </c>
      <c r="AU25" s="310"/>
    </row>
    <row r="26" spans="12:70" s="463" customFormat="1" ht="17" x14ac:dyDescent="0.15">
      <c r="L26" s="349" t="s">
        <v>17</v>
      </c>
      <c r="M26" s="457">
        <f t="shared" ref="M26:R26" si="36">SUM(M19:M25)</f>
        <v>145.38789400000002</v>
      </c>
      <c r="N26" s="457">
        <f t="shared" si="36"/>
        <v>25.856157000000003</v>
      </c>
      <c r="O26" s="457">
        <f t="shared" si="36"/>
        <v>4.965865</v>
      </c>
      <c r="P26" s="457">
        <f t="shared" si="36"/>
        <v>616.97655599999996</v>
      </c>
      <c r="Q26" s="457">
        <f t="shared" si="36"/>
        <v>0.36743500000000001</v>
      </c>
      <c r="R26" s="457">
        <f t="shared" si="36"/>
        <v>793.55390700000009</v>
      </c>
      <c r="S26" s="397"/>
      <c r="T26" s="458" t="s">
        <v>17</v>
      </c>
      <c r="U26" s="459">
        <f>SUM(U19:U25)</f>
        <v>6.0590999999999999E-2</v>
      </c>
      <c r="V26" s="459">
        <f>SUM(V19:V25)</f>
        <v>4.35E-4</v>
      </c>
      <c r="W26" s="459">
        <f>SUM(W19:W25)</f>
        <v>6.1025999999999997E-2</v>
      </c>
      <c r="X26" s="460"/>
      <c r="Y26" s="349" t="s">
        <v>17</v>
      </c>
      <c r="Z26" s="457">
        <f>SUM(Z19:Z25)</f>
        <v>1.5769999999999999E-2</v>
      </c>
      <c r="AA26" s="457">
        <f>SUM(AA19:AA25)</f>
        <v>8.7399560000000012</v>
      </c>
      <c r="AB26" s="457">
        <f>SUM(AB19:AB25)</f>
        <v>15.124263999999998</v>
      </c>
      <c r="AC26" s="461">
        <f>AC37/1000000</f>
        <v>9.0819999999999998E-3</v>
      </c>
      <c r="AD26" s="462">
        <f>AD37/1000000</f>
        <v>0.769285</v>
      </c>
      <c r="AE26" s="457">
        <f>SUM(AE19:AE25)</f>
        <v>24.658357000000002</v>
      </c>
      <c r="AF26" s="397"/>
      <c r="AG26" s="349" t="s">
        <v>17</v>
      </c>
      <c r="AH26" s="457">
        <f t="shared" ref="AH26:AK26" si="37">SUM(AH19:AH25)</f>
        <v>5.0864759999999993</v>
      </c>
      <c r="AI26" s="457">
        <f t="shared" si="37"/>
        <v>1.6522239999999999</v>
      </c>
      <c r="AJ26" s="457">
        <f t="shared" si="37"/>
        <v>1.152E-3</v>
      </c>
      <c r="AK26" s="457">
        <f t="shared" si="37"/>
        <v>6.739852</v>
      </c>
      <c r="AL26" s="397"/>
      <c r="AM26" s="349" t="s">
        <v>17</v>
      </c>
      <c r="AN26" s="457">
        <f t="shared" ref="AN26:AT26" si="38">SUM(AN19:AN25)</f>
        <v>34.634672999999992</v>
      </c>
      <c r="AO26" s="457">
        <f t="shared" si="38"/>
        <v>9.4650949999999998</v>
      </c>
      <c r="AP26" s="457">
        <f t="shared" si="38"/>
        <v>3.2113990000000001</v>
      </c>
      <c r="AQ26" s="457">
        <f t="shared" si="38"/>
        <v>538.88459799999998</v>
      </c>
      <c r="AR26" s="462">
        <f>AR37/1000000</f>
        <v>10.500575</v>
      </c>
      <c r="AS26" s="462">
        <f>AS37/1000000</f>
        <v>1.1425099999999999</v>
      </c>
      <c r="AT26" s="457">
        <f t="shared" si="38"/>
        <v>597.83885000000009</v>
      </c>
      <c r="AU26" s="397"/>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row>
    <row r="27" spans="12:70" ht="16" x14ac:dyDescent="0.15">
      <c r="L27" s="310"/>
      <c r="M27" s="325"/>
      <c r="N27" s="310"/>
      <c r="O27" s="310"/>
      <c r="P27" s="310"/>
      <c r="Q27" s="310"/>
      <c r="R27" s="310"/>
      <c r="S27" s="310"/>
      <c r="T27" s="327"/>
      <c r="U27" s="327"/>
      <c r="V27" s="327"/>
      <c r="W27" s="327"/>
      <c r="X27" s="327"/>
      <c r="Y27" s="325"/>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25"/>
      <c r="BB27" s="310"/>
      <c r="BC27" s="310"/>
      <c r="BD27" s="310"/>
      <c r="BE27" s="310"/>
      <c r="BF27" s="310"/>
      <c r="BG27" s="310"/>
      <c r="BH27" s="310"/>
    </row>
    <row r="28" spans="12:70" ht="25" customHeight="1" x14ac:dyDescent="0.15">
      <c r="L28" s="451" t="s">
        <v>469</v>
      </c>
      <c r="M28" s="452"/>
      <c r="N28" s="452"/>
      <c r="O28" s="452"/>
      <c r="P28" s="452"/>
      <c r="Q28" s="452"/>
      <c r="R28" s="452"/>
      <c r="S28" s="452"/>
      <c r="T28" s="995" t="s">
        <v>469</v>
      </c>
      <c r="U28" s="995"/>
      <c r="V28" s="453"/>
      <c r="W28" s="453"/>
      <c r="X28" s="454"/>
      <c r="Y28" s="451" t="s">
        <v>469</v>
      </c>
      <c r="Z28" s="452"/>
      <c r="AA28" s="452"/>
      <c r="AB28" s="452"/>
      <c r="AC28" s="452"/>
      <c r="AD28" s="452"/>
      <c r="AE28" s="452"/>
      <c r="AF28" s="452"/>
      <c r="AG28" s="451" t="s">
        <v>469</v>
      </c>
      <c r="AH28" s="452"/>
      <c r="AI28" s="452"/>
      <c r="AJ28" s="452"/>
      <c r="AK28" s="452"/>
      <c r="AL28" s="452"/>
      <c r="AM28" s="451" t="s">
        <v>469</v>
      </c>
      <c r="AN28" s="452"/>
      <c r="AO28" s="452"/>
      <c r="AP28" s="452"/>
      <c r="AQ28" s="452"/>
      <c r="AR28" s="452"/>
      <c r="AS28" s="452"/>
      <c r="AT28" s="452"/>
      <c r="AU28" s="452"/>
      <c r="AV28" s="452"/>
      <c r="AW28" s="452"/>
      <c r="AX28" s="452"/>
      <c r="AY28" s="452"/>
      <c r="AZ28" s="451"/>
      <c r="BA28" s="451"/>
      <c r="BB28" s="452"/>
      <c r="BC28" s="452"/>
      <c r="BD28" s="452"/>
      <c r="BE28" s="452"/>
      <c r="BF28" s="452"/>
      <c r="BG28" s="452"/>
      <c r="BH28" s="452"/>
    </row>
    <row r="29" spans="12:70" ht="34" x14ac:dyDescent="0.15">
      <c r="L29" s="332" t="s">
        <v>500</v>
      </c>
      <c r="M29" s="464" t="s">
        <v>471</v>
      </c>
      <c r="N29" s="333" t="s">
        <v>472</v>
      </c>
      <c r="O29" s="333" t="s">
        <v>458</v>
      </c>
      <c r="P29" s="333" t="s">
        <v>459</v>
      </c>
      <c r="Q29" s="333" t="s">
        <v>446</v>
      </c>
      <c r="R29" s="333" t="s">
        <v>17</v>
      </c>
      <c r="S29" s="310"/>
      <c r="T29" s="332" t="s">
        <v>500</v>
      </c>
      <c r="U29" s="334" t="s">
        <v>447</v>
      </c>
      <c r="V29" s="334" t="s">
        <v>448</v>
      </c>
      <c r="W29" s="333" t="s">
        <v>17</v>
      </c>
      <c r="X29" s="327"/>
      <c r="Y29" s="332" t="s">
        <v>500</v>
      </c>
      <c r="Z29" s="333" t="s">
        <v>461</v>
      </c>
      <c r="AA29" s="333" t="s">
        <v>462</v>
      </c>
      <c r="AB29" s="333" t="s">
        <v>463</v>
      </c>
      <c r="AC29" s="333" t="s">
        <v>446</v>
      </c>
      <c r="AD29" s="333" t="s">
        <v>464</v>
      </c>
      <c r="AE29" s="333" t="s">
        <v>17</v>
      </c>
      <c r="AF29" s="310"/>
      <c r="AG29" s="332" t="s">
        <v>500</v>
      </c>
      <c r="AH29" s="333" t="s">
        <v>465</v>
      </c>
      <c r="AI29" s="333" t="s">
        <v>466</v>
      </c>
      <c r="AJ29" s="333" t="s">
        <v>467</v>
      </c>
      <c r="AK29" s="333" t="s">
        <v>17</v>
      </c>
      <c r="AL29" s="310"/>
      <c r="AM29" s="332" t="s">
        <v>500</v>
      </c>
      <c r="AN29" s="333" t="s">
        <v>468</v>
      </c>
      <c r="AO29" s="333" t="s">
        <v>458</v>
      </c>
      <c r="AP29" s="333" t="s">
        <v>470</v>
      </c>
      <c r="AQ29" s="333" t="s">
        <v>459</v>
      </c>
      <c r="AR29" s="333" t="s">
        <v>473</v>
      </c>
      <c r="AS29" s="333" t="s">
        <v>446</v>
      </c>
      <c r="AT29" s="333" t="s">
        <v>17</v>
      </c>
      <c r="AU29" s="310"/>
    </row>
    <row r="30" spans="12:70" ht="17" x14ac:dyDescent="0.15">
      <c r="L30" s="345" t="s">
        <v>66</v>
      </c>
      <c r="M30" s="465">
        <v>114715061</v>
      </c>
      <c r="N30" s="465">
        <v>11610663</v>
      </c>
      <c r="O30" s="465">
        <v>3301974</v>
      </c>
      <c r="P30" s="465">
        <v>304538464</v>
      </c>
      <c r="Q30" s="465">
        <v>37111</v>
      </c>
      <c r="R30" s="465">
        <f>SUM(M30:Q30)</f>
        <v>434203273</v>
      </c>
      <c r="S30" s="310"/>
      <c r="T30" s="455" t="s">
        <v>66</v>
      </c>
      <c r="U30" s="466">
        <v>60279</v>
      </c>
      <c r="V30" s="466">
        <v>7</v>
      </c>
      <c r="W30" s="466">
        <f>SUM(U30:V30)</f>
        <v>60286</v>
      </c>
      <c r="X30" s="327"/>
      <c r="Y30" s="345" t="s">
        <v>66</v>
      </c>
      <c r="Z30" s="385">
        <v>3259</v>
      </c>
      <c r="AA30" s="385">
        <v>7349482</v>
      </c>
      <c r="AB30" s="385">
        <v>10105730</v>
      </c>
      <c r="AC30" s="385">
        <v>0</v>
      </c>
      <c r="AD30" s="385">
        <v>1497</v>
      </c>
      <c r="AE30" s="353">
        <f>SUM(Z30:AD30)</f>
        <v>17459968</v>
      </c>
      <c r="AF30" s="310"/>
      <c r="AG30" s="345" t="s">
        <v>66</v>
      </c>
      <c r="AH30" s="465">
        <v>4296403</v>
      </c>
      <c r="AI30" s="465">
        <v>1261576</v>
      </c>
      <c r="AJ30" s="465">
        <v>895</v>
      </c>
      <c r="AK30" s="465">
        <f>SUM(AH30:AJ30)</f>
        <v>5558874</v>
      </c>
      <c r="AL30" s="310"/>
      <c r="AM30" s="345" t="s">
        <v>66</v>
      </c>
      <c r="AN30" s="465">
        <v>15928433</v>
      </c>
      <c r="AO30" s="465">
        <v>5488840</v>
      </c>
      <c r="AP30" s="465">
        <v>463150</v>
      </c>
      <c r="AQ30" s="465">
        <v>287451610</v>
      </c>
      <c r="AR30" s="465">
        <v>9711195</v>
      </c>
      <c r="AS30" s="465">
        <v>9069</v>
      </c>
      <c r="AT30" s="465">
        <f>SUM(AN30:AS30)</f>
        <v>319052297</v>
      </c>
      <c r="AU30" s="310"/>
    </row>
    <row r="31" spans="12:70" ht="17" x14ac:dyDescent="0.15">
      <c r="L31" s="345" t="s">
        <v>67</v>
      </c>
      <c r="M31" s="465">
        <v>976798</v>
      </c>
      <c r="N31" s="465">
        <v>190638</v>
      </c>
      <c r="O31" s="465">
        <v>46146</v>
      </c>
      <c r="P31" s="465">
        <v>36792795</v>
      </c>
      <c r="Q31" s="465">
        <v>25059</v>
      </c>
      <c r="R31" s="465">
        <f t="shared" ref="R31:R36" si="39">SUM(M31:Q31)</f>
        <v>38031436</v>
      </c>
      <c r="S31" s="310"/>
      <c r="T31" s="455" t="s">
        <v>67</v>
      </c>
      <c r="U31" s="466">
        <v>8</v>
      </c>
      <c r="V31" s="466">
        <v>0</v>
      </c>
      <c r="W31" s="466">
        <f t="shared" ref="W31:W36" si="40">SUM(U31:V31)</f>
        <v>8</v>
      </c>
      <c r="X31" s="327"/>
      <c r="Y31" s="345" t="s">
        <v>67</v>
      </c>
      <c r="Z31" s="385">
        <v>1</v>
      </c>
      <c r="AA31" s="385">
        <v>64271</v>
      </c>
      <c r="AB31" s="385">
        <v>514545</v>
      </c>
      <c r="AC31" s="385"/>
      <c r="AD31" s="385"/>
      <c r="AE31" s="353">
        <f t="shared" ref="AE31:AE36" si="41">SUM(Z31:AD31)</f>
        <v>578817</v>
      </c>
      <c r="AF31" s="310"/>
      <c r="AG31" s="345" t="s">
        <v>67</v>
      </c>
      <c r="AH31" s="465">
        <v>123581</v>
      </c>
      <c r="AI31" s="465">
        <v>46826</v>
      </c>
      <c r="AJ31" s="465">
        <v>6</v>
      </c>
      <c r="AK31" s="465">
        <f t="shared" ref="AK31:AK36" si="42">SUM(AH31:AJ31)</f>
        <v>170413</v>
      </c>
      <c r="AL31" s="310"/>
      <c r="AM31" s="345" t="s">
        <v>67</v>
      </c>
      <c r="AN31" s="465">
        <v>11390614</v>
      </c>
      <c r="AO31" s="465">
        <v>247770</v>
      </c>
      <c r="AP31" s="465">
        <v>208</v>
      </c>
      <c r="AQ31" s="465">
        <v>43444827</v>
      </c>
      <c r="AR31" s="465">
        <v>10</v>
      </c>
      <c r="AS31" s="465">
        <v>13154</v>
      </c>
      <c r="AT31" s="465">
        <f t="shared" ref="AT31:AT36" si="43">SUM(AN31:AS31)</f>
        <v>55096583</v>
      </c>
      <c r="AU31" s="310"/>
    </row>
    <row r="32" spans="12:70" ht="17" x14ac:dyDescent="0.15">
      <c r="L32" s="345" t="s">
        <v>75</v>
      </c>
      <c r="M32" s="465">
        <v>12151268</v>
      </c>
      <c r="N32" s="465">
        <v>968772</v>
      </c>
      <c r="O32" s="465">
        <v>1400080</v>
      </c>
      <c r="P32" s="465">
        <v>148368612</v>
      </c>
      <c r="Q32" s="465">
        <v>13</v>
      </c>
      <c r="R32" s="465">
        <f t="shared" si="39"/>
        <v>162888745</v>
      </c>
      <c r="S32" s="310"/>
      <c r="T32" s="455" t="s">
        <v>75</v>
      </c>
      <c r="U32" s="466">
        <v>29</v>
      </c>
      <c r="V32" s="466">
        <v>428</v>
      </c>
      <c r="W32" s="466">
        <f t="shared" si="40"/>
        <v>457</v>
      </c>
      <c r="X32" s="327"/>
      <c r="Y32" s="345" t="s">
        <v>75</v>
      </c>
      <c r="Z32" s="385">
        <v>3620</v>
      </c>
      <c r="AA32" s="385">
        <v>901807</v>
      </c>
      <c r="AB32" s="385">
        <v>1850150</v>
      </c>
      <c r="AC32" s="385"/>
      <c r="AD32" s="385">
        <v>5493</v>
      </c>
      <c r="AE32" s="353">
        <f t="shared" si="41"/>
        <v>2761070</v>
      </c>
      <c r="AF32" s="310"/>
      <c r="AG32" s="345" t="s">
        <v>75</v>
      </c>
      <c r="AH32" s="465">
        <v>563258</v>
      </c>
      <c r="AI32" s="465">
        <v>228910</v>
      </c>
      <c r="AJ32" s="465">
        <v>249</v>
      </c>
      <c r="AK32" s="465">
        <f t="shared" si="42"/>
        <v>792417</v>
      </c>
      <c r="AL32" s="310"/>
      <c r="AM32" s="345" t="s">
        <v>75</v>
      </c>
      <c r="AN32" s="465">
        <v>2032303</v>
      </c>
      <c r="AO32" s="465">
        <v>2968693</v>
      </c>
      <c r="AP32" s="465">
        <v>177861</v>
      </c>
      <c r="AQ32" s="465">
        <v>92600345</v>
      </c>
      <c r="AR32" s="465">
        <v>25261</v>
      </c>
      <c r="AS32" s="465">
        <v>21559</v>
      </c>
      <c r="AT32" s="465">
        <f t="shared" si="43"/>
        <v>97826022</v>
      </c>
      <c r="AU32" s="310"/>
    </row>
    <row r="33" spans="12:70" ht="17" x14ac:dyDescent="0.15">
      <c r="L33" s="345" t="s">
        <v>76</v>
      </c>
      <c r="M33" s="465">
        <v>4592496</v>
      </c>
      <c r="N33" s="465">
        <v>728809</v>
      </c>
      <c r="O33" s="465">
        <v>83249</v>
      </c>
      <c r="P33" s="465">
        <v>99822160</v>
      </c>
      <c r="Q33" s="465">
        <v>250840</v>
      </c>
      <c r="R33" s="465">
        <f t="shared" si="39"/>
        <v>105477554</v>
      </c>
      <c r="S33" s="310"/>
      <c r="T33" s="455" t="s">
        <v>76</v>
      </c>
      <c r="U33" s="466">
        <v>261</v>
      </c>
      <c r="V33" s="466">
        <v>0</v>
      </c>
      <c r="W33" s="466">
        <f t="shared" si="40"/>
        <v>261</v>
      </c>
      <c r="X33" s="327"/>
      <c r="Y33" s="345" t="s">
        <v>76</v>
      </c>
      <c r="Z33" s="385">
        <v>8888</v>
      </c>
      <c r="AA33" s="385">
        <v>384512</v>
      </c>
      <c r="AB33" s="385">
        <v>2482420</v>
      </c>
      <c r="AC33" s="385">
        <v>9082</v>
      </c>
      <c r="AD33" s="385">
        <v>729711</v>
      </c>
      <c r="AE33" s="353">
        <f t="shared" si="41"/>
        <v>3614613</v>
      </c>
      <c r="AF33" s="310"/>
      <c r="AG33" s="345" t="s">
        <v>76</v>
      </c>
      <c r="AH33" s="465">
        <v>56001</v>
      </c>
      <c r="AI33" s="465">
        <v>39576</v>
      </c>
      <c r="AJ33" s="465">
        <v>2</v>
      </c>
      <c r="AK33" s="465">
        <f t="shared" si="42"/>
        <v>95579</v>
      </c>
      <c r="AL33" s="310"/>
      <c r="AM33" s="345" t="s">
        <v>76</v>
      </c>
      <c r="AN33" s="465">
        <v>572371</v>
      </c>
      <c r="AO33" s="465">
        <v>643633</v>
      </c>
      <c r="AP33" s="465">
        <v>2559343</v>
      </c>
      <c r="AQ33" s="465">
        <v>101930385</v>
      </c>
      <c r="AR33" s="465">
        <v>755386</v>
      </c>
      <c r="AS33" s="465">
        <v>1095427</v>
      </c>
      <c r="AT33" s="465">
        <f t="shared" si="43"/>
        <v>107556545</v>
      </c>
      <c r="AU33" s="310"/>
    </row>
    <row r="34" spans="12:70" ht="17" x14ac:dyDescent="0.15">
      <c r="L34" s="345" t="s">
        <v>77</v>
      </c>
      <c r="M34" s="465">
        <v>12162641</v>
      </c>
      <c r="N34" s="465">
        <v>12340733</v>
      </c>
      <c r="O34" s="465">
        <v>84182</v>
      </c>
      <c r="P34" s="465">
        <v>4255363</v>
      </c>
      <c r="Q34" s="465">
        <v>2517</v>
      </c>
      <c r="R34" s="465">
        <f t="shared" si="39"/>
        <v>28845436</v>
      </c>
      <c r="S34" s="310"/>
      <c r="T34" s="455" t="s">
        <v>77</v>
      </c>
      <c r="U34" s="466">
        <v>12</v>
      </c>
      <c r="V34" s="466"/>
      <c r="W34" s="466">
        <f t="shared" si="40"/>
        <v>12</v>
      </c>
      <c r="X34" s="327"/>
      <c r="Y34" s="345" t="s">
        <v>77</v>
      </c>
      <c r="Z34" s="385">
        <v>2</v>
      </c>
      <c r="AA34" s="385">
        <v>38427</v>
      </c>
      <c r="AB34" s="385">
        <v>121026</v>
      </c>
      <c r="AC34" s="385"/>
      <c r="AD34" s="385">
        <v>31440</v>
      </c>
      <c r="AE34" s="353">
        <f t="shared" si="41"/>
        <v>190895</v>
      </c>
      <c r="AF34" s="310"/>
      <c r="AG34" s="345" t="s">
        <v>77</v>
      </c>
      <c r="AH34" s="465">
        <v>46056</v>
      </c>
      <c r="AI34" s="465">
        <v>66539</v>
      </c>
      <c r="AJ34" s="465"/>
      <c r="AK34" s="465">
        <f t="shared" si="42"/>
        <v>112595</v>
      </c>
      <c r="AL34" s="310"/>
      <c r="AM34" s="345" t="s">
        <v>77</v>
      </c>
      <c r="AN34" s="465">
        <v>341229</v>
      </c>
      <c r="AO34" s="465">
        <v>33412</v>
      </c>
      <c r="AP34" s="465">
        <v>1152</v>
      </c>
      <c r="AQ34" s="465">
        <v>9275904</v>
      </c>
      <c r="AR34" s="465">
        <v>5906</v>
      </c>
      <c r="AS34" s="465">
        <v>495</v>
      </c>
      <c r="AT34" s="465">
        <f t="shared" si="43"/>
        <v>9658098</v>
      </c>
      <c r="AU34" s="310"/>
    </row>
    <row r="35" spans="12:70" ht="17" x14ac:dyDescent="0.15">
      <c r="L35" s="345" t="s">
        <v>71</v>
      </c>
      <c r="M35" s="465">
        <v>780373</v>
      </c>
      <c r="N35" s="465">
        <v>16511</v>
      </c>
      <c r="O35" s="465">
        <v>50234</v>
      </c>
      <c r="P35" s="465">
        <v>23146297</v>
      </c>
      <c r="Q35" s="465">
        <v>50895</v>
      </c>
      <c r="R35" s="465">
        <f t="shared" si="39"/>
        <v>24044310</v>
      </c>
      <c r="S35" s="310"/>
      <c r="T35" s="455" t="s">
        <v>71</v>
      </c>
      <c r="U35" s="466">
        <v>2</v>
      </c>
      <c r="V35" s="466">
        <v>0</v>
      </c>
      <c r="W35" s="466">
        <f t="shared" si="40"/>
        <v>2</v>
      </c>
      <c r="X35" s="327"/>
      <c r="Y35" s="345" t="s">
        <v>71</v>
      </c>
      <c r="Z35" s="385">
        <v>0</v>
      </c>
      <c r="AA35" s="385">
        <v>1457</v>
      </c>
      <c r="AB35" s="385">
        <v>44939</v>
      </c>
      <c r="AC35" s="385">
        <v>0</v>
      </c>
      <c r="AD35" s="385">
        <v>1144</v>
      </c>
      <c r="AE35" s="353">
        <f t="shared" si="41"/>
        <v>47540</v>
      </c>
      <c r="AF35" s="310"/>
      <c r="AG35" s="345" t="s">
        <v>71</v>
      </c>
      <c r="AH35" s="465">
        <v>1166</v>
      </c>
      <c r="AI35" s="465">
        <v>8753</v>
      </c>
      <c r="AJ35" s="465"/>
      <c r="AK35" s="465">
        <f t="shared" si="42"/>
        <v>9919</v>
      </c>
      <c r="AL35" s="310"/>
      <c r="AM35" s="345" t="s">
        <v>71</v>
      </c>
      <c r="AN35" s="465">
        <v>4367890</v>
      </c>
      <c r="AO35" s="465">
        <v>82746</v>
      </c>
      <c r="AP35" s="465">
        <v>9685</v>
      </c>
      <c r="AQ35" s="465">
        <v>4121047</v>
      </c>
      <c r="AR35" s="465">
        <v>2817</v>
      </c>
      <c r="AS35" s="465">
        <v>2523</v>
      </c>
      <c r="AT35" s="465">
        <f t="shared" si="43"/>
        <v>8586708</v>
      </c>
      <c r="AU35" s="310"/>
    </row>
    <row r="36" spans="12:70" ht="17" x14ac:dyDescent="0.15">
      <c r="L36" s="345" t="s">
        <v>72</v>
      </c>
      <c r="M36" s="465">
        <v>9257</v>
      </c>
      <c r="N36" s="465">
        <v>31</v>
      </c>
      <c r="O36" s="465"/>
      <c r="P36" s="465">
        <v>52865</v>
      </c>
      <c r="Q36" s="465">
        <v>1000</v>
      </c>
      <c r="R36" s="465">
        <f t="shared" si="39"/>
        <v>63153</v>
      </c>
      <c r="S36" s="310"/>
      <c r="T36" s="455" t="s">
        <v>72</v>
      </c>
      <c r="U36" s="466"/>
      <c r="V36" s="466"/>
      <c r="W36" s="466">
        <f t="shared" si="40"/>
        <v>0</v>
      </c>
      <c r="X36" s="327"/>
      <c r="Y36" s="345" t="s">
        <v>72</v>
      </c>
      <c r="Z36" s="385">
        <v>0</v>
      </c>
      <c r="AA36" s="385">
        <v>0</v>
      </c>
      <c r="AB36" s="385">
        <v>5454</v>
      </c>
      <c r="AC36" s="385"/>
      <c r="AD36" s="385"/>
      <c r="AE36" s="353">
        <f t="shared" si="41"/>
        <v>5454</v>
      </c>
      <c r="AF36" s="310"/>
      <c r="AG36" s="345" t="s">
        <v>72</v>
      </c>
      <c r="AH36" s="465">
        <v>11</v>
      </c>
      <c r="AI36" s="465">
        <v>44</v>
      </c>
      <c r="AJ36" s="465"/>
      <c r="AK36" s="465">
        <f t="shared" si="42"/>
        <v>55</v>
      </c>
      <c r="AL36" s="310"/>
      <c r="AM36" s="345" t="s">
        <v>72</v>
      </c>
      <c r="AN36" s="465">
        <v>1833</v>
      </c>
      <c r="AO36" s="465">
        <v>1</v>
      </c>
      <c r="AP36" s="465"/>
      <c r="AQ36" s="465">
        <v>60480</v>
      </c>
      <c r="AR36" s="465"/>
      <c r="AS36" s="465">
        <v>283</v>
      </c>
      <c r="AT36" s="465">
        <f t="shared" si="43"/>
        <v>62597</v>
      </c>
      <c r="AU36" s="310"/>
    </row>
    <row r="37" spans="12:70" s="463" customFormat="1" ht="17" x14ac:dyDescent="0.15">
      <c r="L37" s="349" t="s">
        <v>17</v>
      </c>
      <c r="M37" s="467">
        <f t="shared" ref="M37:R37" si="44">SUM(M30:M36)</f>
        <v>145387894</v>
      </c>
      <c r="N37" s="467">
        <f t="shared" si="44"/>
        <v>25856157</v>
      </c>
      <c r="O37" s="467">
        <f t="shared" si="44"/>
        <v>4965865</v>
      </c>
      <c r="P37" s="467">
        <f t="shared" si="44"/>
        <v>616976556</v>
      </c>
      <c r="Q37" s="467">
        <f t="shared" si="44"/>
        <v>367435</v>
      </c>
      <c r="R37" s="467">
        <f t="shared" si="44"/>
        <v>793553907</v>
      </c>
      <c r="S37" s="397"/>
      <c r="T37" s="458" t="s">
        <v>17</v>
      </c>
      <c r="U37" s="468">
        <f>SUM(U30:U36)</f>
        <v>60591</v>
      </c>
      <c r="V37" s="468">
        <f>SUM(V30:V36)</f>
        <v>435</v>
      </c>
      <c r="W37" s="468">
        <f>SUM(W30:W36)</f>
        <v>61026</v>
      </c>
      <c r="X37" s="460"/>
      <c r="Y37" s="349" t="s">
        <v>17</v>
      </c>
      <c r="Z37" s="469">
        <f t="shared" ref="Z37:AE37" si="45">SUM(Z30:Z36)</f>
        <v>15770</v>
      </c>
      <c r="AA37" s="469">
        <f t="shared" si="45"/>
        <v>8739956</v>
      </c>
      <c r="AB37" s="469">
        <f t="shared" si="45"/>
        <v>15124264</v>
      </c>
      <c r="AC37" s="469">
        <f t="shared" si="45"/>
        <v>9082</v>
      </c>
      <c r="AD37" s="469">
        <f t="shared" si="45"/>
        <v>769285</v>
      </c>
      <c r="AE37" s="469">
        <f t="shared" si="45"/>
        <v>24658357</v>
      </c>
      <c r="AF37" s="397"/>
      <c r="AG37" s="349" t="s">
        <v>17</v>
      </c>
      <c r="AH37" s="467">
        <f t="shared" ref="AH37:AK37" si="46">SUM(AH30:AH36)</f>
        <v>5086476</v>
      </c>
      <c r="AI37" s="467">
        <f t="shared" si="46"/>
        <v>1652224</v>
      </c>
      <c r="AJ37" s="467">
        <f t="shared" si="46"/>
        <v>1152</v>
      </c>
      <c r="AK37" s="467">
        <f t="shared" si="46"/>
        <v>6739852</v>
      </c>
      <c r="AL37" s="397"/>
      <c r="AM37" s="349" t="s">
        <v>17</v>
      </c>
      <c r="AN37" s="467">
        <f t="shared" ref="AN37:AS37" si="47">SUM(AN30:AN36)</f>
        <v>34634673</v>
      </c>
      <c r="AO37" s="467">
        <f t="shared" si="47"/>
        <v>9465095</v>
      </c>
      <c r="AP37" s="467">
        <f t="shared" si="47"/>
        <v>3211399</v>
      </c>
      <c r="AQ37" s="467">
        <f t="shared" si="47"/>
        <v>538884598</v>
      </c>
      <c r="AR37" s="467">
        <f t="shared" si="47"/>
        <v>10500575</v>
      </c>
      <c r="AS37" s="467">
        <f t="shared" si="47"/>
        <v>1142510</v>
      </c>
      <c r="AT37" s="467">
        <f>SUM(AT30:AT36)</f>
        <v>597838850</v>
      </c>
      <c r="AU37" s="397"/>
      <c r="AV37" s="423"/>
      <c r="AW37" s="423"/>
      <c r="AX37" s="423"/>
      <c r="AY37" s="423"/>
      <c r="AZ37" s="423"/>
      <c r="BA37" s="423"/>
      <c r="BB37" s="423"/>
      <c r="BC37" s="423"/>
      <c r="BD37" s="423"/>
      <c r="BE37" s="423"/>
      <c r="BF37" s="423"/>
      <c r="BG37" s="423"/>
      <c r="BH37" s="423"/>
      <c r="BI37" s="423"/>
      <c r="BJ37" s="423"/>
      <c r="BK37" s="423"/>
      <c r="BL37" s="423"/>
      <c r="BM37" s="423"/>
      <c r="BN37" s="423"/>
      <c r="BO37" s="423"/>
      <c r="BP37" s="423"/>
      <c r="BQ37" s="423"/>
      <c r="BR37" s="423"/>
    </row>
    <row r="38" spans="12:70" ht="16" x14ac:dyDescent="0.15">
      <c r="L38" s="309"/>
      <c r="M38" s="323"/>
      <c r="N38" s="323"/>
      <c r="O38" s="323"/>
      <c r="P38" s="323"/>
      <c r="Q38" s="323"/>
      <c r="R38" s="323"/>
      <c r="S38" s="310"/>
      <c r="T38" s="327"/>
      <c r="U38" s="327"/>
      <c r="V38" s="327"/>
      <c r="W38" s="327"/>
      <c r="X38" s="327"/>
      <c r="Y38" s="310"/>
      <c r="Z38" s="310"/>
      <c r="AA38" s="310"/>
      <c r="AB38" s="310"/>
      <c r="AC38" s="310"/>
      <c r="AD38" s="310"/>
      <c r="AE38" s="310"/>
      <c r="AF38" s="310"/>
      <c r="AG38" s="310"/>
      <c r="AH38" s="310"/>
      <c r="AI38" s="310"/>
      <c r="AJ38" s="310"/>
      <c r="AK38" s="310"/>
      <c r="AL38" s="310"/>
      <c r="AM38" s="310"/>
      <c r="AN38" s="310"/>
      <c r="AO38" s="310"/>
      <c r="AP38" s="310"/>
      <c r="AQ38" s="310"/>
      <c r="AR38" s="310"/>
      <c r="AS38" s="310"/>
      <c r="AT38" s="310"/>
      <c r="AU38" s="310"/>
      <c r="AV38" s="310"/>
      <c r="AW38" s="310"/>
      <c r="AX38" s="310"/>
      <c r="AY38" s="310"/>
      <c r="AZ38" s="310"/>
      <c r="BA38" s="312"/>
      <c r="BB38" s="312"/>
      <c r="BC38" s="312"/>
      <c r="BD38" s="312"/>
      <c r="BE38" s="312"/>
      <c r="BF38" s="312"/>
      <c r="BG38" s="312"/>
      <c r="BH38" s="310"/>
    </row>
    <row r="39" spans="12:70" ht="16" x14ac:dyDescent="0.15">
      <c r="L39" s="309"/>
      <c r="M39" s="323"/>
      <c r="N39" s="323"/>
      <c r="O39" s="323"/>
      <c r="P39" s="323"/>
      <c r="Q39" s="323"/>
      <c r="R39" s="323"/>
      <c r="S39" s="310"/>
      <c r="T39" s="327"/>
      <c r="U39" s="327"/>
      <c r="V39" s="327"/>
      <c r="W39" s="327"/>
      <c r="X39" s="327"/>
      <c r="Y39" s="310"/>
      <c r="Z39" s="310"/>
      <c r="AA39" s="310"/>
      <c r="AB39" s="310"/>
      <c r="AC39" s="310"/>
      <c r="AD39" s="310"/>
      <c r="AE39" s="310"/>
      <c r="AF39" s="310"/>
      <c r="AG39" s="310"/>
      <c r="AH39" s="310"/>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row>
    <row r="40" spans="12:70" ht="17" x14ac:dyDescent="0.15">
      <c r="L40" s="325" t="s">
        <v>428</v>
      </c>
      <c r="M40" s="310"/>
      <c r="N40" s="310"/>
      <c r="O40" s="310"/>
      <c r="P40" s="310"/>
      <c r="Q40" s="310"/>
      <c r="R40" s="310"/>
      <c r="S40" s="310"/>
      <c r="T40" s="326" t="s">
        <v>436</v>
      </c>
      <c r="U40" s="310"/>
      <c r="V40" s="310"/>
      <c r="W40" s="310"/>
      <c r="X40" s="327"/>
      <c r="Y40" s="325" t="s">
        <v>429</v>
      </c>
      <c r="Z40" s="310"/>
      <c r="AA40" s="310"/>
      <c r="AB40" s="310"/>
      <c r="AC40" s="310"/>
      <c r="AD40" s="310"/>
      <c r="AE40" s="310"/>
      <c r="AF40" s="310"/>
      <c r="AG40" s="325" t="s">
        <v>437</v>
      </c>
      <c r="AH40" s="310"/>
      <c r="AI40" s="310"/>
      <c r="AJ40" s="310"/>
      <c r="AK40" s="310"/>
      <c r="AL40" s="310"/>
      <c r="AM40" s="325" t="s">
        <v>430</v>
      </c>
      <c r="AN40" s="310"/>
      <c r="AO40" s="310"/>
      <c r="AP40" s="310"/>
      <c r="AQ40" s="310"/>
      <c r="AR40" s="310"/>
      <c r="AS40" s="310"/>
      <c r="AT40" s="310"/>
      <c r="AU40" s="310"/>
      <c r="AV40" s="310"/>
      <c r="AW40" s="310"/>
      <c r="AX40" s="310"/>
      <c r="AY40" s="310"/>
      <c r="BA40" s="310"/>
      <c r="BB40" s="310"/>
      <c r="BC40" s="310"/>
      <c r="BD40" s="310"/>
      <c r="BE40" s="310"/>
      <c r="BF40" s="310"/>
      <c r="BG40" s="310"/>
      <c r="BH40" s="310"/>
    </row>
    <row r="41" spans="12:70" x14ac:dyDescent="0.15">
      <c r="L41" s="451" t="s">
        <v>484</v>
      </c>
      <c r="M41" s="452"/>
      <c r="N41" s="452"/>
      <c r="O41" s="452"/>
      <c r="P41" s="452"/>
      <c r="Q41" s="452"/>
      <c r="R41" s="452"/>
      <c r="S41" s="452"/>
      <c r="T41" s="995" t="s">
        <v>484</v>
      </c>
      <c r="U41" s="995"/>
      <c r="V41" s="453"/>
      <c r="W41" s="453"/>
      <c r="X41" s="454"/>
      <c r="Y41" s="451" t="s">
        <v>484</v>
      </c>
      <c r="Z41" s="452"/>
      <c r="AA41" s="452"/>
      <c r="AB41" s="452"/>
      <c r="AC41" s="452"/>
      <c r="AD41" s="452"/>
      <c r="AE41" s="452"/>
      <c r="AF41" s="452"/>
      <c r="AG41" s="451" t="s">
        <v>484</v>
      </c>
      <c r="AH41" s="452"/>
      <c r="AI41" s="452"/>
      <c r="AJ41" s="452"/>
      <c r="AK41" s="452"/>
      <c r="AL41" s="452"/>
      <c r="AM41" s="451" t="s">
        <v>484</v>
      </c>
      <c r="AN41" s="452"/>
      <c r="AO41" s="452"/>
      <c r="AP41" s="452"/>
      <c r="AQ41" s="452"/>
      <c r="AR41" s="452"/>
      <c r="AS41" s="452"/>
      <c r="AT41" s="452"/>
      <c r="AU41" s="452"/>
      <c r="AV41" s="452"/>
      <c r="AW41" s="452"/>
      <c r="AX41" s="452"/>
      <c r="AY41" s="452"/>
      <c r="BA41" s="451"/>
      <c r="BB41" s="452"/>
      <c r="BC41" s="452"/>
      <c r="BD41" s="452"/>
      <c r="BE41" s="452"/>
      <c r="BF41" s="452"/>
      <c r="BG41" s="452"/>
      <c r="BH41" s="452"/>
    </row>
    <row r="42" spans="12:70" ht="34" x14ac:dyDescent="0.15">
      <c r="L42" s="332" t="s">
        <v>501</v>
      </c>
      <c r="M42" s="333" t="s">
        <v>442</v>
      </c>
      <c r="N42" s="333" t="s">
        <v>443</v>
      </c>
      <c r="O42" s="333" t="s">
        <v>444</v>
      </c>
      <c r="P42" s="333" t="s">
        <v>445</v>
      </c>
      <c r="Q42" s="333" t="s">
        <v>446</v>
      </c>
      <c r="R42" s="333" t="s">
        <v>17</v>
      </c>
      <c r="S42" s="310"/>
      <c r="T42" s="332" t="s">
        <v>501</v>
      </c>
      <c r="U42" s="334" t="s">
        <v>447</v>
      </c>
      <c r="V42" s="334" t="s">
        <v>448</v>
      </c>
      <c r="W42" s="333" t="s">
        <v>17</v>
      </c>
      <c r="X42" s="327"/>
      <c r="Y42" s="332" t="s">
        <v>501</v>
      </c>
      <c r="Z42" s="333" t="s">
        <v>449</v>
      </c>
      <c r="AA42" s="333" t="s">
        <v>450</v>
      </c>
      <c r="AB42" s="333" t="s">
        <v>451</v>
      </c>
      <c r="AC42" s="333" t="s">
        <v>446</v>
      </c>
      <c r="AD42" s="333" t="s">
        <v>452</v>
      </c>
      <c r="AE42" s="333" t="s">
        <v>17</v>
      </c>
      <c r="AF42" s="310"/>
      <c r="AG42" s="332" t="s">
        <v>501</v>
      </c>
      <c r="AH42" s="333" t="str">
        <f>AH53</f>
        <v>DPR</v>
      </c>
      <c r="AI42" s="333" t="str">
        <f>AI53</f>
        <v>GMI</v>
      </c>
      <c r="AJ42" s="333" t="str">
        <f>AJ53</f>
        <v>IMERG</v>
      </c>
      <c r="AK42" s="333" t="s">
        <v>17</v>
      </c>
      <c r="AL42" s="310"/>
      <c r="AM42" s="332" t="s">
        <v>501</v>
      </c>
      <c r="AN42" s="333" t="s">
        <v>453</v>
      </c>
      <c r="AO42" s="333" t="s">
        <v>454</v>
      </c>
      <c r="AP42" s="333" t="s">
        <v>455</v>
      </c>
      <c r="AQ42" s="333" t="s">
        <v>456</v>
      </c>
      <c r="AR42" s="333" t="s">
        <v>457</v>
      </c>
      <c r="AS42" s="333" t="s">
        <v>446</v>
      </c>
      <c r="AT42" s="333" t="s">
        <v>17</v>
      </c>
      <c r="AU42" s="310"/>
      <c r="AW42" s="470"/>
    </row>
    <row r="43" spans="12:70" ht="17" x14ac:dyDescent="0.15">
      <c r="L43" s="345" t="s">
        <v>66</v>
      </c>
      <c r="M43" s="367">
        <f t="shared" ref="M43:R49" si="48">M54/1024</f>
        <v>2300.437618410464</v>
      </c>
      <c r="N43" s="367">
        <f t="shared" si="48"/>
        <v>179.23370757412096</v>
      </c>
      <c r="O43" s="367">
        <f t="shared" si="48"/>
        <v>205.91522675517857</v>
      </c>
      <c r="P43" s="367">
        <f t="shared" si="48"/>
        <v>4723.0231093722878</v>
      </c>
      <c r="Q43" s="367">
        <f t="shared" si="48"/>
        <v>1.8147890414183976E-3</v>
      </c>
      <c r="R43" s="367">
        <f t="shared" si="48"/>
        <v>7408.6114769010928</v>
      </c>
      <c r="S43" s="310"/>
      <c r="T43" s="455" t="s">
        <v>66</v>
      </c>
      <c r="U43" s="456">
        <f t="shared" ref="U43:W49" si="49">U54/1024</f>
        <v>3.6738021559358409E-2</v>
      </c>
      <c r="V43" s="456">
        <f t="shared" si="49"/>
        <v>1.7045731510734179E-6</v>
      </c>
      <c r="W43" s="456">
        <f t="shared" si="49"/>
        <v>3.6739726132509483E-2</v>
      </c>
      <c r="X43" s="327"/>
      <c r="Y43" s="345" t="s">
        <v>66</v>
      </c>
      <c r="Z43" s="367">
        <f t="shared" ref="Z43:AE50" si="50">Z54/1024</f>
        <v>0.22888484589111605</v>
      </c>
      <c r="AA43" s="367">
        <f t="shared" si="50"/>
        <v>41.192096428161641</v>
      </c>
      <c r="AB43" s="367">
        <f t="shared" si="50"/>
        <v>240.83264161393905</v>
      </c>
      <c r="AC43" s="367">
        <f t="shared" si="50"/>
        <v>4.1776532270887306E-5</v>
      </c>
      <c r="AD43" s="367">
        <f t="shared" si="50"/>
        <v>0.20966875479825745</v>
      </c>
      <c r="AE43" s="367">
        <f t="shared" si="50"/>
        <v>282.46333341932234</v>
      </c>
      <c r="AF43" s="310"/>
      <c r="AG43" s="345" t="s">
        <v>66</v>
      </c>
      <c r="AH43" s="367">
        <f t="shared" ref="AH43:AK49" si="51">AH54/1024</f>
        <v>960.18078230728804</v>
      </c>
      <c r="AI43" s="367">
        <f t="shared" si="51"/>
        <v>67.481941226450374</v>
      </c>
      <c r="AJ43" s="367">
        <f t="shared" si="51"/>
        <v>9.8224476005270714E-4</v>
      </c>
      <c r="AK43" s="372">
        <f t="shared" si="51"/>
        <v>1027.6637057784985</v>
      </c>
      <c r="AL43" s="310"/>
      <c r="AM43" s="345" t="s">
        <v>66</v>
      </c>
      <c r="AN43" s="367">
        <f t="shared" ref="AN43:AT49" si="52">AN54/1024</f>
        <v>278.28985697395314</v>
      </c>
      <c r="AO43" s="367">
        <f t="shared" si="52"/>
        <v>1136.7888559902051</v>
      </c>
      <c r="AP43" s="367">
        <f t="shared" si="52"/>
        <v>13.587984417868018</v>
      </c>
      <c r="AQ43" s="367">
        <f t="shared" si="52"/>
        <v>5118.9263869894994</v>
      </c>
      <c r="AR43" s="367">
        <f t="shared" si="52"/>
        <v>90.542342949002801</v>
      </c>
      <c r="AS43" s="367">
        <f t="shared" si="52"/>
        <v>2.087800569825043E-3</v>
      </c>
      <c r="AT43" s="367">
        <f t="shared" si="52"/>
        <v>6638.1375151210987</v>
      </c>
      <c r="AU43" s="310"/>
    </row>
    <row r="44" spans="12:70" ht="17" x14ac:dyDescent="0.15">
      <c r="L44" s="345" t="s">
        <v>67</v>
      </c>
      <c r="M44" s="367">
        <f t="shared" si="48"/>
        <v>6.342626830974031</v>
      </c>
      <c r="N44" s="367">
        <f t="shared" si="48"/>
        <v>2.480274001534772</v>
      </c>
      <c r="O44" s="367">
        <f t="shared" si="48"/>
        <v>2.926462124465615</v>
      </c>
      <c r="P44" s="367">
        <f t="shared" si="48"/>
        <v>714.69808416786771</v>
      </c>
      <c r="Q44" s="367">
        <f t="shared" si="48"/>
        <v>2.2481140204035832E-3</v>
      </c>
      <c r="R44" s="367">
        <f t="shared" si="48"/>
        <v>726.44969523886255</v>
      </c>
      <c r="S44" s="310"/>
      <c r="T44" s="455" t="s">
        <v>67</v>
      </c>
      <c r="U44" s="456">
        <f t="shared" si="49"/>
        <v>3.623475095082532E-6</v>
      </c>
      <c r="V44" s="456">
        <f t="shared" si="49"/>
        <v>1.0061557986773535E-7</v>
      </c>
      <c r="W44" s="456">
        <f t="shared" si="49"/>
        <v>3.7240906749502675E-6</v>
      </c>
      <c r="X44" s="327"/>
      <c r="Y44" s="345" t="s">
        <v>67</v>
      </c>
      <c r="Z44" s="367">
        <f t="shared" si="50"/>
        <v>6.7746979857474744E-4</v>
      </c>
      <c r="AA44" s="367">
        <f t="shared" si="50"/>
        <v>5.633134975414561E-2</v>
      </c>
      <c r="AB44" s="367">
        <f t="shared" si="50"/>
        <v>1.7571514827977726</v>
      </c>
      <c r="AC44" s="367">
        <f t="shared" si="50"/>
        <v>0</v>
      </c>
      <c r="AD44" s="367">
        <f t="shared" si="50"/>
        <v>0</v>
      </c>
      <c r="AE44" s="367">
        <f t="shared" si="50"/>
        <v>1.8141603023504929</v>
      </c>
      <c r="AF44" s="310"/>
      <c r="AG44" s="345" t="s">
        <v>67</v>
      </c>
      <c r="AH44" s="367">
        <f t="shared" si="51"/>
        <v>20.055272274208615</v>
      </c>
      <c r="AI44" s="367">
        <f t="shared" si="51"/>
        <v>1.4015965549115181</v>
      </c>
      <c r="AJ44" s="367">
        <f t="shared" si="51"/>
        <v>3.4924596548080372E-10</v>
      </c>
      <c r="AK44" s="372">
        <f t="shared" si="51"/>
        <v>21.456868829469379</v>
      </c>
      <c r="AL44" s="310"/>
      <c r="AM44" s="345" t="s">
        <v>67</v>
      </c>
      <c r="AN44" s="367">
        <f t="shared" si="52"/>
        <v>481.69581442281202</v>
      </c>
      <c r="AO44" s="367">
        <f t="shared" si="52"/>
        <v>95.240643530978517</v>
      </c>
      <c r="AP44" s="367">
        <f t="shared" si="52"/>
        <v>0.14694789229179142</v>
      </c>
      <c r="AQ44" s="367">
        <f t="shared" si="52"/>
        <v>801.97768236351124</v>
      </c>
      <c r="AR44" s="367">
        <f t="shared" si="52"/>
        <v>1.3639382559631455E-3</v>
      </c>
      <c r="AS44" s="367">
        <f t="shared" si="52"/>
        <v>3.2874791313588477E-3</v>
      </c>
      <c r="AT44" s="367">
        <f t="shared" si="52"/>
        <v>1379.0657396269808</v>
      </c>
      <c r="AU44" s="310"/>
    </row>
    <row r="45" spans="12:70" ht="17" x14ac:dyDescent="0.15">
      <c r="L45" s="345" t="s">
        <v>75</v>
      </c>
      <c r="M45" s="367">
        <f t="shared" si="48"/>
        <v>158.85405987967331</v>
      </c>
      <c r="N45" s="367">
        <f t="shared" si="48"/>
        <v>16.905759723204014</v>
      </c>
      <c r="O45" s="367">
        <f t="shared" si="48"/>
        <v>87.226746071522911</v>
      </c>
      <c r="P45" s="367">
        <f t="shared" si="48"/>
        <v>1177.1332390918265</v>
      </c>
      <c r="Q45" s="367">
        <f t="shared" si="48"/>
        <v>4.2621868487913102E-6</v>
      </c>
      <c r="R45" s="367">
        <f t="shared" si="48"/>
        <v>1440.1198090284136</v>
      </c>
      <c r="S45" s="310"/>
      <c r="T45" s="455" t="s">
        <v>75</v>
      </c>
      <c r="U45" s="456">
        <f t="shared" si="49"/>
        <v>1.7551739802001935E-5</v>
      </c>
      <c r="V45" s="456">
        <f t="shared" si="49"/>
        <v>9.9429189504006833E-5</v>
      </c>
      <c r="W45" s="456">
        <f t="shared" si="49"/>
        <v>1.1698092930600877E-4</v>
      </c>
      <c r="X45" s="327"/>
      <c r="Y45" s="345" t="s">
        <v>75</v>
      </c>
      <c r="Z45" s="367">
        <f t="shared" si="50"/>
        <v>0.24224852509723788</v>
      </c>
      <c r="AA45" s="367">
        <f t="shared" si="50"/>
        <v>9.6103870744009274</v>
      </c>
      <c r="AB45" s="367">
        <f t="shared" si="50"/>
        <v>43.038878918363402</v>
      </c>
      <c r="AC45" s="367">
        <f t="shared" si="50"/>
        <v>0</v>
      </c>
      <c r="AD45" s="367">
        <f t="shared" si="50"/>
        <v>3.0831472759928126E-2</v>
      </c>
      <c r="AE45" s="367">
        <f t="shared" si="50"/>
        <v>52.922345990621494</v>
      </c>
      <c r="AF45" s="310"/>
      <c r="AG45" s="345" t="s">
        <v>75</v>
      </c>
      <c r="AH45" s="367">
        <f t="shared" si="51"/>
        <v>181.51115448516964</v>
      </c>
      <c r="AI45" s="367">
        <f t="shared" si="51"/>
        <v>14.202951310483506</v>
      </c>
      <c r="AJ45" s="367">
        <f t="shared" si="51"/>
        <v>5.2147572660032817E-4</v>
      </c>
      <c r="AK45" s="372">
        <f t="shared" si="51"/>
        <v>195.71462727137975</v>
      </c>
      <c r="AL45" s="310"/>
      <c r="AM45" s="345" t="s">
        <v>75</v>
      </c>
      <c r="AN45" s="367">
        <f t="shared" si="52"/>
        <v>23.457375622938336</v>
      </c>
      <c r="AO45" s="367">
        <f t="shared" si="52"/>
        <v>513.9380920496651</v>
      </c>
      <c r="AP45" s="367">
        <f t="shared" si="52"/>
        <v>9.4110787954832489</v>
      </c>
      <c r="AQ45" s="367">
        <f t="shared" si="52"/>
        <v>1038.5908388073303</v>
      </c>
      <c r="AR45" s="367">
        <f t="shared" si="52"/>
        <v>1.0432587510522344</v>
      </c>
      <c r="AS45" s="367">
        <f t="shared" si="52"/>
        <v>1.3679328843863874E-2</v>
      </c>
      <c r="AT45" s="367">
        <f t="shared" si="52"/>
        <v>1586.4543233553131</v>
      </c>
      <c r="AU45" s="310"/>
    </row>
    <row r="46" spans="12:70" ht="17" x14ac:dyDescent="0.15">
      <c r="L46" s="345" t="s">
        <v>76</v>
      </c>
      <c r="M46" s="367">
        <f t="shared" si="48"/>
        <v>69.662800391715678</v>
      </c>
      <c r="N46" s="367">
        <f t="shared" si="48"/>
        <v>7.6985760290435747</v>
      </c>
      <c r="O46" s="367">
        <f t="shared" si="48"/>
        <v>10.467743349530762</v>
      </c>
      <c r="P46" s="367">
        <f t="shared" si="48"/>
        <v>657.64930779235874</v>
      </c>
      <c r="Q46" s="367">
        <f t="shared" si="48"/>
        <v>4.5878662374889231E-2</v>
      </c>
      <c r="R46" s="367">
        <f t="shared" si="48"/>
        <v>745.52430622502368</v>
      </c>
      <c r="S46" s="310"/>
      <c r="T46" s="455" t="s">
        <v>76</v>
      </c>
      <c r="U46" s="456">
        <f t="shared" si="49"/>
        <v>1.0598484004731249E-4</v>
      </c>
      <c r="V46" s="456">
        <f t="shared" si="49"/>
        <v>7.1560551987204194E-5</v>
      </c>
      <c r="W46" s="456">
        <f t="shared" si="49"/>
        <v>1.775453920345167E-4</v>
      </c>
      <c r="X46" s="327"/>
      <c r="Y46" s="345" t="s">
        <v>76</v>
      </c>
      <c r="Z46" s="367">
        <f t="shared" si="50"/>
        <v>0.24291341414573156</v>
      </c>
      <c r="AA46" s="367">
        <f t="shared" si="50"/>
        <v>1.0218811831746268</v>
      </c>
      <c r="AB46" s="367">
        <f t="shared" si="50"/>
        <v>20.908379784199422</v>
      </c>
      <c r="AC46" s="367">
        <f t="shared" si="50"/>
        <v>9.5757965318625776E-3</v>
      </c>
      <c r="AD46" s="367">
        <f t="shared" si="50"/>
        <v>14.27152313312301</v>
      </c>
      <c r="AE46" s="367">
        <f t="shared" si="50"/>
        <v>36.454273311174653</v>
      </c>
      <c r="AF46" s="310"/>
      <c r="AG46" s="345" t="s">
        <v>76</v>
      </c>
      <c r="AH46" s="367">
        <f t="shared" si="51"/>
        <v>21.765869311199729</v>
      </c>
      <c r="AI46" s="367">
        <f t="shared" si="51"/>
        <v>0.98429046280762011</v>
      </c>
      <c r="AJ46" s="367">
        <f t="shared" si="51"/>
        <v>1.4876131899654785E-6</v>
      </c>
      <c r="AK46" s="372">
        <f t="shared" si="51"/>
        <v>22.750161261620541</v>
      </c>
      <c r="AL46" s="310"/>
      <c r="AM46" s="345" t="s">
        <v>76</v>
      </c>
      <c r="AN46" s="367">
        <f t="shared" si="52"/>
        <v>4.8554648918052372</v>
      </c>
      <c r="AO46" s="367">
        <f t="shared" si="52"/>
        <v>130.67424466726075</v>
      </c>
      <c r="AP46" s="367">
        <f t="shared" si="52"/>
        <v>318.64184093673742</v>
      </c>
      <c r="AQ46" s="367">
        <f t="shared" si="52"/>
        <v>1280.698557993828</v>
      </c>
      <c r="AR46" s="367">
        <f t="shared" si="52"/>
        <v>3.5707071444085061</v>
      </c>
      <c r="AS46" s="367">
        <f t="shared" si="52"/>
        <v>0.5524232335656043</v>
      </c>
      <c r="AT46" s="367">
        <f t="shared" si="52"/>
        <v>1738.9932388676057</v>
      </c>
      <c r="AU46" s="310"/>
    </row>
    <row r="47" spans="12:70" ht="17" x14ac:dyDescent="0.15">
      <c r="L47" s="345" t="s">
        <v>77</v>
      </c>
      <c r="M47" s="367">
        <f t="shared" si="48"/>
        <v>177.86728129873524</v>
      </c>
      <c r="N47" s="367">
        <f t="shared" si="48"/>
        <v>123.33024292181732</v>
      </c>
      <c r="O47" s="367">
        <f t="shared" si="48"/>
        <v>14.934819829741992</v>
      </c>
      <c r="P47" s="367">
        <f t="shared" si="48"/>
        <v>18.309475554962759</v>
      </c>
      <c r="Q47" s="367">
        <f t="shared" si="48"/>
        <v>2.1168771718293928E-3</v>
      </c>
      <c r="R47" s="367">
        <f t="shared" si="48"/>
        <v>334.44393648242914</v>
      </c>
      <c r="S47" s="310"/>
      <c r="T47" s="455" t="s">
        <v>77</v>
      </c>
      <c r="U47" s="456">
        <f t="shared" si="49"/>
        <v>4.0654776967130568E-6</v>
      </c>
      <c r="V47" s="456">
        <f t="shared" si="49"/>
        <v>0</v>
      </c>
      <c r="W47" s="456">
        <f t="shared" si="49"/>
        <v>4.0654776967130568E-6</v>
      </c>
      <c r="X47" s="327"/>
      <c r="Y47" s="345" t="s">
        <v>77</v>
      </c>
      <c r="Z47" s="367">
        <f t="shared" si="50"/>
        <v>8.6576284047623563E-5</v>
      </c>
      <c r="AA47" s="367">
        <f t="shared" si="50"/>
        <v>7.773140789413438E-2</v>
      </c>
      <c r="AB47" s="367">
        <f t="shared" si="50"/>
        <v>0.84029091497632125</v>
      </c>
      <c r="AC47" s="367">
        <f t="shared" si="50"/>
        <v>0</v>
      </c>
      <c r="AD47" s="367">
        <f t="shared" si="50"/>
        <v>6.337207736123672E-2</v>
      </c>
      <c r="AE47" s="367">
        <f t="shared" si="50"/>
        <v>0.98148097651573996</v>
      </c>
      <c r="AF47" s="310"/>
      <c r="AG47" s="345" t="s">
        <v>77</v>
      </c>
      <c r="AH47" s="367">
        <f t="shared" si="51"/>
        <v>6.9972211427611821</v>
      </c>
      <c r="AI47" s="367">
        <f t="shared" si="51"/>
        <v>4.0528400344619397</v>
      </c>
      <c r="AJ47" s="367">
        <f t="shared" si="51"/>
        <v>0</v>
      </c>
      <c r="AK47" s="372">
        <f t="shared" si="51"/>
        <v>11.050061177223121</v>
      </c>
      <c r="AL47" s="310"/>
      <c r="AM47" s="345" t="s">
        <v>77</v>
      </c>
      <c r="AN47" s="367">
        <f t="shared" si="52"/>
        <v>4.0389049649356741</v>
      </c>
      <c r="AO47" s="367">
        <f t="shared" si="52"/>
        <v>6.7231721748012108</v>
      </c>
      <c r="AP47" s="367">
        <f t="shared" si="52"/>
        <v>3.1398705758874677E-2</v>
      </c>
      <c r="AQ47" s="367">
        <f t="shared" si="52"/>
        <v>36.022335119989243</v>
      </c>
      <c r="AR47" s="367">
        <f t="shared" si="52"/>
        <v>1.7920570292098965</v>
      </c>
      <c r="AS47" s="367">
        <f t="shared" si="52"/>
        <v>2.3403266095556289E-4</v>
      </c>
      <c r="AT47" s="367">
        <f t="shared" si="52"/>
        <v>48.608102027355855</v>
      </c>
      <c r="AU47" s="310"/>
    </row>
    <row r="48" spans="12:70" ht="17" x14ac:dyDescent="0.15">
      <c r="L48" s="345" t="s">
        <v>71</v>
      </c>
      <c r="M48" s="367">
        <f t="shared" si="48"/>
        <v>2.415168310818431</v>
      </c>
      <c r="N48" s="367">
        <f t="shared" si="48"/>
        <v>0.71883345983678693</v>
      </c>
      <c r="O48" s="367">
        <f t="shared" si="48"/>
        <v>4.4617887826525386</v>
      </c>
      <c r="P48" s="367">
        <f t="shared" si="48"/>
        <v>40.984385069575076</v>
      </c>
      <c r="Q48" s="367">
        <f t="shared" si="48"/>
        <v>8.1264479731544097E-3</v>
      </c>
      <c r="R48" s="367">
        <f t="shared" si="48"/>
        <v>48.588302070855988</v>
      </c>
      <c r="S48" s="310"/>
      <c r="T48" s="455" t="s">
        <v>71</v>
      </c>
      <c r="U48" s="456">
        <f t="shared" si="49"/>
        <v>6.2540675571653907E-7</v>
      </c>
      <c r="V48" s="456">
        <f t="shared" si="49"/>
        <v>5.0022208597511034E-11</v>
      </c>
      <c r="W48" s="456">
        <f t="shared" si="49"/>
        <v>6.2545677792513658E-7</v>
      </c>
      <c r="X48" s="327"/>
      <c r="Y48" s="345" t="s">
        <v>71</v>
      </c>
      <c r="Z48" s="367">
        <f t="shared" si="50"/>
        <v>2.4047967599471973E-5</v>
      </c>
      <c r="AA48" s="367">
        <f t="shared" si="50"/>
        <v>4.4018785865773645E-3</v>
      </c>
      <c r="AB48" s="367">
        <f t="shared" si="50"/>
        <v>0.42630773318796833</v>
      </c>
      <c r="AC48" s="367">
        <f t="shared" si="50"/>
        <v>1.3156140994396973E-6</v>
      </c>
      <c r="AD48" s="367">
        <f t="shared" si="50"/>
        <v>2.1208581156315627E-3</v>
      </c>
      <c r="AE48" s="367">
        <f t="shared" si="50"/>
        <v>0.43285583347187617</v>
      </c>
      <c r="AF48" s="310"/>
      <c r="AG48" s="345" t="s">
        <v>71</v>
      </c>
      <c r="AH48" s="367">
        <f t="shared" si="51"/>
        <v>1.7983801217269434E-3</v>
      </c>
      <c r="AI48" s="367">
        <f t="shared" si="51"/>
        <v>0.24485251949317843</v>
      </c>
      <c r="AJ48" s="367">
        <f t="shared" si="51"/>
        <v>0</v>
      </c>
      <c r="AK48" s="372">
        <f t="shared" si="51"/>
        <v>0.24665089961490538</v>
      </c>
      <c r="AL48" s="310"/>
      <c r="AM48" s="345" t="s">
        <v>71</v>
      </c>
      <c r="AN48" s="367">
        <f t="shared" si="52"/>
        <v>2.7533097454033788</v>
      </c>
      <c r="AO48" s="367">
        <f t="shared" si="52"/>
        <v>8.1047846317214844</v>
      </c>
      <c r="AP48" s="367">
        <f t="shared" si="52"/>
        <v>0.44206461913199657</v>
      </c>
      <c r="AQ48" s="367">
        <f t="shared" si="52"/>
        <v>20.459607044306715</v>
      </c>
      <c r="AR48" s="367">
        <f t="shared" si="52"/>
        <v>4.1484658330773479E-2</v>
      </c>
      <c r="AS48" s="367">
        <f t="shared" si="52"/>
        <v>5.81159298235434E-4</v>
      </c>
      <c r="AT48" s="367">
        <f t="shared" si="52"/>
        <v>31.801831858192585</v>
      </c>
      <c r="AU48" s="310"/>
    </row>
    <row r="49" spans="12:70" ht="17" x14ac:dyDescent="0.15">
      <c r="L49" s="345" t="s">
        <v>72</v>
      </c>
      <c r="M49" s="367">
        <f t="shared" si="48"/>
        <v>5.9666856650437651E-3</v>
      </c>
      <c r="N49" s="367">
        <f t="shared" si="48"/>
        <v>5.0031831960950499E-5</v>
      </c>
      <c r="O49" s="367">
        <f t="shared" si="48"/>
        <v>0</v>
      </c>
      <c r="P49" s="367">
        <f t="shared" si="48"/>
        <v>0.32026456063522313</v>
      </c>
      <c r="Q49" s="367">
        <f t="shared" si="48"/>
        <v>1.0189325894316347E-4</v>
      </c>
      <c r="R49" s="367">
        <f t="shared" si="48"/>
        <v>0.32638317139117101</v>
      </c>
      <c r="S49" s="310"/>
      <c r="T49" s="455" t="s">
        <v>72</v>
      </c>
      <c r="U49" s="456">
        <f t="shared" si="49"/>
        <v>0</v>
      </c>
      <c r="V49" s="456">
        <f t="shared" si="49"/>
        <v>0</v>
      </c>
      <c r="W49" s="456">
        <f t="shared" si="49"/>
        <v>0</v>
      </c>
      <c r="X49" s="327"/>
      <c r="Y49" s="345" t="s">
        <v>72</v>
      </c>
      <c r="Z49" s="367">
        <f t="shared" si="50"/>
        <v>2.2878475647303221E-6</v>
      </c>
      <c r="AA49" s="367">
        <f t="shared" si="50"/>
        <v>1.1950943644478619E-4</v>
      </c>
      <c r="AB49" s="367">
        <f t="shared" si="50"/>
        <v>1.3353260483199806E-3</v>
      </c>
      <c r="AC49" s="367">
        <f t="shared" si="50"/>
        <v>0</v>
      </c>
      <c r="AD49" s="367">
        <f t="shared" si="50"/>
        <v>0</v>
      </c>
      <c r="AE49" s="367">
        <f t="shared" si="50"/>
        <v>1.4571233323294971E-3</v>
      </c>
      <c r="AF49" s="310"/>
      <c r="AG49" s="345" t="s">
        <v>72</v>
      </c>
      <c r="AH49" s="367">
        <f t="shared" si="51"/>
        <v>2.039353694271992E-5</v>
      </c>
      <c r="AI49" s="367">
        <f t="shared" si="51"/>
        <v>1.6451725969091017E-5</v>
      </c>
      <c r="AJ49" s="367">
        <f t="shared" si="51"/>
        <v>0</v>
      </c>
      <c r="AK49" s="372">
        <f t="shared" si="51"/>
        <v>3.6845262911810938E-5</v>
      </c>
      <c r="AL49" s="310"/>
      <c r="AM49" s="345" t="s">
        <v>72</v>
      </c>
      <c r="AN49" s="367">
        <f t="shared" si="52"/>
        <v>1.3176067022868605E-4</v>
      </c>
      <c r="AO49" s="367">
        <f t="shared" si="52"/>
        <v>7.9314969116239743E-4</v>
      </c>
      <c r="AP49" s="367">
        <f t="shared" si="52"/>
        <v>0</v>
      </c>
      <c r="AQ49" s="367">
        <f t="shared" si="52"/>
        <v>0.53487004887574574</v>
      </c>
      <c r="AR49" s="367">
        <f t="shared" si="52"/>
        <v>0</v>
      </c>
      <c r="AS49" s="367">
        <f t="shared" si="52"/>
        <v>2.8528331313282228E-5</v>
      </c>
      <c r="AT49" s="367">
        <f t="shared" si="52"/>
        <v>0.53582348756845011</v>
      </c>
      <c r="AU49" s="310"/>
    </row>
    <row r="50" spans="12:70" s="463" customFormat="1" ht="17" x14ac:dyDescent="0.15">
      <c r="L50" s="397" t="s">
        <v>17</v>
      </c>
      <c r="M50" s="471">
        <f t="shared" ref="M50:R50" si="53">SUM(M43:M49)</f>
        <v>2715.585521808046</v>
      </c>
      <c r="N50" s="471">
        <f t="shared" si="53"/>
        <v>330.36744374138942</v>
      </c>
      <c r="O50" s="471">
        <f t="shared" si="53"/>
        <v>325.93278691309234</v>
      </c>
      <c r="P50" s="471">
        <f t="shared" si="53"/>
        <v>7332.1178656095144</v>
      </c>
      <c r="Q50" s="471">
        <f t="shared" si="53"/>
        <v>6.0291046027486972E-2</v>
      </c>
      <c r="R50" s="471">
        <f t="shared" si="53"/>
        <v>10704.063909118066</v>
      </c>
      <c r="S50" s="397"/>
      <c r="T50" s="458" t="s">
        <v>17</v>
      </c>
      <c r="U50" s="472">
        <f>SUM(U43:U49)</f>
        <v>3.6869872498755236E-2</v>
      </c>
      <c r="V50" s="472">
        <f>SUM(V43:V49)</f>
        <v>1.7279498024436077E-4</v>
      </c>
      <c r="W50" s="473"/>
      <c r="X50" s="460"/>
      <c r="Y50" s="397" t="s">
        <v>17</v>
      </c>
      <c r="Z50" s="474">
        <f>SUM(Z43:Z49)</f>
        <v>0.71483716703187206</v>
      </c>
      <c r="AA50" s="474">
        <f>SUM(AA43:AA49)</f>
        <v>51.962948831408497</v>
      </c>
      <c r="AB50" s="474">
        <f>SUM(AB43:AB49)</f>
        <v>307.80498577351227</v>
      </c>
      <c r="AC50" s="474">
        <f t="shared" si="50"/>
        <v>9.6188886782329047E-3</v>
      </c>
      <c r="AD50" s="474">
        <f t="shared" si="50"/>
        <v>14.577516296158063</v>
      </c>
      <c r="AE50" s="367">
        <f t="shared" si="50"/>
        <v>375.06990695678888</v>
      </c>
      <c r="AF50" s="397"/>
      <c r="AG50" s="349" t="s">
        <v>17</v>
      </c>
      <c r="AH50" s="475">
        <f t="shared" ref="AH50:AJ50" si="54">SUM(AH43:AH49)</f>
        <v>1190.512118294286</v>
      </c>
      <c r="AI50" s="475">
        <f t="shared" si="54"/>
        <v>88.368488560334114</v>
      </c>
      <c r="AJ50" s="475">
        <f t="shared" si="54"/>
        <v>1.5052084490889662E-3</v>
      </c>
      <c r="AK50" s="476">
        <f>AK61/1024</f>
        <v>1278.8821120630691</v>
      </c>
      <c r="AL50" s="397"/>
      <c r="AM50" s="397" t="s">
        <v>17</v>
      </c>
      <c r="AN50" s="474">
        <f>SUM(AN43:AN49)</f>
        <v>795.09085838251804</v>
      </c>
      <c r="AO50" s="474">
        <f>SUM(AO43:AO49)</f>
        <v>1891.4705861943235</v>
      </c>
      <c r="AP50" s="474">
        <f>SUM(AP43:AP49)</f>
        <v>342.26131536727138</v>
      </c>
      <c r="AQ50" s="474">
        <f>SUM(AQ43:AQ49)</f>
        <v>8297.2102783673399</v>
      </c>
      <c r="AR50" s="477">
        <f>AR61/1024</f>
        <v>96.991214470260175</v>
      </c>
      <c r="AS50" s="477">
        <f>AS61/1024</f>
        <v>0.57232156240115639</v>
      </c>
      <c r="AT50" s="478">
        <f>SUM(AT43:AT49)</f>
        <v>11423.596574344116</v>
      </c>
      <c r="AU50" s="397"/>
      <c r="AV50" s="423"/>
      <c r="AW50" s="423"/>
      <c r="AX50" s="423"/>
      <c r="AY50" s="423"/>
      <c r="AZ50" s="423"/>
      <c r="BA50" s="423"/>
      <c r="BB50" s="423"/>
      <c r="BC50" s="423"/>
      <c r="BD50" s="423"/>
      <c r="BE50" s="423"/>
      <c r="BF50" s="423"/>
      <c r="BG50" s="423"/>
      <c r="BH50" s="423"/>
      <c r="BI50" s="423"/>
      <c r="BJ50" s="423"/>
      <c r="BK50" s="423"/>
      <c r="BL50" s="423"/>
      <c r="BM50" s="423"/>
      <c r="BN50" s="423"/>
      <c r="BO50" s="423"/>
      <c r="BP50" s="423"/>
      <c r="BQ50" s="423"/>
      <c r="BR50" s="423"/>
    </row>
    <row r="51" spans="12:70" ht="16" x14ac:dyDescent="0.15">
      <c r="L51" s="310"/>
      <c r="M51" s="310"/>
      <c r="N51" s="310"/>
      <c r="O51" s="310"/>
      <c r="P51" s="310"/>
      <c r="Q51" s="310"/>
      <c r="R51" s="310"/>
      <c r="S51" s="310"/>
      <c r="T51" s="327"/>
      <c r="U51" s="327"/>
      <c r="V51" s="327"/>
      <c r="W51" s="327"/>
      <c r="X51" s="327"/>
      <c r="Y51" s="310"/>
      <c r="Z51" s="310"/>
      <c r="AA51" s="310"/>
      <c r="AB51" s="310"/>
      <c r="AC51" s="310"/>
      <c r="AD51" s="310"/>
      <c r="AE51" s="310"/>
      <c r="AF51" s="310"/>
      <c r="AG51" s="310"/>
      <c r="AH51" s="310"/>
      <c r="AI51" s="310"/>
      <c r="AJ51" s="310"/>
      <c r="AK51" s="310"/>
      <c r="AL51" s="310"/>
      <c r="AM51" s="310"/>
      <c r="AN51" s="361"/>
      <c r="AO51" s="310"/>
      <c r="AP51" s="310"/>
      <c r="AQ51" s="310"/>
      <c r="AR51" s="310"/>
      <c r="AS51" s="310"/>
      <c r="AT51" s="310"/>
      <c r="AU51" s="310"/>
      <c r="AV51" s="310"/>
      <c r="AW51" s="310"/>
      <c r="AX51" s="310"/>
      <c r="AY51" s="310"/>
      <c r="AZ51" s="310"/>
      <c r="BA51" s="310"/>
      <c r="BB51" s="310"/>
      <c r="BC51" s="310"/>
      <c r="BD51" s="310"/>
      <c r="BE51" s="310"/>
      <c r="BF51" s="310"/>
      <c r="BG51" s="310"/>
      <c r="BH51" s="310"/>
    </row>
    <row r="52" spans="12:70" x14ac:dyDescent="0.15">
      <c r="L52" s="451" t="s">
        <v>486</v>
      </c>
      <c r="M52" s="452"/>
      <c r="N52" s="452"/>
      <c r="O52" s="452"/>
      <c r="P52" s="452"/>
      <c r="Q52" s="452"/>
      <c r="R52" s="452"/>
      <c r="S52" s="452"/>
      <c r="T52" s="995" t="s">
        <v>486</v>
      </c>
      <c r="U52" s="995"/>
      <c r="V52" s="453"/>
      <c r="W52" s="453"/>
      <c r="X52" s="454"/>
      <c r="Y52" s="451" t="s">
        <v>486</v>
      </c>
      <c r="Z52" s="452"/>
      <c r="AA52" s="452"/>
      <c r="AB52" s="452"/>
      <c r="AC52" s="452"/>
      <c r="AD52" s="452"/>
      <c r="AE52" s="452"/>
      <c r="AF52" s="452"/>
      <c r="AG52" s="451" t="s">
        <v>486</v>
      </c>
      <c r="AH52" s="452"/>
      <c r="AI52" s="452"/>
      <c r="AJ52" s="452"/>
      <c r="AK52" s="452"/>
      <c r="AL52" s="452"/>
      <c r="AM52" s="451" t="s">
        <v>486</v>
      </c>
      <c r="AN52" s="452"/>
      <c r="AO52" s="452"/>
      <c r="AP52" s="452"/>
      <c r="AQ52" s="452"/>
      <c r="AR52" s="452"/>
      <c r="AS52" s="452"/>
      <c r="AT52" s="452"/>
      <c r="AU52" s="452"/>
      <c r="AV52" s="452"/>
      <c r="AW52" s="452"/>
      <c r="AX52" s="452"/>
      <c r="AY52" s="452"/>
      <c r="BA52" s="451"/>
      <c r="BB52" s="452"/>
      <c r="BC52" s="452"/>
      <c r="BD52" s="452"/>
      <c r="BE52" s="452"/>
      <c r="BF52" s="452"/>
      <c r="BG52" s="452"/>
      <c r="BH52" s="452"/>
    </row>
    <row r="53" spans="12:70" ht="34" x14ac:dyDescent="0.15">
      <c r="L53" s="332" t="s">
        <v>501</v>
      </c>
      <c r="M53" s="464" t="s">
        <v>471</v>
      </c>
      <c r="N53" s="333" t="s">
        <v>472</v>
      </c>
      <c r="O53" s="333" t="s">
        <v>458</v>
      </c>
      <c r="P53" s="333" t="s">
        <v>459</v>
      </c>
      <c r="Q53" s="333" t="s">
        <v>446</v>
      </c>
      <c r="R53" s="333" t="s">
        <v>17</v>
      </c>
      <c r="S53" s="309"/>
      <c r="T53" s="332" t="s">
        <v>501</v>
      </c>
      <c r="U53" s="334" t="s">
        <v>447</v>
      </c>
      <c r="V53" s="334" t="s">
        <v>448</v>
      </c>
      <c r="W53" s="333" t="s">
        <v>17</v>
      </c>
      <c r="X53" s="327"/>
      <c r="Y53" s="332" t="s">
        <v>501</v>
      </c>
      <c r="Z53" s="333" t="s">
        <v>461</v>
      </c>
      <c r="AA53" s="333" t="s">
        <v>462</v>
      </c>
      <c r="AB53" s="333" t="s">
        <v>463</v>
      </c>
      <c r="AC53" s="333" t="s">
        <v>446</v>
      </c>
      <c r="AD53" s="333" t="s">
        <v>464</v>
      </c>
      <c r="AE53" s="367" t="s">
        <v>17</v>
      </c>
      <c r="AF53" s="310"/>
      <c r="AG53" s="332" t="s">
        <v>501</v>
      </c>
      <c r="AH53" s="333" t="str">
        <f>AH29</f>
        <v>DPR</v>
      </c>
      <c r="AI53" s="333" t="str">
        <f>AI29</f>
        <v>GMI</v>
      </c>
      <c r="AJ53" s="333" t="str">
        <f>AJ29</f>
        <v>IMERG</v>
      </c>
      <c r="AK53" s="333" t="s">
        <v>17</v>
      </c>
      <c r="AL53" s="310"/>
      <c r="AM53" s="332" t="s">
        <v>501</v>
      </c>
      <c r="AN53" s="333" t="s">
        <v>468</v>
      </c>
      <c r="AO53" s="333" t="s">
        <v>458</v>
      </c>
      <c r="AP53" s="333" t="s">
        <v>470</v>
      </c>
      <c r="AQ53" s="333" t="s">
        <v>459</v>
      </c>
      <c r="AR53" s="333" t="s">
        <v>473</v>
      </c>
      <c r="AS53" s="333" t="s">
        <v>446</v>
      </c>
      <c r="AT53" s="333" t="s">
        <v>17</v>
      </c>
      <c r="AU53" s="310"/>
    </row>
    <row r="54" spans="12:70" ht="17" x14ac:dyDescent="0.15">
      <c r="L54" s="345" t="s">
        <v>66</v>
      </c>
      <c r="M54" s="340">
        <v>2355648.1212523151</v>
      </c>
      <c r="N54" s="340">
        <v>183535.31655589986</v>
      </c>
      <c r="O54" s="340">
        <v>210857.19219730285</v>
      </c>
      <c r="P54" s="340">
        <v>4836375.6639972227</v>
      </c>
      <c r="Q54" s="340">
        <v>1.8583439784124391</v>
      </c>
      <c r="R54" s="340">
        <f>SUM(M54:Q54)</f>
        <v>7586418.1523467191</v>
      </c>
      <c r="S54" s="310"/>
      <c r="T54" s="455" t="s">
        <v>66</v>
      </c>
      <c r="U54" s="479">
        <v>37.619734076783011</v>
      </c>
      <c r="V54" s="479">
        <v>1.74548290669918E-3</v>
      </c>
      <c r="W54" s="479">
        <f>SUM(U54:V54)</f>
        <v>37.62147955968971</v>
      </c>
      <c r="X54" s="327"/>
      <c r="Y54" s="345" t="s">
        <v>66</v>
      </c>
      <c r="Z54" s="400">
        <v>234.37808219250283</v>
      </c>
      <c r="AA54" s="400">
        <v>42180.70674243752</v>
      </c>
      <c r="AB54" s="400">
        <v>246612.62501267358</v>
      </c>
      <c r="AC54" s="400">
        <v>4.2779169045388601E-2</v>
      </c>
      <c r="AD54" s="400">
        <v>214.70080491341562</v>
      </c>
      <c r="AE54" s="340">
        <f>SUM(Z54:AD54)</f>
        <v>289242.45342138608</v>
      </c>
      <c r="AF54" s="310"/>
      <c r="AG54" s="345" t="s">
        <v>66</v>
      </c>
      <c r="AH54" s="372">
        <v>983225.12108266295</v>
      </c>
      <c r="AI54" s="372">
        <v>69101.507815885183</v>
      </c>
      <c r="AJ54" s="372">
        <v>1.0058186342939721</v>
      </c>
      <c r="AK54" s="372">
        <f t="shared" ref="AK54:AK60" si="55">SUM(AH54:AJ54)</f>
        <v>1052327.6347171825</v>
      </c>
      <c r="AL54" s="370"/>
      <c r="AM54" s="340" t="s">
        <v>66</v>
      </c>
      <c r="AN54" s="340">
        <v>284968.81354132801</v>
      </c>
      <c r="AO54" s="340">
        <v>1164071.78853397</v>
      </c>
      <c r="AP54" s="340">
        <v>13914.09604389685</v>
      </c>
      <c r="AQ54" s="340">
        <v>5241780.6202772474</v>
      </c>
      <c r="AR54" s="340">
        <v>92715.359179778869</v>
      </c>
      <c r="AS54" s="340">
        <v>2.137907783500844</v>
      </c>
      <c r="AT54" s="340">
        <f>SUM(AN54:AS54)</f>
        <v>6797452.815484005</v>
      </c>
      <c r="AU54" s="310"/>
    </row>
    <row r="55" spans="12:70" ht="17" x14ac:dyDescent="0.15">
      <c r="L55" s="345" t="s">
        <v>67</v>
      </c>
      <c r="M55" s="340">
        <v>6494.8498749174078</v>
      </c>
      <c r="N55" s="340">
        <v>2539.8005775716065</v>
      </c>
      <c r="O55" s="340">
        <v>2996.6972154527898</v>
      </c>
      <c r="P55" s="340">
        <v>731850.83818789653</v>
      </c>
      <c r="Q55" s="340">
        <v>2.3020687568932692</v>
      </c>
      <c r="R55" s="340">
        <f t="shared" ref="R55:R60" si="56">SUM(M55:Q55)</f>
        <v>743884.48792459525</v>
      </c>
      <c r="S55" s="310"/>
      <c r="T55" s="455" t="s">
        <v>67</v>
      </c>
      <c r="U55" s="479">
        <v>3.7104384973645128E-3</v>
      </c>
      <c r="V55" s="479">
        <v>1.0303035378456099E-4</v>
      </c>
      <c r="W55" s="479">
        <f t="shared" ref="W55:W60" si="57">SUM(U55:V55)</f>
        <v>3.8134688511490739E-3</v>
      </c>
      <c r="X55" s="327"/>
      <c r="Y55" s="345" t="s">
        <v>67</v>
      </c>
      <c r="Z55" s="400">
        <v>0.69372907374054138</v>
      </c>
      <c r="AA55" s="400">
        <v>57.683302148245104</v>
      </c>
      <c r="AB55" s="400">
        <v>1799.3231183849191</v>
      </c>
      <c r="AC55" s="400"/>
      <c r="AD55" s="400"/>
      <c r="AE55" s="340">
        <f t="shared" ref="AE55:AE60" si="58">SUM(Z55:AD55)</f>
        <v>1857.7001496069047</v>
      </c>
      <c r="AF55" s="310"/>
      <c r="AG55" s="345" t="s">
        <v>67</v>
      </c>
      <c r="AH55" s="372">
        <v>20536.598808789622</v>
      </c>
      <c r="AI55" s="372">
        <v>1435.2348722293946</v>
      </c>
      <c r="AJ55" s="372">
        <v>3.5762786865234301E-7</v>
      </c>
      <c r="AK55" s="372">
        <f t="shared" si="55"/>
        <v>21971.833681376644</v>
      </c>
      <c r="AL55" s="370"/>
      <c r="AM55" s="340" t="s">
        <v>67</v>
      </c>
      <c r="AN55" s="340">
        <v>493256.51396895951</v>
      </c>
      <c r="AO55" s="340">
        <v>97526.418975722001</v>
      </c>
      <c r="AP55" s="340">
        <v>150.47464170679442</v>
      </c>
      <c r="AQ55" s="340">
        <v>821225.1467402355</v>
      </c>
      <c r="AR55" s="340">
        <v>1.396672774106261</v>
      </c>
      <c r="AS55" s="340">
        <v>3.36637863051146</v>
      </c>
      <c r="AT55" s="340">
        <f t="shared" ref="AT55:AT60" si="59">SUM(AN55:AS55)</f>
        <v>1412163.3173780283</v>
      </c>
      <c r="AU55" s="310"/>
    </row>
    <row r="56" spans="12:70" ht="17" x14ac:dyDescent="0.15">
      <c r="L56" s="345" t="s">
        <v>75</v>
      </c>
      <c r="M56" s="340">
        <v>162666.55731678547</v>
      </c>
      <c r="N56" s="340">
        <v>17311.49795656091</v>
      </c>
      <c r="O56" s="340">
        <v>89320.18797723946</v>
      </c>
      <c r="P56" s="340">
        <v>1205384.4368300303</v>
      </c>
      <c r="Q56" s="340">
        <v>4.3644793331623017E-3</v>
      </c>
      <c r="R56" s="340">
        <f t="shared" si="56"/>
        <v>1474682.6844450955</v>
      </c>
      <c r="S56" s="310"/>
      <c r="T56" s="455" t="s">
        <v>75</v>
      </c>
      <c r="U56" s="479">
        <v>1.7972981557249981E-2</v>
      </c>
      <c r="V56" s="479">
        <v>0.101815490052103</v>
      </c>
      <c r="W56" s="479">
        <f t="shared" si="57"/>
        <v>0.11978847160935298</v>
      </c>
      <c r="X56" s="327"/>
      <c r="Y56" s="345" t="s">
        <v>75</v>
      </c>
      <c r="Z56" s="400">
        <v>248.06248969957159</v>
      </c>
      <c r="AA56" s="400">
        <v>9841.0363641865497</v>
      </c>
      <c r="AB56" s="400">
        <v>44071.812012404123</v>
      </c>
      <c r="AC56" s="400"/>
      <c r="AD56" s="400">
        <v>31.571428106166401</v>
      </c>
      <c r="AE56" s="340">
        <f t="shared" si="58"/>
        <v>54192.48229439641</v>
      </c>
      <c r="AF56" s="310"/>
      <c r="AG56" s="345" t="s">
        <v>75</v>
      </c>
      <c r="AH56" s="372">
        <v>185867.42219281371</v>
      </c>
      <c r="AI56" s="372">
        <v>14543.82214193511</v>
      </c>
      <c r="AJ56" s="372">
        <v>0.53399114403873604</v>
      </c>
      <c r="AK56" s="372">
        <f t="shared" si="55"/>
        <v>200411.77832589287</v>
      </c>
      <c r="AL56" s="370"/>
      <c r="AM56" s="340" t="s">
        <v>75</v>
      </c>
      <c r="AN56" s="340">
        <v>24020.352637888856</v>
      </c>
      <c r="AO56" s="340">
        <v>526272.60625885706</v>
      </c>
      <c r="AP56" s="340">
        <v>9636.9446865748469</v>
      </c>
      <c r="AQ56" s="340">
        <v>1063517.0189387063</v>
      </c>
      <c r="AR56" s="340">
        <v>1068.296961077488</v>
      </c>
      <c r="AS56" s="340">
        <v>14.007632736116607</v>
      </c>
      <c r="AT56" s="340">
        <f t="shared" si="59"/>
        <v>1624529.2271158407</v>
      </c>
      <c r="AU56" s="310"/>
    </row>
    <row r="57" spans="12:70" ht="17" x14ac:dyDescent="0.15">
      <c r="L57" s="345" t="s">
        <v>76</v>
      </c>
      <c r="M57" s="340">
        <v>71334.707601116854</v>
      </c>
      <c r="N57" s="340">
        <v>7883.3418537406205</v>
      </c>
      <c r="O57" s="340">
        <v>10718.9691899195</v>
      </c>
      <c r="P57" s="340">
        <v>673432.89117937535</v>
      </c>
      <c r="Q57" s="340">
        <v>46.979750271886573</v>
      </c>
      <c r="R57" s="340">
        <f t="shared" si="56"/>
        <v>763416.88957442425</v>
      </c>
      <c r="S57" s="310"/>
      <c r="T57" s="455" t="s">
        <v>76</v>
      </c>
      <c r="U57" s="479">
        <v>0.10852847620844799</v>
      </c>
      <c r="V57" s="479">
        <v>7.3278005234897095E-2</v>
      </c>
      <c r="W57" s="479">
        <f t="shared" si="57"/>
        <v>0.1818064814433451</v>
      </c>
      <c r="X57" s="327"/>
      <c r="Y57" s="345" t="s">
        <v>76</v>
      </c>
      <c r="Z57" s="400">
        <v>248.74333608522912</v>
      </c>
      <c r="AA57" s="400">
        <v>1046.4063315708179</v>
      </c>
      <c r="AB57" s="400">
        <v>21410.180899020208</v>
      </c>
      <c r="AC57" s="400">
        <v>9.8056156486272794</v>
      </c>
      <c r="AD57" s="400">
        <v>14614.039688317962</v>
      </c>
      <c r="AE57" s="340">
        <f t="shared" si="58"/>
        <v>37329.175870642845</v>
      </c>
      <c r="AF57" s="310"/>
      <c r="AG57" s="345" t="s">
        <v>76</v>
      </c>
      <c r="AH57" s="372">
        <v>22288.250174668523</v>
      </c>
      <c r="AI57" s="372">
        <v>1007.913433915003</v>
      </c>
      <c r="AJ57" s="372">
        <v>1.52331590652465E-3</v>
      </c>
      <c r="AK57" s="372">
        <f t="shared" si="55"/>
        <v>23296.165131899434</v>
      </c>
      <c r="AL57" s="370"/>
      <c r="AM57" s="340" t="s">
        <v>76</v>
      </c>
      <c r="AN57" s="340">
        <v>4971.9960492085629</v>
      </c>
      <c r="AO57" s="340">
        <v>133810.42653927501</v>
      </c>
      <c r="AP57" s="340">
        <v>326289.24511921912</v>
      </c>
      <c r="AQ57" s="340">
        <v>1311435.3233856799</v>
      </c>
      <c r="AR57" s="340">
        <v>3656.4041158743103</v>
      </c>
      <c r="AS57" s="340">
        <v>565.6813911711788</v>
      </c>
      <c r="AT57" s="340">
        <f t="shared" si="59"/>
        <v>1780729.0766004282</v>
      </c>
      <c r="AU57" s="310"/>
    </row>
    <row r="58" spans="12:70" ht="17" x14ac:dyDescent="0.15">
      <c r="L58" s="345" t="s">
        <v>77</v>
      </c>
      <c r="M58" s="340">
        <v>182136.09604990488</v>
      </c>
      <c r="N58" s="340">
        <v>126290.16875194093</v>
      </c>
      <c r="O58" s="340">
        <v>15293.255505655799</v>
      </c>
      <c r="P58" s="340">
        <v>18748.902968281865</v>
      </c>
      <c r="Q58" s="340">
        <v>2.1676822239532982</v>
      </c>
      <c r="R58" s="340">
        <f t="shared" si="56"/>
        <v>342470.59095800744</v>
      </c>
      <c r="S58" s="310"/>
      <c r="T58" s="455" t="s">
        <v>77</v>
      </c>
      <c r="U58" s="479">
        <v>4.1630491614341701E-3</v>
      </c>
      <c r="V58" s="479"/>
      <c r="W58" s="479">
        <f t="shared" si="57"/>
        <v>4.1630491614341701E-3</v>
      </c>
      <c r="X58" s="327"/>
      <c r="Y58" s="345" t="s">
        <v>77</v>
      </c>
      <c r="Z58" s="400">
        <v>8.8654114864766528E-2</v>
      </c>
      <c r="AA58" s="400">
        <v>79.596961683593605</v>
      </c>
      <c r="AB58" s="400">
        <v>860.45789693575296</v>
      </c>
      <c r="AC58" s="400"/>
      <c r="AD58" s="400">
        <v>64.893007217906401</v>
      </c>
      <c r="AE58" s="340">
        <f t="shared" si="58"/>
        <v>1005.0365199521177</v>
      </c>
      <c r="AF58" s="310"/>
      <c r="AG58" s="345" t="s">
        <v>77</v>
      </c>
      <c r="AH58" s="372">
        <v>7165.1544501874505</v>
      </c>
      <c r="AI58" s="372">
        <v>4150.1081952890263</v>
      </c>
      <c r="AJ58" s="372"/>
      <c r="AK58" s="372">
        <f t="shared" si="55"/>
        <v>11315.262645476476</v>
      </c>
      <c r="AL58" s="370"/>
      <c r="AM58" s="340" t="s">
        <v>77</v>
      </c>
      <c r="AN58" s="340">
        <v>4135.8386840941303</v>
      </c>
      <c r="AO58" s="340">
        <v>6884.5283069964398</v>
      </c>
      <c r="AP58" s="340">
        <v>32.15227469708767</v>
      </c>
      <c r="AQ58" s="340">
        <v>36886.871162868985</v>
      </c>
      <c r="AR58" s="340">
        <v>1835.066397910934</v>
      </c>
      <c r="AS58" s="340">
        <v>0.2396494448184964</v>
      </c>
      <c r="AT58" s="340">
        <f t="shared" si="59"/>
        <v>49774.696476012396</v>
      </c>
      <c r="AU58" s="310"/>
    </row>
    <row r="59" spans="12:70" ht="17" x14ac:dyDescent="0.15">
      <c r="L59" s="345" t="s">
        <v>71</v>
      </c>
      <c r="M59" s="340">
        <v>2473.1323502780733</v>
      </c>
      <c r="N59" s="340">
        <v>736.08546287286981</v>
      </c>
      <c r="O59" s="340">
        <v>4568.8717134361996</v>
      </c>
      <c r="P59" s="340">
        <v>41968.010311244878</v>
      </c>
      <c r="Q59" s="340">
        <v>8.3214827245101155</v>
      </c>
      <c r="R59" s="340">
        <f t="shared" si="56"/>
        <v>49754.421320556532</v>
      </c>
      <c r="S59" s="310"/>
      <c r="T59" s="455" t="s">
        <v>71</v>
      </c>
      <c r="U59" s="479">
        <v>6.4041651785373601E-4</v>
      </c>
      <c r="V59" s="479">
        <v>5.1222741603851299E-8</v>
      </c>
      <c r="W59" s="479">
        <f t="shared" si="57"/>
        <v>6.4046774059533986E-4</v>
      </c>
      <c r="X59" s="327"/>
      <c r="Y59" s="345" t="s">
        <v>71</v>
      </c>
      <c r="Z59" s="400">
        <v>2.4625118821859301E-2</v>
      </c>
      <c r="AA59" s="400">
        <v>4.5075236726552212</v>
      </c>
      <c r="AB59" s="400">
        <v>436.53911878447957</v>
      </c>
      <c r="AC59" s="400">
        <v>1.34718883782625E-3</v>
      </c>
      <c r="AD59" s="400">
        <v>2.1717587104067202</v>
      </c>
      <c r="AE59" s="340">
        <f t="shared" si="58"/>
        <v>443.2443734752012</v>
      </c>
      <c r="AF59" s="310"/>
      <c r="AG59" s="345" t="s">
        <v>71</v>
      </c>
      <c r="AH59" s="372">
        <v>1.8415412446483901</v>
      </c>
      <c r="AI59" s="372">
        <v>250.72897996101472</v>
      </c>
      <c r="AJ59" s="372"/>
      <c r="AK59" s="372">
        <f t="shared" si="55"/>
        <v>252.57052120566311</v>
      </c>
      <c r="AL59" s="370"/>
      <c r="AM59" s="340" t="s">
        <v>71</v>
      </c>
      <c r="AN59" s="340">
        <v>2819.3891792930599</v>
      </c>
      <c r="AO59" s="340">
        <v>8299.2994628828001</v>
      </c>
      <c r="AP59" s="340">
        <v>452.67416999116449</v>
      </c>
      <c r="AQ59" s="340">
        <v>20950.637613370076</v>
      </c>
      <c r="AR59" s="340">
        <v>42.480290130712042</v>
      </c>
      <c r="AS59" s="340">
        <v>0.59510712139308442</v>
      </c>
      <c r="AT59" s="340">
        <f t="shared" si="59"/>
        <v>32565.075822789207</v>
      </c>
      <c r="AU59" s="310"/>
    </row>
    <row r="60" spans="12:70" ht="17" x14ac:dyDescent="0.15">
      <c r="L60" s="345" t="s">
        <v>72</v>
      </c>
      <c r="M60" s="340">
        <v>6.1098861210048154</v>
      </c>
      <c r="N60" s="340">
        <v>5.1232595928013311E-2</v>
      </c>
      <c r="O60" s="340"/>
      <c r="P60" s="340">
        <v>327.95091009046848</v>
      </c>
      <c r="Q60" s="340">
        <v>0.10433869715779939</v>
      </c>
      <c r="R60" s="340">
        <f t="shared" si="56"/>
        <v>334.21636750455912</v>
      </c>
      <c r="S60" s="361"/>
      <c r="T60" s="455" t="s">
        <v>72</v>
      </c>
      <c r="U60" s="479"/>
      <c r="V60" s="479"/>
      <c r="W60" s="479">
        <f t="shared" si="57"/>
        <v>0</v>
      </c>
      <c r="X60" s="327"/>
      <c r="Y60" s="345" t="s">
        <v>72</v>
      </c>
      <c r="Z60" s="400">
        <v>2.3427559062838498E-3</v>
      </c>
      <c r="AA60" s="400">
        <v>0.12237766291946106</v>
      </c>
      <c r="AB60" s="400">
        <v>1.3673738734796601</v>
      </c>
      <c r="AC60" s="400"/>
      <c r="AD60" s="400"/>
      <c r="AE60" s="340">
        <f t="shared" si="58"/>
        <v>1.492094292305405</v>
      </c>
      <c r="AF60" s="310"/>
      <c r="AG60" s="345" t="s">
        <v>72</v>
      </c>
      <c r="AH60" s="372">
        <v>2.0882981829345199E-2</v>
      </c>
      <c r="AI60" s="372">
        <v>1.6846567392349202E-2</v>
      </c>
      <c r="AJ60" s="372"/>
      <c r="AK60" s="372">
        <f t="shared" si="55"/>
        <v>3.77295492216944E-2</v>
      </c>
      <c r="AL60" s="370"/>
      <c r="AM60" s="340" t="s">
        <v>72</v>
      </c>
      <c r="AN60" s="340">
        <v>0.13492292631417452</v>
      </c>
      <c r="AO60" s="340">
        <v>0.81218528375029497</v>
      </c>
      <c r="AP60" s="340"/>
      <c r="AQ60" s="340">
        <v>547.70693004876364</v>
      </c>
      <c r="AR60" s="340"/>
      <c r="AS60" s="340">
        <v>2.9213011264801001E-2</v>
      </c>
      <c r="AT60" s="340">
        <f t="shared" si="59"/>
        <v>548.68325127009291</v>
      </c>
      <c r="AU60" s="310"/>
    </row>
    <row r="61" spans="12:70" s="463" customFormat="1" ht="17" x14ac:dyDescent="0.15">
      <c r="L61" s="397" t="s">
        <v>17</v>
      </c>
      <c r="M61" s="480">
        <f t="shared" ref="M61:R61" si="60">SUM(M54:M60)</f>
        <v>2780759.5743314391</v>
      </c>
      <c r="N61" s="480">
        <f t="shared" si="60"/>
        <v>338296.26239118277</v>
      </c>
      <c r="O61" s="480">
        <f t="shared" si="60"/>
        <v>333755.17379900656</v>
      </c>
      <c r="P61" s="480">
        <f t="shared" si="60"/>
        <v>7508088.6943841428</v>
      </c>
      <c r="Q61" s="480">
        <f t="shared" si="60"/>
        <v>61.738031132146659</v>
      </c>
      <c r="R61" s="480">
        <f t="shared" si="60"/>
        <v>10960961.442936899</v>
      </c>
      <c r="S61" s="397"/>
      <c r="T61" s="458" t="s">
        <v>17</v>
      </c>
      <c r="U61" s="481">
        <f>SUM(U54:U60)</f>
        <v>37.754749438725362</v>
      </c>
      <c r="V61" s="481">
        <f>SUM(V54:V60)</f>
        <v>0.17694205977022542</v>
      </c>
      <c r="W61" s="481">
        <f>SUM(W54:W60)</f>
        <v>37.931691498495589</v>
      </c>
      <c r="X61" s="460"/>
      <c r="Y61" s="397" t="s">
        <v>17</v>
      </c>
      <c r="Z61" s="482">
        <f t="shared" ref="Z61:AE61" si="61">SUM(Z54:Z60)</f>
        <v>731.99325904063699</v>
      </c>
      <c r="AA61" s="482">
        <f t="shared" si="61"/>
        <v>53210.059603362301</v>
      </c>
      <c r="AB61" s="482">
        <f t="shared" si="61"/>
        <v>315192.30543207657</v>
      </c>
      <c r="AC61" s="482">
        <f t="shared" si="61"/>
        <v>9.8497420065104944</v>
      </c>
      <c r="AD61" s="482">
        <f t="shared" si="61"/>
        <v>14927.376687265856</v>
      </c>
      <c r="AE61" s="482">
        <f t="shared" si="61"/>
        <v>384071.58472375182</v>
      </c>
      <c r="AF61" s="397"/>
      <c r="AG61" s="349" t="s">
        <v>17</v>
      </c>
      <c r="AH61" s="476">
        <f t="shared" ref="AH61:AK61" si="62">SUM(AH54:AH60)</f>
        <v>1219084.4091333488</v>
      </c>
      <c r="AI61" s="476">
        <f t="shared" si="62"/>
        <v>90489.332285782133</v>
      </c>
      <c r="AJ61" s="476">
        <f t="shared" si="62"/>
        <v>1.5413334518671014</v>
      </c>
      <c r="AK61" s="476">
        <f t="shared" si="62"/>
        <v>1309575.2827525828</v>
      </c>
      <c r="AL61" s="480"/>
      <c r="AM61" s="480" t="s">
        <v>17</v>
      </c>
      <c r="AN61" s="482">
        <f t="shared" ref="AN61:AS61" si="63">SUM(AN54:AN60)</f>
        <v>814173.03898369847</v>
      </c>
      <c r="AO61" s="482">
        <f t="shared" si="63"/>
        <v>1936865.8802629872</v>
      </c>
      <c r="AP61" s="482">
        <f t="shared" si="63"/>
        <v>350475.58693608589</v>
      </c>
      <c r="AQ61" s="482">
        <f t="shared" si="63"/>
        <v>8496343.3250481561</v>
      </c>
      <c r="AR61" s="482">
        <f t="shared" si="63"/>
        <v>99319.003617546419</v>
      </c>
      <c r="AS61" s="482">
        <f t="shared" si="63"/>
        <v>586.05727989878415</v>
      </c>
      <c r="AT61" s="482">
        <f>SUM(AT54:AT60)</f>
        <v>11697762.892128374</v>
      </c>
      <c r="AU61" s="397"/>
      <c r="AV61" s="483"/>
      <c r="AW61" s="423"/>
      <c r="AX61" s="423"/>
      <c r="AY61" s="423"/>
      <c r="AZ61" s="423"/>
      <c r="BA61" s="423"/>
      <c r="BB61" s="423"/>
      <c r="BC61" s="423"/>
      <c r="BD61" s="423"/>
      <c r="BE61" s="423"/>
      <c r="BF61" s="423"/>
      <c r="BG61" s="423"/>
      <c r="BH61" s="423"/>
      <c r="BI61" s="423"/>
      <c r="BJ61" s="423"/>
      <c r="BK61" s="423"/>
      <c r="BL61" s="423"/>
      <c r="BM61" s="423"/>
      <c r="BN61" s="423"/>
      <c r="BO61" s="423"/>
      <c r="BP61" s="423"/>
      <c r="BQ61" s="423"/>
      <c r="BR61" s="423"/>
    </row>
    <row r="62" spans="12:70" ht="16" x14ac:dyDescent="0.15">
      <c r="L62" s="310"/>
      <c r="M62" s="322"/>
      <c r="N62" s="322"/>
      <c r="O62" s="322"/>
      <c r="P62" s="322"/>
      <c r="Q62" s="322"/>
      <c r="R62" s="322"/>
      <c r="S62" s="310"/>
      <c r="T62" s="327"/>
      <c r="U62" s="327"/>
      <c r="V62" s="327"/>
      <c r="W62" s="327"/>
      <c r="X62" s="327"/>
      <c r="Y62" s="310"/>
      <c r="Z62" s="322"/>
      <c r="AA62" s="322"/>
      <c r="AB62" s="322"/>
      <c r="AC62" s="322"/>
      <c r="AD62" s="322"/>
      <c r="AE62" s="322"/>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22"/>
      <c r="BB62" s="322"/>
      <c r="BC62" s="322"/>
      <c r="BD62" s="322"/>
      <c r="BE62" s="322"/>
      <c r="BF62" s="322"/>
      <c r="BG62" s="322"/>
      <c r="BH62" s="310"/>
    </row>
    <row r="63" spans="12:70" ht="16" x14ac:dyDescent="0.15">
      <c r="L63" s="310"/>
      <c r="M63" s="322"/>
      <c r="N63" s="322"/>
      <c r="O63" s="322"/>
      <c r="P63" s="322"/>
      <c r="Q63" s="322"/>
      <c r="R63" s="322"/>
      <c r="S63" s="310"/>
      <c r="T63" s="327"/>
      <c r="U63" s="327"/>
      <c r="V63" s="327"/>
      <c r="W63" s="327"/>
      <c r="X63" s="327"/>
      <c r="Y63" s="310"/>
      <c r="Z63" s="322"/>
      <c r="AA63" s="322"/>
      <c r="AB63" s="322"/>
      <c r="AC63" s="322"/>
      <c r="AD63" s="322"/>
      <c r="AE63" s="322"/>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22"/>
      <c r="BB63" s="322"/>
      <c r="BC63" s="322"/>
      <c r="BD63" s="322"/>
      <c r="BE63" s="322"/>
      <c r="BF63" s="322"/>
      <c r="BG63" s="322"/>
      <c r="BH63" s="310"/>
    </row>
    <row r="64" spans="12:70" ht="17" x14ac:dyDescent="0.15">
      <c r="L64" s="325" t="s">
        <v>428</v>
      </c>
      <c r="M64" s="310"/>
      <c r="N64" s="310"/>
      <c r="O64" s="310"/>
      <c r="P64" s="310"/>
      <c r="Q64" s="310"/>
      <c r="R64" s="310"/>
      <c r="S64" s="310"/>
      <c r="T64" s="326" t="s">
        <v>436</v>
      </c>
      <c r="U64" s="310"/>
      <c r="V64" s="310"/>
      <c r="W64" s="310"/>
      <c r="X64" s="327"/>
      <c r="Y64" s="325" t="s">
        <v>429</v>
      </c>
      <c r="Z64" s="310"/>
      <c r="AA64" s="310"/>
      <c r="AB64" s="310"/>
      <c r="AC64" s="310"/>
      <c r="AD64" s="310"/>
      <c r="AE64" s="310"/>
      <c r="AF64" s="310"/>
      <c r="AG64" s="325" t="s">
        <v>437</v>
      </c>
      <c r="AH64" s="310"/>
      <c r="AI64" s="310"/>
      <c r="AJ64" s="310"/>
      <c r="AK64" s="310"/>
      <c r="AL64" s="310"/>
      <c r="AM64" s="325" t="s">
        <v>430</v>
      </c>
      <c r="AN64" s="310"/>
      <c r="AO64" s="310"/>
      <c r="AP64" s="310"/>
      <c r="AQ64" s="310"/>
      <c r="AR64" s="310"/>
      <c r="AS64" s="310"/>
      <c r="AT64" s="310"/>
      <c r="AU64" s="310"/>
      <c r="AV64" s="310"/>
      <c r="AW64" s="310"/>
      <c r="AX64" s="310"/>
      <c r="AY64" s="310"/>
      <c r="BA64" s="310"/>
      <c r="BB64" s="310"/>
      <c r="BC64" s="310"/>
      <c r="BD64" s="310"/>
      <c r="BE64" s="310"/>
      <c r="BF64" s="310"/>
      <c r="BG64" s="310"/>
      <c r="BH64" s="310"/>
    </row>
    <row r="65" spans="12:60" ht="14" x14ac:dyDescent="0.15">
      <c r="L65" s="451" t="s">
        <v>487</v>
      </c>
      <c r="M65" s="452"/>
      <c r="N65" s="452"/>
      <c r="O65" s="452"/>
      <c r="P65" s="452"/>
      <c r="Q65" s="452"/>
      <c r="R65" s="452"/>
      <c r="S65" s="452"/>
      <c r="T65" s="484" t="s">
        <v>488</v>
      </c>
      <c r="U65" s="485"/>
      <c r="V65" s="485"/>
      <c r="W65" s="485"/>
      <c r="X65" s="454"/>
      <c r="Y65" s="451" t="s">
        <v>487</v>
      </c>
      <c r="Z65" s="452"/>
      <c r="AA65" s="452"/>
      <c r="AB65" s="452"/>
      <c r="AC65" s="452"/>
      <c r="AD65" s="452"/>
      <c r="AE65" s="452"/>
      <c r="AF65" s="452"/>
      <c r="AG65" s="451" t="s">
        <v>487</v>
      </c>
      <c r="AH65" s="454"/>
      <c r="AI65" s="454"/>
      <c r="AJ65" s="454"/>
      <c r="AK65" s="452"/>
      <c r="AL65" s="452"/>
      <c r="AM65" s="451" t="s">
        <v>487</v>
      </c>
      <c r="AN65" s="452"/>
      <c r="AO65" s="452"/>
      <c r="AP65" s="452"/>
      <c r="AQ65" s="452"/>
      <c r="AR65" s="452"/>
      <c r="AS65" s="452"/>
      <c r="AT65" s="452"/>
      <c r="AU65" s="452"/>
      <c r="AV65" s="452"/>
      <c r="AW65" s="452"/>
      <c r="AX65" s="452"/>
      <c r="AY65" s="452"/>
      <c r="BA65" s="451"/>
      <c r="BB65" s="452"/>
      <c r="BC65" s="452"/>
      <c r="BD65" s="452"/>
      <c r="BE65" s="452"/>
      <c r="BF65" s="452"/>
      <c r="BG65" s="452"/>
      <c r="BH65" s="452"/>
    </row>
    <row r="66" spans="12:60" ht="34" x14ac:dyDescent="0.15">
      <c r="L66" s="332" t="s">
        <v>502</v>
      </c>
      <c r="M66" s="464" t="s">
        <v>471</v>
      </c>
      <c r="N66" s="333" t="s">
        <v>472</v>
      </c>
      <c r="O66" s="333" t="s">
        <v>458</v>
      </c>
      <c r="P66" s="333" t="s">
        <v>459</v>
      </c>
      <c r="Q66" s="333" t="s">
        <v>446</v>
      </c>
      <c r="R66" s="333" t="s">
        <v>17</v>
      </c>
      <c r="S66" s="310"/>
      <c r="T66" s="332" t="s">
        <v>502</v>
      </c>
      <c r="U66" s="334" t="s">
        <v>447</v>
      </c>
      <c r="V66" s="334" t="s">
        <v>448</v>
      </c>
      <c r="W66" s="333" t="s">
        <v>17</v>
      </c>
      <c r="X66" s="327"/>
      <c r="Y66" s="332" t="s">
        <v>502</v>
      </c>
      <c r="Z66" s="333" t="s">
        <v>461</v>
      </c>
      <c r="AA66" s="333" t="s">
        <v>462</v>
      </c>
      <c r="AB66" s="333" t="s">
        <v>463</v>
      </c>
      <c r="AC66" s="333" t="s">
        <v>446</v>
      </c>
      <c r="AD66" s="333" t="s">
        <v>464</v>
      </c>
      <c r="AE66" s="333" t="s">
        <v>17</v>
      </c>
      <c r="AF66" s="310"/>
      <c r="AG66" s="332" t="s">
        <v>502</v>
      </c>
      <c r="AH66" s="333" t="str">
        <f>AH53</f>
        <v>DPR</v>
      </c>
      <c r="AI66" s="333" t="str">
        <f>AI53</f>
        <v>GMI</v>
      </c>
      <c r="AJ66" s="333" t="str">
        <f>AJ53</f>
        <v>IMERG</v>
      </c>
      <c r="AK66" s="333" t="s">
        <v>17</v>
      </c>
      <c r="AL66" s="310"/>
      <c r="AM66" s="332" t="s">
        <v>489</v>
      </c>
      <c r="AN66" s="333" t="s">
        <v>468</v>
      </c>
      <c r="AO66" s="333" t="s">
        <v>458</v>
      </c>
      <c r="AP66" s="333" t="s">
        <v>470</v>
      </c>
      <c r="AQ66" s="333" t="s">
        <v>459</v>
      </c>
      <c r="AR66" s="333" t="s">
        <v>473</v>
      </c>
      <c r="AS66" s="333" t="s">
        <v>446</v>
      </c>
      <c r="AT66" s="333" t="s">
        <v>17</v>
      </c>
      <c r="AU66" s="310"/>
    </row>
    <row r="67" spans="12:60" ht="17" x14ac:dyDescent="0.15">
      <c r="L67" s="345" t="s">
        <v>66</v>
      </c>
      <c r="M67" s="345">
        <v>237121</v>
      </c>
      <c r="N67" s="345">
        <v>5210</v>
      </c>
      <c r="O67" s="345">
        <v>513</v>
      </c>
      <c r="P67" s="345">
        <v>332757</v>
      </c>
      <c r="Q67" s="345">
        <v>7720</v>
      </c>
      <c r="R67" s="345">
        <f>SUM(M67:Q67)</f>
        <v>583321</v>
      </c>
      <c r="S67" s="310"/>
      <c r="T67" s="455" t="s">
        <v>66</v>
      </c>
      <c r="U67" s="486">
        <v>38</v>
      </c>
      <c r="V67" s="486">
        <v>5</v>
      </c>
      <c r="W67" s="486">
        <f>SUM(U67:V67)</f>
        <v>43</v>
      </c>
      <c r="X67" s="327"/>
      <c r="Y67" s="345" t="s">
        <v>66</v>
      </c>
      <c r="Z67" s="383">
        <v>1060</v>
      </c>
      <c r="AA67" s="383">
        <v>104671</v>
      </c>
      <c r="AB67" s="383">
        <v>136119</v>
      </c>
      <c r="AC67" s="383">
        <v>1012</v>
      </c>
      <c r="AD67" s="383">
        <v>16</v>
      </c>
      <c r="AE67" s="383">
        <f>SUM(Z67:AD67)</f>
        <v>242878</v>
      </c>
      <c r="AF67" s="310"/>
      <c r="AG67" s="345" t="s">
        <v>66</v>
      </c>
      <c r="AH67" s="383">
        <v>4833</v>
      </c>
      <c r="AI67" s="383">
        <v>15247</v>
      </c>
      <c r="AJ67" s="383">
        <v>11</v>
      </c>
      <c r="AK67" s="383">
        <f t="shared" ref="AK67:AK73" si="64">SUM(AH67:AJ67)</f>
        <v>20091</v>
      </c>
      <c r="AL67" s="310"/>
      <c r="AM67" s="345" t="s">
        <v>66</v>
      </c>
      <c r="AN67" s="345">
        <v>40900</v>
      </c>
      <c r="AO67" s="345">
        <v>1187</v>
      </c>
      <c r="AP67" s="345">
        <v>287</v>
      </c>
      <c r="AQ67" s="345">
        <v>253647</v>
      </c>
      <c r="AR67" s="345">
        <v>158</v>
      </c>
      <c r="AS67" s="345">
        <v>3744</v>
      </c>
      <c r="AT67" s="345">
        <f>SUM(AN67:AS67)</f>
        <v>299923</v>
      </c>
      <c r="AU67" s="310"/>
    </row>
    <row r="68" spans="12:60" ht="17" x14ac:dyDescent="0.15">
      <c r="L68" s="345" t="s">
        <v>67</v>
      </c>
      <c r="M68" s="345">
        <v>2018</v>
      </c>
      <c r="N68" s="345">
        <v>518</v>
      </c>
      <c r="O68" s="345">
        <v>31</v>
      </c>
      <c r="P68" s="345">
        <v>203306</v>
      </c>
      <c r="Q68" s="345">
        <v>616</v>
      </c>
      <c r="R68" s="345">
        <f t="shared" ref="R68:R73" si="65">SUM(M68:Q68)</f>
        <v>206489</v>
      </c>
      <c r="S68" s="310"/>
      <c r="T68" s="455" t="s">
        <v>67</v>
      </c>
      <c r="U68" s="486">
        <v>2</v>
      </c>
      <c r="V68" s="486">
        <v>1</v>
      </c>
      <c r="W68" s="486">
        <f t="shared" ref="W68:W73" si="66">SUM(U68:V68)</f>
        <v>3</v>
      </c>
      <c r="X68" s="327"/>
      <c r="Y68" s="345" t="s">
        <v>67</v>
      </c>
      <c r="Z68" s="383">
        <v>49</v>
      </c>
      <c r="AA68" s="383">
        <v>631</v>
      </c>
      <c r="AB68" s="383">
        <v>1307</v>
      </c>
      <c r="AC68" s="383"/>
      <c r="AD68" s="383"/>
      <c r="AE68" s="383">
        <f t="shared" ref="AE68:AE73" si="67">SUM(Z68:AD68)</f>
        <v>1987</v>
      </c>
      <c r="AF68" s="310"/>
      <c r="AG68" s="345" t="s">
        <v>67</v>
      </c>
      <c r="AH68" s="383">
        <v>547</v>
      </c>
      <c r="AI68" s="383">
        <v>446</v>
      </c>
      <c r="AJ68" s="383">
        <v>1</v>
      </c>
      <c r="AK68" s="383">
        <f t="shared" si="64"/>
        <v>994</v>
      </c>
      <c r="AL68" s="310"/>
      <c r="AM68" s="345" t="s">
        <v>67</v>
      </c>
      <c r="AN68" s="345">
        <v>2335</v>
      </c>
      <c r="AO68" s="345">
        <v>114</v>
      </c>
      <c r="AP68" s="345">
        <v>7</v>
      </c>
      <c r="AQ68" s="345">
        <v>8704</v>
      </c>
      <c r="AR68" s="345">
        <v>3</v>
      </c>
      <c r="AS68" s="345">
        <v>520</v>
      </c>
      <c r="AT68" s="345">
        <f t="shared" ref="AT68:AT73" si="68">SUM(AN68:AS68)</f>
        <v>11683</v>
      </c>
      <c r="AU68" s="310"/>
    </row>
    <row r="69" spans="12:60" ht="17" x14ac:dyDescent="0.15">
      <c r="L69" s="345" t="s">
        <v>75</v>
      </c>
      <c r="M69" s="345">
        <v>857</v>
      </c>
      <c r="N69" s="345">
        <v>204</v>
      </c>
      <c r="O69" s="345">
        <v>208</v>
      </c>
      <c r="P69" s="345">
        <v>3327</v>
      </c>
      <c r="Q69" s="345">
        <v>2</v>
      </c>
      <c r="R69" s="345">
        <f t="shared" si="65"/>
        <v>4598</v>
      </c>
      <c r="S69" s="310"/>
      <c r="T69" s="455" t="s">
        <v>75</v>
      </c>
      <c r="U69" s="486">
        <v>10</v>
      </c>
      <c r="V69" s="486">
        <v>1</v>
      </c>
      <c r="W69" s="486">
        <f t="shared" si="66"/>
        <v>11</v>
      </c>
      <c r="X69" s="327"/>
      <c r="Y69" s="345" t="s">
        <v>75</v>
      </c>
      <c r="Z69" s="383">
        <v>5</v>
      </c>
      <c r="AA69" s="383">
        <v>109</v>
      </c>
      <c r="AB69" s="383">
        <v>458</v>
      </c>
      <c r="AC69" s="383"/>
      <c r="AD69" s="383">
        <v>6</v>
      </c>
      <c r="AE69" s="383">
        <f t="shared" si="67"/>
        <v>578</v>
      </c>
      <c r="AF69" s="310"/>
      <c r="AG69" s="345" t="s">
        <v>75</v>
      </c>
      <c r="AH69" s="383">
        <v>137</v>
      </c>
      <c r="AI69" s="383">
        <v>69</v>
      </c>
      <c r="AJ69" s="383">
        <v>3</v>
      </c>
      <c r="AK69" s="383">
        <f t="shared" si="64"/>
        <v>209</v>
      </c>
      <c r="AL69" s="310"/>
      <c r="AM69" s="345" t="s">
        <v>75</v>
      </c>
      <c r="AN69" s="345">
        <v>1296</v>
      </c>
      <c r="AO69" s="345">
        <v>548</v>
      </c>
      <c r="AP69" s="345">
        <v>62</v>
      </c>
      <c r="AQ69" s="345">
        <v>3552</v>
      </c>
      <c r="AR69" s="345">
        <v>25</v>
      </c>
      <c r="AS69" s="345">
        <v>4</v>
      </c>
      <c r="AT69" s="345">
        <f t="shared" si="68"/>
        <v>5487</v>
      </c>
      <c r="AU69" s="310"/>
    </row>
    <row r="70" spans="12:60" ht="17" x14ac:dyDescent="0.15">
      <c r="L70" s="345" t="s">
        <v>76</v>
      </c>
      <c r="M70" s="345">
        <v>267</v>
      </c>
      <c r="N70" s="345">
        <v>75</v>
      </c>
      <c r="O70" s="345">
        <v>103</v>
      </c>
      <c r="P70" s="345">
        <v>957</v>
      </c>
      <c r="Q70" s="345">
        <v>11</v>
      </c>
      <c r="R70" s="345">
        <f t="shared" si="65"/>
        <v>1413</v>
      </c>
      <c r="S70" s="310"/>
      <c r="T70" s="455" t="s">
        <v>76</v>
      </c>
      <c r="U70" s="486">
        <v>1</v>
      </c>
      <c r="V70" s="486">
        <v>2</v>
      </c>
      <c r="W70" s="486">
        <f t="shared" si="66"/>
        <v>3</v>
      </c>
      <c r="X70" s="327"/>
      <c r="Y70" s="345" t="s">
        <v>76</v>
      </c>
      <c r="Z70" s="383">
        <v>8</v>
      </c>
      <c r="AA70" s="383">
        <v>61</v>
      </c>
      <c r="AB70" s="383">
        <v>139</v>
      </c>
      <c r="AC70" s="383">
        <v>1</v>
      </c>
      <c r="AD70" s="383">
        <v>8</v>
      </c>
      <c r="AE70" s="383">
        <f t="shared" si="67"/>
        <v>217</v>
      </c>
      <c r="AF70" s="310"/>
      <c r="AG70" s="345" t="s">
        <v>76</v>
      </c>
      <c r="AH70" s="383">
        <v>64</v>
      </c>
      <c r="AI70" s="383">
        <v>45</v>
      </c>
      <c r="AJ70" s="383">
        <v>2</v>
      </c>
      <c r="AK70" s="383">
        <f t="shared" si="64"/>
        <v>111</v>
      </c>
      <c r="AL70" s="310"/>
      <c r="AM70" s="345" t="s">
        <v>76</v>
      </c>
      <c r="AN70" s="345">
        <v>236</v>
      </c>
      <c r="AO70" s="345">
        <v>214</v>
      </c>
      <c r="AP70" s="345">
        <v>47</v>
      </c>
      <c r="AQ70" s="345">
        <v>709</v>
      </c>
      <c r="AR70" s="345">
        <v>22</v>
      </c>
      <c r="AS70" s="345">
        <v>10</v>
      </c>
      <c r="AT70" s="345">
        <f t="shared" si="68"/>
        <v>1238</v>
      </c>
      <c r="AU70" s="310"/>
    </row>
    <row r="71" spans="12:60" ht="17" x14ac:dyDescent="0.15">
      <c r="L71" s="345" t="s">
        <v>77</v>
      </c>
      <c r="M71" s="345">
        <v>107</v>
      </c>
      <c r="N71" s="345">
        <v>36</v>
      </c>
      <c r="O71" s="345">
        <v>11</v>
      </c>
      <c r="P71" s="345">
        <v>334</v>
      </c>
      <c r="Q71" s="345">
        <v>6</v>
      </c>
      <c r="R71" s="345">
        <f t="shared" si="65"/>
        <v>494</v>
      </c>
      <c r="S71" s="310"/>
      <c r="T71" s="455" t="s">
        <v>77</v>
      </c>
      <c r="U71" s="486">
        <v>1</v>
      </c>
      <c r="V71" s="486"/>
      <c r="W71" s="486">
        <f t="shared" si="66"/>
        <v>1</v>
      </c>
      <c r="X71" s="327"/>
      <c r="Y71" s="345" t="s">
        <v>77</v>
      </c>
      <c r="Z71" s="383">
        <v>3</v>
      </c>
      <c r="AA71" s="383">
        <v>33</v>
      </c>
      <c r="AB71" s="383">
        <v>49</v>
      </c>
      <c r="AC71" s="383"/>
      <c r="AD71" s="383">
        <v>5</v>
      </c>
      <c r="AE71" s="383">
        <f t="shared" si="67"/>
        <v>90</v>
      </c>
      <c r="AF71" s="310"/>
      <c r="AG71" s="345" t="s">
        <v>77</v>
      </c>
      <c r="AH71" s="383">
        <v>34</v>
      </c>
      <c r="AI71" s="383">
        <v>22</v>
      </c>
      <c r="AJ71" s="383"/>
      <c r="AK71" s="383">
        <f t="shared" si="64"/>
        <v>56</v>
      </c>
      <c r="AL71" s="310"/>
      <c r="AM71" s="345" t="s">
        <v>77</v>
      </c>
      <c r="AN71" s="345">
        <v>124</v>
      </c>
      <c r="AO71" s="345">
        <v>18</v>
      </c>
      <c r="AP71" s="345">
        <v>7</v>
      </c>
      <c r="AQ71" s="345">
        <v>311</v>
      </c>
      <c r="AR71" s="345">
        <v>9</v>
      </c>
      <c r="AS71" s="345">
        <v>6</v>
      </c>
      <c r="AT71" s="345">
        <f t="shared" si="68"/>
        <v>475</v>
      </c>
      <c r="AU71" s="310"/>
    </row>
    <row r="72" spans="12:60" ht="17" x14ac:dyDescent="0.15">
      <c r="L72" s="345" t="s">
        <v>71</v>
      </c>
      <c r="M72" s="345">
        <v>6282</v>
      </c>
      <c r="N72" s="345">
        <v>715</v>
      </c>
      <c r="O72" s="345">
        <v>6</v>
      </c>
      <c r="P72" s="345">
        <v>119888</v>
      </c>
      <c r="Q72" s="345">
        <v>759</v>
      </c>
      <c r="R72" s="345">
        <f t="shared" si="65"/>
        <v>127650</v>
      </c>
      <c r="S72" s="310"/>
      <c r="T72" s="455" t="s">
        <v>71</v>
      </c>
      <c r="U72" s="486">
        <v>3</v>
      </c>
      <c r="V72" s="486">
        <v>1</v>
      </c>
      <c r="W72" s="486">
        <f t="shared" si="66"/>
        <v>4</v>
      </c>
      <c r="X72" s="327"/>
      <c r="Y72" s="345" t="s">
        <v>71</v>
      </c>
      <c r="Z72" s="383">
        <v>173</v>
      </c>
      <c r="AA72" s="383">
        <v>668</v>
      </c>
      <c r="AB72" s="383">
        <v>6479</v>
      </c>
      <c r="AC72" s="383">
        <v>162</v>
      </c>
      <c r="AD72" s="383">
        <v>1</v>
      </c>
      <c r="AE72" s="383">
        <f t="shared" si="67"/>
        <v>7483</v>
      </c>
      <c r="AF72" s="310"/>
      <c r="AG72" s="345" t="s">
        <v>71</v>
      </c>
      <c r="AH72" s="383">
        <v>394</v>
      </c>
      <c r="AI72" s="383">
        <v>373</v>
      </c>
      <c r="AJ72" s="383"/>
      <c r="AK72" s="383">
        <f t="shared" si="64"/>
        <v>767</v>
      </c>
      <c r="AL72" s="310"/>
      <c r="AM72" s="345" t="s">
        <v>71</v>
      </c>
      <c r="AN72" s="345">
        <v>4184</v>
      </c>
      <c r="AO72" s="345">
        <v>9</v>
      </c>
      <c r="AP72" s="345">
        <v>5</v>
      </c>
      <c r="AQ72" s="345">
        <v>70351</v>
      </c>
      <c r="AR72" s="345">
        <v>5</v>
      </c>
      <c r="AS72" s="345">
        <v>527</v>
      </c>
      <c r="AT72" s="345">
        <f t="shared" si="68"/>
        <v>75081</v>
      </c>
      <c r="AU72" s="310"/>
    </row>
    <row r="73" spans="12:60" ht="17" x14ac:dyDescent="0.15">
      <c r="L73" s="345" t="s">
        <v>72</v>
      </c>
      <c r="M73" s="345">
        <v>63311</v>
      </c>
      <c r="N73" s="345">
        <v>329</v>
      </c>
      <c r="O73" s="345"/>
      <c r="P73" s="345">
        <v>5829</v>
      </c>
      <c r="Q73" s="345">
        <v>77</v>
      </c>
      <c r="R73" s="345">
        <f t="shared" si="65"/>
        <v>69546</v>
      </c>
      <c r="S73" s="310"/>
      <c r="T73" s="455" t="s">
        <v>72</v>
      </c>
      <c r="U73" s="486"/>
      <c r="V73" s="486"/>
      <c r="W73" s="486">
        <f t="shared" si="66"/>
        <v>0</v>
      </c>
      <c r="X73" s="327"/>
      <c r="Y73" s="345" t="s">
        <v>72</v>
      </c>
      <c r="Z73" s="383">
        <v>20</v>
      </c>
      <c r="AA73" s="383">
        <v>27506</v>
      </c>
      <c r="AB73" s="383">
        <v>30773</v>
      </c>
      <c r="AC73" s="383"/>
      <c r="AD73" s="383"/>
      <c r="AE73" s="383">
        <f t="shared" si="67"/>
        <v>58299</v>
      </c>
      <c r="AF73" s="310"/>
      <c r="AG73" s="345" t="s">
        <v>72</v>
      </c>
      <c r="AH73" s="383">
        <v>109</v>
      </c>
      <c r="AI73" s="383">
        <v>3204</v>
      </c>
      <c r="AJ73" s="383"/>
      <c r="AK73" s="383">
        <f t="shared" si="64"/>
        <v>3313</v>
      </c>
      <c r="AL73" s="310"/>
      <c r="AM73" s="345" t="s">
        <v>72</v>
      </c>
      <c r="AN73" s="345">
        <v>181</v>
      </c>
      <c r="AO73" s="345">
        <v>1</v>
      </c>
      <c r="AP73" s="345"/>
      <c r="AQ73" s="345">
        <v>4789</v>
      </c>
      <c r="AR73" s="345"/>
      <c r="AS73" s="345">
        <v>112</v>
      </c>
      <c r="AT73" s="345">
        <f t="shared" si="68"/>
        <v>5083</v>
      </c>
      <c r="AU73" s="310"/>
    </row>
    <row r="74" spans="12:60" ht="17" x14ac:dyDescent="0.15">
      <c r="L74" s="310" t="s">
        <v>17</v>
      </c>
      <c r="M74" s="323">
        <f t="shared" ref="M74:R74" si="69">SUM(M67:M73)</f>
        <v>309963</v>
      </c>
      <c r="N74" s="323">
        <f t="shared" si="69"/>
        <v>7087</v>
      </c>
      <c r="O74" s="323">
        <f t="shared" si="69"/>
        <v>872</v>
      </c>
      <c r="P74" s="323">
        <f t="shared" si="69"/>
        <v>666398</v>
      </c>
      <c r="Q74" s="323">
        <f t="shared" si="69"/>
        <v>9191</v>
      </c>
      <c r="R74" s="323">
        <f t="shared" si="69"/>
        <v>993511</v>
      </c>
      <c r="S74" s="310"/>
      <c r="T74" s="327" t="s">
        <v>17</v>
      </c>
      <c r="U74" s="487">
        <f>SUM(U67:U73)</f>
        <v>55</v>
      </c>
      <c r="V74" s="487">
        <f>SUM(V67:V73)</f>
        <v>10</v>
      </c>
      <c r="W74" s="487">
        <f>SUM(W67:W73)</f>
        <v>65</v>
      </c>
      <c r="X74" s="327"/>
      <c r="Y74" s="310" t="s">
        <v>17</v>
      </c>
      <c r="Z74" s="321">
        <f t="shared" ref="Z74:AE74" si="70">SUM(Z67:Z73)</f>
        <v>1318</v>
      </c>
      <c r="AA74" s="321">
        <f t="shared" si="70"/>
        <v>133679</v>
      </c>
      <c r="AB74" s="321">
        <f t="shared" si="70"/>
        <v>175324</v>
      </c>
      <c r="AC74" s="321">
        <f t="shared" si="70"/>
        <v>1175</v>
      </c>
      <c r="AD74" s="321">
        <f t="shared" si="70"/>
        <v>36</v>
      </c>
      <c r="AE74" s="321">
        <f t="shared" si="70"/>
        <v>311532</v>
      </c>
      <c r="AF74" s="310"/>
      <c r="AG74" s="310" t="s">
        <v>17</v>
      </c>
      <c r="AH74" s="321">
        <f t="shared" ref="AH74:AJ74" si="71">SUM(AH67:AH73)</f>
        <v>6118</v>
      </c>
      <c r="AI74" s="321">
        <f t="shared" si="71"/>
        <v>19406</v>
      </c>
      <c r="AJ74" s="321">
        <f t="shared" si="71"/>
        <v>17</v>
      </c>
      <c r="AK74" s="321">
        <f>SUM(AK67:AK73)</f>
        <v>25541</v>
      </c>
      <c r="AL74" s="310"/>
      <c r="AM74" s="310" t="s">
        <v>17</v>
      </c>
      <c r="AN74" s="323">
        <f t="shared" ref="AN74:AS74" si="72">SUM(AN67:AN73)</f>
        <v>49256</v>
      </c>
      <c r="AO74" s="323">
        <f t="shared" si="72"/>
        <v>2091</v>
      </c>
      <c r="AP74" s="323">
        <f t="shared" si="72"/>
        <v>415</v>
      </c>
      <c r="AQ74" s="323">
        <f t="shared" si="72"/>
        <v>342063</v>
      </c>
      <c r="AR74" s="323">
        <f t="shared" si="72"/>
        <v>222</v>
      </c>
      <c r="AS74" s="323">
        <f t="shared" si="72"/>
        <v>4923</v>
      </c>
      <c r="AT74" s="323">
        <f>SUM(AT67:AT73)</f>
        <v>398970</v>
      </c>
      <c r="AU74" s="310"/>
    </row>
    <row r="75" spans="12:60" ht="16" x14ac:dyDescent="0.15">
      <c r="L75" s="310"/>
      <c r="M75" s="310"/>
      <c r="N75" s="310"/>
      <c r="O75" s="310"/>
      <c r="P75" s="310"/>
      <c r="Q75" s="310"/>
      <c r="R75" s="310"/>
      <c r="S75" s="310"/>
      <c r="T75" s="320"/>
      <c r="U75" s="320"/>
      <c r="V75" s="320"/>
      <c r="W75" s="321"/>
      <c r="X75" s="321"/>
      <c r="Y75" s="321"/>
      <c r="Z75" s="321"/>
      <c r="AA75" s="321"/>
      <c r="AB75" s="321"/>
      <c r="AC75" s="321"/>
      <c r="AD75" s="321"/>
      <c r="AE75" s="321"/>
      <c r="AF75" s="321"/>
      <c r="AG75" s="310"/>
      <c r="AH75" s="310"/>
      <c r="AI75" s="310"/>
      <c r="AJ75" s="310"/>
      <c r="AK75" s="310"/>
      <c r="AL75" s="310"/>
      <c r="AM75" s="310"/>
      <c r="AN75" s="310"/>
      <c r="AO75" s="310"/>
      <c r="AP75" s="310"/>
      <c r="AQ75" s="310"/>
      <c r="AR75" s="310"/>
      <c r="AS75" s="310"/>
      <c r="AT75" s="310"/>
      <c r="AU75" s="310"/>
      <c r="AV75" s="310"/>
      <c r="AW75" s="310"/>
      <c r="AX75" s="310"/>
      <c r="AY75" s="310"/>
      <c r="AZ75" s="310"/>
      <c r="BA75" s="310"/>
      <c r="BB75" s="310"/>
      <c r="BC75" s="310"/>
      <c r="BD75" s="310"/>
      <c r="BE75" s="310"/>
      <c r="BF75" s="310"/>
    </row>
    <row r="76" spans="12:60" ht="16" x14ac:dyDescent="0.15">
      <c r="L76" s="310"/>
      <c r="M76" s="310"/>
      <c r="N76" s="310"/>
      <c r="O76" s="310"/>
      <c r="P76" s="310"/>
      <c r="Q76" s="310"/>
      <c r="R76" s="310"/>
      <c r="S76" s="310"/>
      <c r="T76" s="320"/>
      <c r="U76" s="320"/>
      <c r="V76" s="320"/>
      <c r="W76" s="321"/>
      <c r="X76" s="321"/>
      <c r="Y76" s="321"/>
      <c r="Z76" s="321"/>
      <c r="AA76" s="321"/>
      <c r="AB76" s="321"/>
      <c r="AC76" s="321"/>
      <c r="AD76" s="321"/>
      <c r="AE76" s="321"/>
      <c r="AF76" s="321"/>
      <c r="AG76" s="310"/>
      <c r="AH76" s="310"/>
      <c r="AI76" s="310"/>
      <c r="AJ76" s="310"/>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row>
    <row r="77" spans="12:60" ht="16" x14ac:dyDescent="0.15">
      <c r="L77" s="310"/>
      <c r="M77" s="310"/>
      <c r="N77" s="310"/>
      <c r="O77" s="310"/>
      <c r="P77" s="310"/>
      <c r="Q77" s="310"/>
      <c r="R77" s="310"/>
      <c r="S77" s="310"/>
      <c r="T77" s="320"/>
      <c r="U77" s="320"/>
      <c r="V77" s="320"/>
      <c r="W77" s="321"/>
      <c r="X77" s="321"/>
      <c r="Y77" s="321"/>
      <c r="Z77" s="321"/>
      <c r="AA77" s="321"/>
      <c r="AB77" s="321"/>
      <c r="AC77" s="321"/>
      <c r="AD77" s="321"/>
      <c r="AE77" s="321"/>
      <c r="AF77" s="321"/>
      <c r="AG77" s="310"/>
      <c r="AH77" s="310"/>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310"/>
    </row>
    <row r="78" spans="12:60" ht="16" x14ac:dyDescent="0.15">
      <c r="L78" s="396" t="s">
        <v>1147</v>
      </c>
      <c r="M78" s="310"/>
      <c r="N78" s="310"/>
      <c r="O78" s="310"/>
      <c r="P78" s="310"/>
      <c r="Q78" s="396" t="s">
        <v>431</v>
      </c>
      <c r="R78" s="310"/>
      <c r="S78" s="310"/>
      <c r="T78" s="396" t="s">
        <v>491</v>
      </c>
      <c r="U78" s="310"/>
      <c r="V78" s="396"/>
      <c r="W78" s="310"/>
      <c r="X78" s="310"/>
      <c r="Y78" s="396" t="s">
        <v>492</v>
      </c>
      <c r="Z78" s="309"/>
      <c r="AA78" s="310"/>
      <c r="AB78" s="396" t="s">
        <v>493</v>
      </c>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row>
    <row r="79" spans="12:60" ht="26" customHeight="1" x14ac:dyDescent="0.15">
      <c r="L79" s="995" t="s">
        <v>439</v>
      </c>
      <c r="M79" s="995"/>
      <c r="N79" s="995"/>
      <c r="O79" s="453"/>
      <c r="P79" s="488"/>
      <c r="Q79" s="995" t="s">
        <v>439</v>
      </c>
      <c r="R79" s="995"/>
      <c r="S79" s="489"/>
      <c r="T79" s="1003" t="s">
        <v>439</v>
      </c>
      <c r="U79" s="1003"/>
      <c r="V79" s="1003"/>
      <c r="W79" s="489"/>
      <c r="X79" s="489"/>
      <c r="Y79" s="995" t="s">
        <v>439</v>
      </c>
      <c r="Z79" s="995"/>
      <c r="AA79" s="489"/>
      <c r="AB79" s="488" t="s">
        <v>439</v>
      </c>
      <c r="AC79" s="489"/>
      <c r="AD79" s="489"/>
      <c r="AE79" s="489"/>
      <c r="AF79" s="489"/>
      <c r="AG79" s="489"/>
      <c r="AH79" s="489"/>
      <c r="AI79" s="489"/>
      <c r="AJ79" s="489"/>
      <c r="AK79" s="489"/>
      <c r="AL79" s="489"/>
      <c r="AM79" s="489"/>
      <c r="AN79" s="489"/>
      <c r="AO79" s="489"/>
      <c r="AP79" s="489"/>
      <c r="AQ79" s="489"/>
      <c r="AR79" s="489"/>
      <c r="AS79" s="489"/>
      <c r="AT79" s="489"/>
      <c r="AU79" s="489"/>
      <c r="AV79" s="489"/>
      <c r="AW79" s="489"/>
      <c r="AX79" s="489"/>
      <c r="AY79" s="489"/>
      <c r="AZ79" s="489"/>
      <c r="BA79" s="489"/>
      <c r="BB79" s="489"/>
      <c r="BC79" s="489"/>
      <c r="BD79" s="489"/>
      <c r="BE79" s="489"/>
      <c r="BF79" s="489"/>
      <c r="BG79" s="489"/>
      <c r="BH79" s="489"/>
    </row>
    <row r="80" spans="12:60" ht="34" x14ac:dyDescent="0.15">
      <c r="L80" s="332" t="s">
        <v>502</v>
      </c>
      <c r="M80" s="389" t="s">
        <v>460</v>
      </c>
      <c r="N80" s="398" t="s">
        <v>474</v>
      </c>
      <c r="O80" s="334" t="s">
        <v>17</v>
      </c>
      <c r="P80" s="309"/>
      <c r="Q80" s="332" t="s">
        <v>502</v>
      </c>
      <c r="R80" s="398" t="s">
        <v>475</v>
      </c>
      <c r="S80" s="310"/>
      <c r="T80" s="332" t="s">
        <v>502</v>
      </c>
      <c r="U80" s="398" t="s">
        <v>476</v>
      </c>
      <c r="V80" s="398" t="s">
        <v>477</v>
      </c>
      <c r="W80" s="398" t="s">
        <v>17</v>
      </c>
      <c r="X80" s="309"/>
      <c r="Y80" s="332" t="s">
        <v>502</v>
      </c>
      <c r="Z80" s="398" t="s">
        <v>478</v>
      </c>
      <c r="AA80" s="310"/>
      <c r="AB80" s="399" t="s">
        <v>502</v>
      </c>
      <c r="AC80" s="332" t="s">
        <v>479</v>
      </c>
      <c r="AD80" s="332" t="s">
        <v>480</v>
      </c>
      <c r="AE80" s="332" t="s">
        <v>481</v>
      </c>
      <c r="AF80" s="332" t="s">
        <v>482</v>
      </c>
      <c r="AG80" s="332" t="s">
        <v>483</v>
      </c>
      <c r="AH80" s="332" t="s">
        <v>17</v>
      </c>
      <c r="AI80" s="310"/>
      <c r="AJ80" s="310"/>
      <c r="AK80" s="310"/>
      <c r="AL80" s="310"/>
      <c r="AM80" s="310"/>
      <c r="AN80" s="310"/>
      <c r="AO80" s="310"/>
      <c r="AP80" s="310"/>
      <c r="AQ80" s="310"/>
      <c r="AR80" s="310"/>
      <c r="AS80" s="310"/>
      <c r="AT80" s="310"/>
      <c r="AU80" s="310"/>
      <c r="AV80" s="310"/>
      <c r="AW80" s="310"/>
      <c r="AX80" s="310"/>
      <c r="AY80" s="310"/>
      <c r="AZ80" s="310"/>
      <c r="BA80" s="310"/>
      <c r="BB80" s="310"/>
      <c r="BC80" s="310"/>
      <c r="BD80" s="310"/>
      <c r="BE80" s="310"/>
      <c r="BF80" s="310"/>
    </row>
    <row r="81" spans="12:58" ht="16" x14ac:dyDescent="0.15">
      <c r="L81" s="345" t="s">
        <v>74</v>
      </c>
      <c r="M81" s="400">
        <f>M92/1000000</f>
        <v>3.9999999999999998E-6</v>
      </c>
      <c r="N81" s="400">
        <f>N92/1000000</f>
        <v>32.787672000000001</v>
      </c>
      <c r="O81" s="400">
        <f>O92/1000000</f>
        <v>32.787675999999998</v>
      </c>
      <c r="P81" s="392"/>
      <c r="Q81" s="345" t="s">
        <v>66</v>
      </c>
      <c r="R81" s="400">
        <f>R92/1000000</f>
        <v>487.391839</v>
      </c>
      <c r="S81" s="310"/>
      <c r="T81" s="345" t="s">
        <v>66</v>
      </c>
      <c r="U81" s="400">
        <f t="shared" ref="U81:W88" si="73">U92/1000000</f>
        <v>2.2347000000000001</v>
      </c>
      <c r="V81" s="400">
        <f t="shared" si="73"/>
        <v>0.310062</v>
      </c>
      <c r="W81" s="400">
        <f>W92/1000000</f>
        <v>2.544762</v>
      </c>
      <c r="X81" s="392"/>
      <c r="Y81" s="345" t="s">
        <v>66</v>
      </c>
      <c r="Z81" s="400">
        <f t="shared" ref="Z81:Z87" si="74">Z92/1000000</f>
        <v>8.4961939999999991</v>
      </c>
      <c r="AA81" s="310"/>
      <c r="AB81" s="395" t="s">
        <v>74</v>
      </c>
      <c r="AC81" s="340">
        <f>AC92/1000000</f>
        <v>0.129134</v>
      </c>
      <c r="AD81" s="340">
        <f t="shared" ref="AD81:AG81" si="75">AD92/1000000</f>
        <v>0</v>
      </c>
      <c r="AE81" s="340">
        <f t="shared" si="75"/>
        <v>2.4650000000000002E-3</v>
      </c>
      <c r="AF81" s="340">
        <f t="shared" si="75"/>
        <v>3.5679000000000002E-2</v>
      </c>
      <c r="AG81" s="340">
        <f t="shared" si="75"/>
        <v>5.4446570000000003</v>
      </c>
      <c r="AH81" s="340">
        <f>AH92/1000000</f>
        <v>5.6119349999999999</v>
      </c>
      <c r="AI81" s="310"/>
      <c r="AJ81" s="310"/>
      <c r="AK81" s="310"/>
      <c r="AL81" s="310"/>
      <c r="AM81" s="310"/>
      <c r="AN81" s="310"/>
      <c r="AO81" s="310"/>
      <c r="AP81" s="310"/>
      <c r="AQ81" s="310"/>
      <c r="AR81" s="310"/>
      <c r="AS81" s="310"/>
      <c r="AT81" s="310"/>
      <c r="AU81" s="310"/>
      <c r="AV81" s="310"/>
      <c r="AW81" s="310"/>
      <c r="AX81" s="310"/>
      <c r="AY81" s="310"/>
      <c r="AZ81" s="310"/>
      <c r="BA81" s="310"/>
      <c r="BB81" s="310"/>
      <c r="BC81" s="310"/>
      <c r="BD81" s="310"/>
      <c r="BE81" s="310"/>
      <c r="BF81" s="310"/>
    </row>
    <row r="82" spans="12:58" ht="16" x14ac:dyDescent="0.15">
      <c r="L82" s="345" t="s">
        <v>67</v>
      </c>
      <c r="M82" s="400">
        <f t="shared" ref="M82:O87" si="76">M93/1000000</f>
        <v>0</v>
      </c>
      <c r="N82" s="400">
        <f t="shared" si="76"/>
        <v>128.321425</v>
      </c>
      <c r="O82" s="400">
        <f t="shared" si="76"/>
        <v>128.321425</v>
      </c>
      <c r="P82" s="392"/>
      <c r="Q82" s="345" t="s">
        <v>67</v>
      </c>
      <c r="R82" s="400">
        <f t="shared" ref="R82:R87" si="77">R93/1000000</f>
        <v>945.06529599999999</v>
      </c>
      <c r="S82" s="310"/>
      <c r="T82" s="345" t="s">
        <v>67</v>
      </c>
      <c r="U82" s="400">
        <f t="shared" si="73"/>
        <v>5.1741000000000002E-2</v>
      </c>
      <c r="V82" s="400">
        <f t="shared" si="73"/>
        <v>2.3600000000000001E-3</v>
      </c>
      <c r="W82" s="400">
        <f t="shared" si="73"/>
        <v>5.4101000000000003E-2</v>
      </c>
      <c r="X82" s="392"/>
      <c r="Y82" s="345" t="s">
        <v>67</v>
      </c>
      <c r="Z82" s="400">
        <f t="shared" si="74"/>
        <v>0.242867</v>
      </c>
      <c r="AA82" s="310"/>
      <c r="AB82" s="395" t="s">
        <v>67</v>
      </c>
      <c r="AC82" s="340">
        <f t="shared" ref="AC82:AH88" si="78">AC93/1000000</f>
        <v>3.4467999999999999E-2</v>
      </c>
      <c r="AD82" s="340">
        <f t="shared" si="78"/>
        <v>0</v>
      </c>
      <c r="AE82" s="340">
        <f t="shared" si="78"/>
        <v>5.0000000000000004E-6</v>
      </c>
      <c r="AF82" s="340">
        <f t="shared" si="78"/>
        <v>9.9999999999999995E-7</v>
      </c>
      <c r="AG82" s="340">
        <f t="shared" si="78"/>
        <v>9.0148000000000006E-2</v>
      </c>
      <c r="AH82" s="340">
        <f t="shared" si="78"/>
        <v>0.124622</v>
      </c>
      <c r="AI82" s="310"/>
      <c r="AJ82" s="310"/>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row>
    <row r="83" spans="12:58" ht="16" x14ac:dyDescent="0.15">
      <c r="L83" s="345" t="s">
        <v>75</v>
      </c>
      <c r="M83" s="400">
        <f t="shared" si="76"/>
        <v>1.9999999999999999E-6</v>
      </c>
      <c r="N83" s="400">
        <f t="shared" si="76"/>
        <v>11.405787999999999</v>
      </c>
      <c r="O83" s="400">
        <f t="shared" si="76"/>
        <v>11.40579</v>
      </c>
      <c r="P83" s="392"/>
      <c r="Q83" s="345" t="s">
        <v>75</v>
      </c>
      <c r="R83" s="400">
        <f t="shared" si="77"/>
        <v>274.86666700000001</v>
      </c>
      <c r="S83" s="310"/>
      <c r="T83" s="345" t="s">
        <v>75</v>
      </c>
      <c r="U83" s="400">
        <f t="shared" si="73"/>
        <v>0.47307500000000002</v>
      </c>
      <c r="V83" s="400">
        <f t="shared" si="73"/>
        <v>7.3999999999999996E-5</v>
      </c>
      <c r="W83" s="400">
        <f t="shared" si="73"/>
        <v>0.47314899999999999</v>
      </c>
      <c r="X83" s="392"/>
      <c r="Y83" s="345" t="s">
        <v>75</v>
      </c>
      <c r="Z83" s="400">
        <f t="shared" si="74"/>
        <v>1.853931</v>
      </c>
      <c r="AA83" s="310"/>
      <c r="AB83" s="395" t="s">
        <v>75</v>
      </c>
      <c r="AC83" s="340">
        <f t="shared" si="78"/>
        <v>5.0300999999999998E-2</v>
      </c>
      <c r="AD83" s="340">
        <f t="shared" si="78"/>
        <v>1.5709999999999999E-3</v>
      </c>
      <c r="AE83" s="340">
        <f t="shared" si="78"/>
        <v>8.0739999999999996E-3</v>
      </c>
      <c r="AF83" s="340">
        <f t="shared" si="78"/>
        <v>4.6750000000000003E-3</v>
      </c>
      <c r="AG83" s="340">
        <f t="shared" si="78"/>
        <v>0.12853300000000001</v>
      </c>
      <c r="AH83" s="340">
        <f t="shared" si="78"/>
        <v>0.19315399999999999</v>
      </c>
      <c r="AI83" s="310"/>
      <c r="AJ83" s="310"/>
      <c r="AK83" s="310"/>
      <c r="AL83" s="310"/>
      <c r="AM83" s="310"/>
      <c r="AN83" s="310"/>
      <c r="AO83" s="310"/>
      <c r="AP83" s="310"/>
      <c r="AQ83" s="310"/>
      <c r="AR83" s="310"/>
      <c r="AS83" s="310"/>
      <c r="AT83" s="310"/>
      <c r="AU83" s="310"/>
      <c r="AV83" s="310"/>
      <c r="AW83" s="310"/>
      <c r="AX83" s="310"/>
      <c r="AY83" s="310"/>
      <c r="AZ83" s="310"/>
      <c r="BA83" s="310"/>
      <c r="BB83" s="310"/>
      <c r="BC83" s="310"/>
      <c r="BD83" s="310"/>
      <c r="BE83" s="310"/>
      <c r="BF83" s="310"/>
    </row>
    <row r="84" spans="12:58" ht="16" x14ac:dyDescent="0.15">
      <c r="L84" s="345" t="s">
        <v>76</v>
      </c>
      <c r="M84" s="400">
        <f t="shared" si="76"/>
        <v>3.0000000000000001E-6</v>
      </c>
      <c r="N84" s="400">
        <f t="shared" si="76"/>
        <v>44.623018000000002</v>
      </c>
      <c r="O84" s="400">
        <f t="shared" si="76"/>
        <v>44.623021000000001</v>
      </c>
      <c r="P84" s="392"/>
      <c r="Q84" s="345" t="s">
        <v>76</v>
      </c>
      <c r="R84" s="400">
        <f t="shared" si="77"/>
        <v>213.60360399999999</v>
      </c>
      <c r="S84" s="310"/>
      <c r="T84" s="345" t="s">
        <v>76</v>
      </c>
      <c r="U84" s="400">
        <f t="shared" si="73"/>
        <v>0.67684299999999997</v>
      </c>
      <c r="V84" s="400">
        <f t="shared" si="73"/>
        <v>6.4770999999999995E-2</v>
      </c>
      <c r="W84" s="400">
        <f t="shared" si="73"/>
        <v>0.741614</v>
      </c>
      <c r="X84" s="392"/>
      <c r="Y84" s="345" t="s">
        <v>76</v>
      </c>
      <c r="Z84" s="400">
        <f t="shared" si="74"/>
        <v>0.84999599999999997</v>
      </c>
      <c r="AA84" s="310"/>
      <c r="AB84" s="395" t="s">
        <v>76</v>
      </c>
      <c r="AC84" s="340">
        <f t="shared" si="78"/>
        <v>1.6390999999999999E-2</v>
      </c>
      <c r="AD84" s="340">
        <f t="shared" si="78"/>
        <v>0</v>
      </c>
      <c r="AE84" s="340">
        <f t="shared" si="78"/>
        <v>2.4000000000000001E-5</v>
      </c>
      <c r="AF84" s="340">
        <f t="shared" si="78"/>
        <v>1.5319419999999999</v>
      </c>
      <c r="AG84" s="340">
        <f t="shared" si="78"/>
        <v>0.16630500000000001</v>
      </c>
      <c r="AH84" s="340">
        <f t="shared" si="78"/>
        <v>1.7146619999999999</v>
      </c>
      <c r="AI84" s="310"/>
      <c r="AJ84" s="310"/>
      <c r="AK84" s="310"/>
      <c r="AL84" s="310"/>
      <c r="AM84" s="310"/>
      <c r="AN84" s="310"/>
      <c r="AO84" s="310"/>
      <c r="AP84" s="310"/>
      <c r="AQ84" s="310"/>
      <c r="AR84" s="310"/>
      <c r="AS84" s="310"/>
      <c r="AT84" s="310"/>
      <c r="AU84" s="310"/>
      <c r="AV84" s="310"/>
      <c r="AW84" s="310"/>
      <c r="AX84" s="310"/>
      <c r="AY84" s="310"/>
      <c r="AZ84" s="310"/>
      <c r="BA84" s="310"/>
      <c r="BB84" s="310"/>
      <c r="BC84" s="310"/>
      <c r="BD84" s="310"/>
      <c r="BE84" s="310"/>
      <c r="BF84" s="310"/>
    </row>
    <row r="85" spans="12:58" ht="16" x14ac:dyDescent="0.15">
      <c r="L85" s="345" t="s">
        <v>77</v>
      </c>
      <c r="M85" s="400">
        <f t="shared" si="76"/>
        <v>9.9999999999999995E-7</v>
      </c>
      <c r="N85" s="400">
        <f t="shared" si="76"/>
        <v>8.7246000000000004E-2</v>
      </c>
      <c r="O85" s="400">
        <f t="shared" si="76"/>
        <v>8.7247000000000005E-2</v>
      </c>
      <c r="P85" s="392"/>
      <c r="Q85" s="345" t="s">
        <v>77</v>
      </c>
      <c r="R85" s="400">
        <f t="shared" si="77"/>
        <v>26.693763000000001</v>
      </c>
      <c r="S85" s="310"/>
      <c r="T85" s="345" t="s">
        <v>77</v>
      </c>
      <c r="U85" s="400">
        <f t="shared" si="73"/>
        <v>0.171514</v>
      </c>
      <c r="V85" s="400">
        <f t="shared" si="73"/>
        <v>9.0000000000000002E-6</v>
      </c>
      <c r="W85" s="400">
        <f t="shared" si="73"/>
        <v>0.17152300000000001</v>
      </c>
      <c r="X85" s="392"/>
      <c r="Y85" s="345" t="s">
        <v>77</v>
      </c>
      <c r="Z85" s="400">
        <f t="shared" si="74"/>
        <v>0.12694900000000001</v>
      </c>
      <c r="AA85" s="310"/>
      <c r="AB85" s="395" t="s">
        <v>77</v>
      </c>
      <c r="AC85" s="340">
        <f t="shared" si="78"/>
        <v>0</v>
      </c>
      <c r="AD85" s="340">
        <f t="shared" si="78"/>
        <v>0</v>
      </c>
      <c r="AE85" s="340">
        <f t="shared" si="78"/>
        <v>9.0000000000000002E-6</v>
      </c>
      <c r="AF85" s="340">
        <f t="shared" si="78"/>
        <v>0</v>
      </c>
      <c r="AG85" s="340">
        <f t="shared" si="78"/>
        <v>1.73E-4</v>
      </c>
      <c r="AH85" s="340">
        <f t="shared" si="78"/>
        <v>1.8200000000000001E-4</v>
      </c>
      <c r="AI85" s="310"/>
      <c r="AJ85" s="310"/>
      <c r="AK85" s="310"/>
      <c r="AL85" s="310"/>
      <c r="AM85" s="310"/>
      <c r="AN85" s="310"/>
      <c r="AO85" s="310"/>
      <c r="AP85" s="310"/>
      <c r="AQ85" s="310"/>
      <c r="AR85" s="310"/>
      <c r="AS85" s="310"/>
      <c r="AT85" s="310"/>
      <c r="AU85" s="310"/>
      <c r="AV85" s="310"/>
      <c r="AW85" s="310"/>
      <c r="AX85" s="310"/>
      <c r="AY85" s="310"/>
      <c r="AZ85" s="310"/>
      <c r="BA85" s="310"/>
      <c r="BB85" s="310"/>
      <c r="BC85" s="310"/>
      <c r="BD85" s="310"/>
      <c r="BE85" s="310"/>
      <c r="BF85" s="310"/>
    </row>
    <row r="86" spans="12:58" ht="16" x14ac:dyDescent="0.15">
      <c r="L86" s="345" t="s">
        <v>78</v>
      </c>
      <c r="M86" s="400">
        <f t="shared" si="76"/>
        <v>0</v>
      </c>
      <c r="N86" s="400">
        <f t="shared" si="76"/>
        <v>0.37667099999999998</v>
      </c>
      <c r="O86" s="400">
        <f t="shared" si="76"/>
        <v>0.37667099999999998</v>
      </c>
      <c r="P86" s="392"/>
      <c r="Q86" s="345" t="s">
        <v>71</v>
      </c>
      <c r="R86" s="400">
        <f t="shared" si="77"/>
        <v>2.484286</v>
      </c>
      <c r="S86" s="310"/>
      <c r="T86" s="345" t="s">
        <v>71</v>
      </c>
      <c r="U86" s="400">
        <f t="shared" si="73"/>
        <v>2.8389000000000001E-2</v>
      </c>
      <c r="V86" s="400">
        <f t="shared" si="73"/>
        <v>2.0688000000000002E-2</v>
      </c>
      <c r="W86" s="400">
        <f t="shared" si="73"/>
        <v>4.9077000000000003E-2</v>
      </c>
      <c r="X86" s="392"/>
      <c r="Y86" s="345" t="s">
        <v>71</v>
      </c>
      <c r="Z86" s="400">
        <f t="shared" si="74"/>
        <v>6.8439E-2</v>
      </c>
      <c r="AA86" s="310"/>
      <c r="AB86" s="395" t="s">
        <v>78</v>
      </c>
      <c r="AC86" s="340">
        <f t="shared" si="78"/>
        <v>7.7600000000000004E-3</v>
      </c>
      <c r="AD86" s="340">
        <f t="shared" si="78"/>
        <v>0</v>
      </c>
      <c r="AE86" s="340">
        <f t="shared" si="78"/>
        <v>0</v>
      </c>
      <c r="AF86" s="340">
        <f t="shared" si="78"/>
        <v>0</v>
      </c>
      <c r="AG86" s="340">
        <f t="shared" si="78"/>
        <v>9.9999999999999995E-7</v>
      </c>
      <c r="AH86" s="340">
        <f t="shared" si="78"/>
        <v>7.7609999999999997E-3</v>
      </c>
      <c r="AI86" s="310"/>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row>
    <row r="87" spans="12:58" ht="16" x14ac:dyDescent="0.15">
      <c r="L87" s="345" t="s">
        <v>72</v>
      </c>
      <c r="M87" s="400">
        <f t="shared" si="76"/>
        <v>0</v>
      </c>
      <c r="N87" s="400">
        <f t="shared" si="76"/>
        <v>1.2222999999999999E-2</v>
      </c>
      <c r="O87" s="400">
        <f t="shared" si="76"/>
        <v>1.2222999999999999E-2</v>
      </c>
      <c r="P87" s="392"/>
      <c r="Q87" s="345" t="s">
        <v>72</v>
      </c>
      <c r="R87" s="400">
        <f t="shared" si="77"/>
        <v>1.6100000000000001E-4</v>
      </c>
      <c r="S87" s="310"/>
      <c r="T87" s="345" t="s">
        <v>72</v>
      </c>
      <c r="U87" s="400">
        <f t="shared" si="73"/>
        <v>1.8E-5</v>
      </c>
      <c r="V87" s="400">
        <f t="shared" si="73"/>
        <v>1.9999999999999999E-6</v>
      </c>
      <c r="W87" s="400">
        <f t="shared" si="73"/>
        <v>2.0000000000000002E-5</v>
      </c>
      <c r="X87" s="392"/>
      <c r="Y87" s="345" t="s">
        <v>72</v>
      </c>
      <c r="Z87" s="400">
        <f t="shared" si="74"/>
        <v>5.8999999999999998E-5</v>
      </c>
      <c r="AA87" s="310"/>
      <c r="AB87" s="395" t="s">
        <v>72</v>
      </c>
      <c r="AC87" s="340">
        <f t="shared" si="78"/>
        <v>0</v>
      </c>
      <c r="AD87" s="340">
        <f t="shared" si="78"/>
        <v>0</v>
      </c>
      <c r="AE87" s="340">
        <f t="shared" si="78"/>
        <v>0</v>
      </c>
      <c r="AF87" s="340">
        <f t="shared" si="78"/>
        <v>0</v>
      </c>
      <c r="AG87" s="340">
        <f t="shared" si="78"/>
        <v>0</v>
      </c>
      <c r="AH87" s="340">
        <f t="shared" si="78"/>
        <v>0</v>
      </c>
      <c r="AI87" s="310"/>
      <c r="AJ87" s="310"/>
      <c r="AK87" s="310"/>
      <c r="AL87" s="310"/>
      <c r="AM87" s="310"/>
      <c r="AN87" s="310"/>
      <c r="AO87" s="310"/>
      <c r="AP87" s="310"/>
      <c r="AQ87" s="310"/>
      <c r="AR87" s="310"/>
      <c r="AS87" s="310"/>
      <c r="AT87" s="310"/>
      <c r="AU87" s="310"/>
      <c r="AV87" s="310"/>
      <c r="AW87" s="310"/>
      <c r="AX87" s="310"/>
      <c r="AY87" s="310"/>
      <c r="AZ87" s="310"/>
      <c r="BA87" s="310"/>
      <c r="BB87" s="310"/>
      <c r="BC87" s="310"/>
      <c r="BD87" s="310"/>
      <c r="BE87" s="310"/>
      <c r="BF87" s="310"/>
    </row>
    <row r="88" spans="12:58" s="463" customFormat="1" ht="16" x14ac:dyDescent="0.15">
      <c r="L88" s="397" t="s">
        <v>17</v>
      </c>
      <c r="M88" s="490">
        <f>SUM(M81:M87)</f>
        <v>1.0000000000000001E-5</v>
      </c>
      <c r="N88" s="490">
        <f>SUM(N81:N87)</f>
        <v>217.61404300000001</v>
      </c>
      <c r="O88" s="490">
        <f>SUM(O81:O87)</f>
        <v>217.61405299999998</v>
      </c>
      <c r="P88" s="397"/>
      <c r="Q88" s="397" t="s">
        <v>17</v>
      </c>
      <c r="R88" s="490">
        <f>SUM(R81:R87)</f>
        <v>1950.1056160000001</v>
      </c>
      <c r="S88" s="397"/>
      <c r="T88" s="397" t="s">
        <v>17</v>
      </c>
      <c r="U88" s="491">
        <f t="shared" si="73"/>
        <v>3.6362800000000002</v>
      </c>
      <c r="V88" s="490">
        <f>SUM(V81:V87)</f>
        <v>0.39796599999999999</v>
      </c>
      <c r="W88" s="490">
        <f>SUM(W81:W87)</f>
        <v>4.0342460000000004</v>
      </c>
      <c r="X88" s="397"/>
      <c r="Y88" s="397" t="s">
        <v>17</v>
      </c>
      <c r="Z88" s="490">
        <f>SUM(Z81:Z87)</f>
        <v>11.638434999999999</v>
      </c>
      <c r="AA88" s="397"/>
      <c r="AB88" s="397" t="s">
        <v>17</v>
      </c>
      <c r="AC88" s="480">
        <f t="shared" si="78"/>
        <v>0.23805399999999999</v>
      </c>
      <c r="AD88" s="480">
        <f t="shared" si="78"/>
        <v>1.5709999999999999E-3</v>
      </c>
      <c r="AE88" s="480">
        <f t="shared" si="78"/>
        <v>1.0577E-2</v>
      </c>
      <c r="AF88" s="480">
        <f t="shared" si="78"/>
        <v>1.5722970000000001</v>
      </c>
      <c r="AG88" s="480">
        <f t="shared" si="78"/>
        <v>5.8298170000000002</v>
      </c>
      <c r="AH88" s="480">
        <f t="shared" si="78"/>
        <v>7.6523159999999999</v>
      </c>
      <c r="AI88" s="397"/>
      <c r="AJ88" s="397"/>
      <c r="AK88" s="397"/>
      <c r="AL88" s="397"/>
      <c r="AM88" s="397"/>
      <c r="AN88" s="397"/>
      <c r="AO88" s="397"/>
      <c r="AP88" s="397"/>
      <c r="AQ88" s="397"/>
      <c r="AR88" s="397"/>
      <c r="AS88" s="397"/>
      <c r="AT88" s="397"/>
      <c r="AU88" s="397"/>
      <c r="AV88" s="397"/>
      <c r="AW88" s="397"/>
      <c r="AX88" s="397"/>
      <c r="AY88" s="397"/>
      <c r="AZ88" s="397"/>
      <c r="BA88" s="397"/>
      <c r="BB88" s="397"/>
      <c r="BC88" s="397"/>
      <c r="BD88" s="397"/>
      <c r="BE88" s="397"/>
      <c r="BF88" s="397"/>
    </row>
    <row r="89" spans="12:58" ht="16" x14ac:dyDescent="0.15">
      <c r="L89" s="310"/>
      <c r="M89" s="310"/>
      <c r="N89" s="310"/>
      <c r="O89" s="310"/>
      <c r="P89" s="310"/>
      <c r="Q89" s="310"/>
      <c r="R89" s="310"/>
      <c r="S89" s="310"/>
      <c r="T89" s="310"/>
      <c r="U89" s="310"/>
      <c r="V89" s="310"/>
      <c r="W89" s="310"/>
      <c r="X89" s="310"/>
      <c r="Y89" s="310"/>
      <c r="Z89" s="310"/>
      <c r="AA89" s="310"/>
      <c r="AB89" s="310"/>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0"/>
      <c r="AY89" s="310"/>
      <c r="AZ89" s="310"/>
      <c r="BA89" s="310"/>
      <c r="BB89" s="310"/>
      <c r="BC89" s="310"/>
      <c r="BD89" s="310"/>
      <c r="BE89" s="310"/>
      <c r="BF89" s="310"/>
    </row>
    <row r="90" spans="12:58" x14ac:dyDescent="0.15">
      <c r="L90" s="995" t="s">
        <v>469</v>
      </c>
      <c r="M90" s="995"/>
      <c r="N90" s="453"/>
      <c r="O90" s="453"/>
      <c r="P90" s="451"/>
      <c r="Q90" s="451" t="s">
        <v>469</v>
      </c>
      <c r="R90" s="452"/>
      <c r="S90" s="452"/>
      <c r="T90" s="451" t="s">
        <v>469</v>
      </c>
      <c r="U90" s="452"/>
      <c r="V90" s="492"/>
      <c r="W90" s="492"/>
      <c r="X90" s="492"/>
      <c r="Y90" s="451" t="s">
        <v>469</v>
      </c>
      <c r="Z90" s="452"/>
      <c r="AA90" s="452"/>
      <c r="AB90" s="451" t="s">
        <v>469</v>
      </c>
      <c r="AC90" s="452"/>
      <c r="AD90" s="452"/>
      <c r="AE90" s="452"/>
      <c r="AF90" s="452"/>
      <c r="AG90" s="452"/>
      <c r="AH90" s="452"/>
      <c r="AI90" s="452"/>
      <c r="AJ90" s="452"/>
      <c r="AK90" s="452"/>
      <c r="AL90" s="452"/>
      <c r="AM90" s="452"/>
      <c r="AN90" s="452"/>
      <c r="AO90" s="452"/>
      <c r="AP90" s="452"/>
      <c r="AQ90" s="452"/>
      <c r="AR90" s="452"/>
      <c r="AS90" s="452"/>
      <c r="AT90" s="452"/>
      <c r="AU90" s="452"/>
      <c r="AV90" s="452"/>
      <c r="AW90" s="452"/>
      <c r="AX90" s="452"/>
      <c r="AY90" s="452"/>
      <c r="AZ90" s="452"/>
      <c r="BA90" s="452"/>
      <c r="BB90" s="452"/>
      <c r="BC90" s="452"/>
      <c r="BD90" s="452"/>
      <c r="BE90" s="452"/>
      <c r="BF90" s="452"/>
    </row>
    <row r="91" spans="12:58" ht="34" x14ac:dyDescent="0.15">
      <c r="L91" s="332" t="s">
        <v>502</v>
      </c>
      <c r="M91" s="389" t="s">
        <v>460</v>
      </c>
      <c r="N91" s="398" t="s">
        <v>474</v>
      </c>
      <c r="O91" s="334" t="s">
        <v>17</v>
      </c>
      <c r="P91" s="309"/>
      <c r="Q91" s="332" t="s">
        <v>502</v>
      </c>
      <c r="R91" s="398" t="s">
        <v>475</v>
      </c>
      <c r="S91" s="310"/>
      <c r="T91" s="332" t="s">
        <v>502</v>
      </c>
      <c r="U91" s="398" t="s">
        <v>476</v>
      </c>
      <c r="V91" s="398" t="s">
        <v>477</v>
      </c>
      <c r="W91" s="398" t="s">
        <v>17</v>
      </c>
      <c r="X91" s="309"/>
      <c r="Y91" s="332" t="s">
        <v>502</v>
      </c>
      <c r="Z91" s="398" t="s">
        <v>478</v>
      </c>
      <c r="AA91" s="310"/>
      <c r="AB91" s="332" t="s">
        <v>502</v>
      </c>
      <c r="AC91" s="332" t="s">
        <v>479</v>
      </c>
      <c r="AD91" s="332" t="s">
        <v>480</v>
      </c>
      <c r="AE91" s="332" t="s">
        <v>481</v>
      </c>
      <c r="AF91" s="332" t="s">
        <v>482</v>
      </c>
      <c r="AG91" s="332" t="s">
        <v>483</v>
      </c>
      <c r="AH91" s="398" t="s">
        <v>17</v>
      </c>
      <c r="AI91" s="310"/>
      <c r="AJ91" s="310"/>
      <c r="AK91" s="310"/>
      <c r="AL91" s="310"/>
      <c r="AM91" s="310"/>
      <c r="AN91" s="310"/>
      <c r="AO91" s="310"/>
      <c r="AP91" s="310"/>
      <c r="AQ91" s="310"/>
      <c r="AR91" s="310"/>
      <c r="AS91" s="310"/>
      <c r="AT91" s="310"/>
      <c r="AU91" s="310"/>
      <c r="AV91" s="310"/>
      <c r="AW91" s="310"/>
      <c r="AX91" s="310"/>
      <c r="AY91" s="310"/>
      <c r="AZ91" s="310"/>
      <c r="BA91" s="310"/>
      <c r="BB91" s="310"/>
      <c r="BC91" s="310"/>
      <c r="BD91" s="310"/>
      <c r="BE91" s="310"/>
      <c r="BF91" s="310"/>
    </row>
    <row r="92" spans="12:58" ht="16" x14ac:dyDescent="0.15">
      <c r="L92" s="345" t="s">
        <v>74</v>
      </c>
      <c r="M92" s="493">
        <v>4</v>
      </c>
      <c r="N92" s="391">
        <v>32787672</v>
      </c>
      <c r="O92" s="391">
        <f>SUM(M92:N92)</f>
        <v>32787676</v>
      </c>
      <c r="P92" s="392"/>
      <c r="Q92" s="345" t="s">
        <v>66</v>
      </c>
      <c r="R92" s="391">
        <v>487391839</v>
      </c>
      <c r="S92" s="310"/>
      <c r="T92" s="345" t="s">
        <v>66</v>
      </c>
      <c r="U92" s="391">
        <v>2234700</v>
      </c>
      <c r="V92" s="391">
        <v>310062</v>
      </c>
      <c r="W92" s="391">
        <f>SUM(U92:V92)</f>
        <v>2544762</v>
      </c>
      <c r="X92" s="392"/>
      <c r="Y92" s="345" t="s">
        <v>66</v>
      </c>
      <c r="Z92" s="391">
        <v>8496194</v>
      </c>
      <c r="AA92" s="310"/>
      <c r="AB92" s="395" t="s">
        <v>74</v>
      </c>
      <c r="AC92" s="383">
        <v>129134</v>
      </c>
      <c r="AD92" s="383"/>
      <c r="AE92" s="383">
        <v>2465</v>
      </c>
      <c r="AF92" s="383">
        <v>35679</v>
      </c>
      <c r="AG92" s="383">
        <v>5444657</v>
      </c>
      <c r="AH92" s="383">
        <f>SUM(AC92:AG92)</f>
        <v>5611935</v>
      </c>
      <c r="AI92" s="310"/>
      <c r="AJ92" s="310"/>
      <c r="AK92" s="310"/>
      <c r="AL92" s="310"/>
      <c r="AM92" s="310"/>
      <c r="AN92" s="310"/>
      <c r="AO92" s="310"/>
      <c r="AP92" s="310"/>
      <c r="AQ92" s="310"/>
      <c r="AR92" s="310"/>
      <c r="AS92" s="310"/>
      <c r="AT92" s="310"/>
      <c r="AU92" s="310"/>
      <c r="AV92" s="310"/>
      <c r="AW92" s="310"/>
      <c r="AX92" s="310"/>
      <c r="AY92" s="310"/>
      <c r="AZ92" s="310"/>
      <c r="BA92" s="310"/>
      <c r="BB92" s="310"/>
      <c r="BC92" s="310"/>
      <c r="BD92" s="310"/>
      <c r="BE92" s="310"/>
      <c r="BF92" s="310"/>
    </row>
    <row r="93" spans="12:58" ht="16" x14ac:dyDescent="0.15">
      <c r="L93" s="345" t="s">
        <v>67</v>
      </c>
      <c r="M93" s="493"/>
      <c r="N93" s="391">
        <v>128321425</v>
      </c>
      <c r="O93" s="391">
        <f t="shared" ref="O93:O98" si="79">SUM(M93:N93)</f>
        <v>128321425</v>
      </c>
      <c r="P93" s="392"/>
      <c r="Q93" s="345" t="s">
        <v>67</v>
      </c>
      <c r="R93" s="391">
        <v>945065296</v>
      </c>
      <c r="S93" s="310"/>
      <c r="T93" s="345" t="s">
        <v>67</v>
      </c>
      <c r="U93" s="391">
        <v>51741</v>
      </c>
      <c r="V93" s="391">
        <v>2360</v>
      </c>
      <c r="W93" s="391">
        <f t="shared" ref="W93:W98" si="80">SUM(U93:V93)</f>
        <v>54101</v>
      </c>
      <c r="X93" s="392"/>
      <c r="Y93" s="345" t="s">
        <v>67</v>
      </c>
      <c r="Z93" s="391">
        <v>242867</v>
      </c>
      <c r="AA93" s="310"/>
      <c r="AB93" s="395" t="s">
        <v>67</v>
      </c>
      <c r="AC93" s="383">
        <v>34468</v>
      </c>
      <c r="AD93" s="383"/>
      <c r="AE93" s="383">
        <v>5</v>
      </c>
      <c r="AF93" s="383">
        <v>1</v>
      </c>
      <c r="AG93" s="383">
        <v>90148</v>
      </c>
      <c r="AH93" s="383">
        <f t="shared" ref="AH93:AH98" si="81">SUM(AC93:AG93)</f>
        <v>124622</v>
      </c>
      <c r="AI93" s="310"/>
      <c r="AJ93" s="310"/>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row>
    <row r="94" spans="12:58" ht="16" x14ac:dyDescent="0.15">
      <c r="L94" s="345" t="s">
        <v>75</v>
      </c>
      <c r="M94" s="493">
        <v>2</v>
      </c>
      <c r="N94" s="391">
        <v>11405788</v>
      </c>
      <c r="O94" s="391">
        <f t="shared" si="79"/>
        <v>11405790</v>
      </c>
      <c r="P94" s="392"/>
      <c r="Q94" s="345" t="s">
        <v>75</v>
      </c>
      <c r="R94" s="391">
        <v>274866667</v>
      </c>
      <c r="S94" s="310"/>
      <c r="T94" s="345" t="s">
        <v>75</v>
      </c>
      <c r="U94" s="391">
        <v>473075</v>
      </c>
      <c r="V94" s="391">
        <v>74</v>
      </c>
      <c r="W94" s="391">
        <f t="shared" si="80"/>
        <v>473149</v>
      </c>
      <c r="X94" s="392"/>
      <c r="Y94" s="345" t="s">
        <v>75</v>
      </c>
      <c r="Z94" s="391">
        <v>1853931</v>
      </c>
      <c r="AA94" s="310"/>
      <c r="AB94" s="395" t="s">
        <v>75</v>
      </c>
      <c r="AC94" s="383">
        <v>50301</v>
      </c>
      <c r="AD94" s="383">
        <v>1571</v>
      </c>
      <c r="AE94" s="383">
        <v>8074</v>
      </c>
      <c r="AF94" s="383">
        <v>4675</v>
      </c>
      <c r="AG94" s="383">
        <v>128533</v>
      </c>
      <c r="AH94" s="383">
        <f t="shared" si="81"/>
        <v>193154</v>
      </c>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row>
    <row r="95" spans="12:58" ht="16" x14ac:dyDescent="0.15">
      <c r="L95" s="345" t="s">
        <v>76</v>
      </c>
      <c r="M95" s="493">
        <v>3</v>
      </c>
      <c r="N95" s="391">
        <v>44623018</v>
      </c>
      <c r="O95" s="391">
        <f t="shared" si="79"/>
        <v>44623021</v>
      </c>
      <c r="P95" s="392"/>
      <c r="Q95" s="345" t="s">
        <v>76</v>
      </c>
      <c r="R95" s="391">
        <v>213603604</v>
      </c>
      <c r="S95" s="310"/>
      <c r="T95" s="345" t="s">
        <v>76</v>
      </c>
      <c r="U95" s="391">
        <v>676843</v>
      </c>
      <c r="V95" s="391">
        <v>64771</v>
      </c>
      <c r="W95" s="391">
        <f t="shared" si="80"/>
        <v>741614</v>
      </c>
      <c r="X95" s="392"/>
      <c r="Y95" s="345" t="s">
        <v>76</v>
      </c>
      <c r="Z95" s="391">
        <v>849996</v>
      </c>
      <c r="AA95" s="310"/>
      <c r="AB95" s="395" t="s">
        <v>76</v>
      </c>
      <c r="AC95" s="383">
        <v>16391</v>
      </c>
      <c r="AD95" s="383"/>
      <c r="AE95" s="383">
        <v>24</v>
      </c>
      <c r="AF95" s="383">
        <v>1531942</v>
      </c>
      <c r="AG95" s="383">
        <v>166305</v>
      </c>
      <c r="AH95" s="383">
        <f t="shared" si="81"/>
        <v>1714662</v>
      </c>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row>
    <row r="96" spans="12:58" ht="16" x14ac:dyDescent="0.15">
      <c r="L96" s="345" t="s">
        <v>77</v>
      </c>
      <c r="M96" s="493">
        <v>1</v>
      </c>
      <c r="N96" s="391">
        <v>87246</v>
      </c>
      <c r="O96" s="391">
        <f t="shared" si="79"/>
        <v>87247</v>
      </c>
      <c r="P96" s="392"/>
      <c r="Q96" s="345" t="s">
        <v>77</v>
      </c>
      <c r="R96" s="391">
        <v>26693763</v>
      </c>
      <c r="S96" s="310"/>
      <c r="T96" s="345" t="s">
        <v>77</v>
      </c>
      <c r="U96" s="391">
        <v>171514</v>
      </c>
      <c r="V96" s="391">
        <v>9</v>
      </c>
      <c r="W96" s="391">
        <f t="shared" si="80"/>
        <v>171523</v>
      </c>
      <c r="X96" s="392"/>
      <c r="Y96" s="345" t="s">
        <v>77</v>
      </c>
      <c r="Z96" s="391">
        <v>126949</v>
      </c>
      <c r="AA96" s="310"/>
      <c r="AB96" s="395" t="s">
        <v>77</v>
      </c>
      <c r="AC96" s="383">
        <v>0</v>
      </c>
      <c r="AD96" s="383"/>
      <c r="AE96" s="383">
        <v>9</v>
      </c>
      <c r="AF96" s="383"/>
      <c r="AG96" s="383">
        <v>173</v>
      </c>
      <c r="AH96" s="383">
        <f t="shared" si="81"/>
        <v>182</v>
      </c>
      <c r="AI96" s="310"/>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row>
    <row r="97" spans="12:58" ht="16" x14ac:dyDescent="0.15">
      <c r="L97" s="345" t="s">
        <v>78</v>
      </c>
      <c r="M97" s="493"/>
      <c r="N97" s="391">
        <v>376671</v>
      </c>
      <c r="O97" s="391">
        <f t="shared" si="79"/>
        <v>376671</v>
      </c>
      <c r="P97" s="392"/>
      <c r="Q97" s="345" t="s">
        <v>71</v>
      </c>
      <c r="R97" s="391">
        <v>2484286</v>
      </c>
      <c r="S97" s="310"/>
      <c r="T97" s="345" t="s">
        <v>71</v>
      </c>
      <c r="U97" s="391">
        <v>28389</v>
      </c>
      <c r="V97" s="391">
        <v>20688</v>
      </c>
      <c r="W97" s="391">
        <f t="shared" si="80"/>
        <v>49077</v>
      </c>
      <c r="X97" s="392"/>
      <c r="Y97" s="345" t="s">
        <v>71</v>
      </c>
      <c r="Z97" s="391">
        <v>68439</v>
      </c>
      <c r="AA97" s="310"/>
      <c r="AB97" s="395" t="s">
        <v>78</v>
      </c>
      <c r="AC97" s="383">
        <v>7760</v>
      </c>
      <c r="AD97" s="383"/>
      <c r="AE97" s="383"/>
      <c r="AF97" s="383"/>
      <c r="AG97" s="383">
        <v>1</v>
      </c>
      <c r="AH97" s="383">
        <f t="shared" si="81"/>
        <v>7761</v>
      </c>
      <c r="AI97" s="310"/>
      <c r="AJ97" s="310"/>
      <c r="AK97" s="310"/>
      <c r="AL97" s="310"/>
      <c r="AM97" s="310"/>
      <c r="AN97" s="310"/>
      <c r="AO97" s="310"/>
      <c r="AP97" s="310"/>
      <c r="AQ97" s="310"/>
      <c r="AR97" s="310"/>
      <c r="AS97" s="310"/>
      <c r="AT97" s="310"/>
      <c r="AU97" s="310"/>
      <c r="AV97" s="310"/>
      <c r="AW97" s="310"/>
      <c r="AX97" s="310"/>
      <c r="AY97" s="310"/>
      <c r="AZ97" s="310"/>
      <c r="BA97" s="310"/>
      <c r="BB97" s="310"/>
      <c r="BC97" s="310"/>
      <c r="BD97" s="310"/>
      <c r="BE97" s="310"/>
      <c r="BF97" s="310"/>
    </row>
    <row r="98" spans="12:58" ht="16" x14ac:dyDescent="0.15">
      <c r="L98" s="345" t="s">
        <v>72</v>
      </c>
      <c r="M98" s="493"/>
      <c r="N98" s="391">
        <v>12223</v>
      </c>
      <c r="O98" s="391">
        <f t="shared" si="79"/>
        <v>12223</v>
      </c>
      <c r="P98" s="392"/>
      <c r="Q98" s="345" t="s">
        <v>72</v>
      </c>
      <c r="R98" s="391">
        <v>161</v>
      </c>
      <c r="S98" s="310"/>
      <c r="T98" s="345" t="s">
        <v>72</v>
      </c>
      <c r="U98" s="391">
        <v>18</v>
      </c>
      <c r="V98" s="391">
        <v>2</v>
      </c>
      <c r="W98" s="391">
        <f t="shared" si="80"/>
        <v>20</v>
      </c>
      <c r="X98" s="392"/>
      <c r="Y98" s="345" t="s">
        <v>72</v>
      </c>
      <c r="Z98" s="391">
        <v>59</v>
      </c>
      <c r="AA98" s="310"/>
      <c r="AB98" s="345" t="s">
        <v>72</v>
      </c>
      <c r="AC98" s="383"/>
      <c r="AD98" s="383"/>
      <c r="AE98" s="383"/>
      <c r="AF98" s="383"/>
      <c r="AG98" s="383"/>
      <c r="AH98" s="383">
        <f t="shared" si="81"/>
        <v>0</v>
      </c>
      <c r="AI98" s="310"/>
      <c r="AJ98" s="310"/>
      <c r="AK98" s="310"/>
      <c r="AL98" s="310"/>
      <c r="AM98" s="310"/>
      <c r="AN98" s="310"/>
      <c r="AO98" s="310"/>
      <c r="AP98" s="310"/>
      <c r="AQ98" s="310"/>
      <c r="AR98" s="310"/>
      <c r="AS98" s="310"/>
      <c r="AT98" s="310"/>
      <c r="AU98" s="310"/>
      <c r="AV98" s="310"/>
      <c r="AW98" s="310"/>
      <c r="AX98" s="310"/>
      <c r="AY98" s="310"/>
      <c r="AZ98" s="310"/>
      <c r="BA98" s="310"/>
      <c r="BB98" s="310"/>
      <c r="BC98" s="310"/>
      <c r="BD98" s="310"/>
      <c r="BE98" s="310"/>
      <c r="BF98" s="310"/>
    </row>
    <row r="99" spans="12:58" s="463" customFormat="1" ht="16" x14ac:dyDescent="0.15">
      <c r="L99" s="397" t="s">
        <v>17</v>
      </c>
      <c r="M99" s="406">
        <f>SUM(M92:M98)</f>
        <v>10</v>
      </c>
      <c r="N99" s="406">
        <f>SUM(N92:N98)</f>
        <v>217614043</v>
      </c>
      <c r="O99" s="406">
        <f>SUM(O92:O98)</f>
        <v>217614053</v>
      </c>
      <c r="P99" s="397"/>
      <c r="Q99" s="397" t="s">
        <v>17</v>
      </c>
      <c r="R99" s="406">
        <f>SUM(R92:R98)</f>
        <v>1950105616</v>
      </c>
      <c r="S99" s="397"/>
      <c r="T99" s="397" t="s">
        <v>17</v>
      </c>
      <c r="U99" s="406">
        <f>SUM(U92:U98)</f>
        <v>3636280</v>
      </c>
      <c r="V99" s="406">
        <f>SUM(V92:V98)</f>
        <v>397966</v>
      </c>
      <c r="W99" s="406">
        <f>SUM(W92:W98)</f>
        <v>4034246</v>
      </c>
      <c r="X99" s="397"/>
      <c r="Y99" s="397" t="s">
        <v>17</v>
      </c>
      <c r="Z99" s="406">
        <f>SUM(Z92:Z98)</f>
        <v>11638435</v>
      </c>
      <c r="AA99" s="397"/>
      <c r="AB99" s="397" t="s">
        <v>17</v>
      </c>
      <c r="AC99" s="420">
        <f>SUM(AC92:AC98)</f>
        <v>238054</v>
      </c>
      <c r="AD99" s="420">
        <f t="shared" ref="AD99:AH99" si="82">SUM(AD92:AD98)</f>
        <v>1571</v>
      </c>
      <c r="AE99" s="420">
        <f t="shared" si="82"/>
        <v>10577</v>
      </c>
      <c r="AF99" s="420">
        <f t="shared" si="82"/>
        <v>1572297</v>
      </c>
      <c r="AG99" s="420">
        <f t="shared" si="82"/>
        <v>5829817</v>
      </c>
      <c r="AH99" s="420">
        <f t="shared" si="82"/>
        <v>7652316</v>
      </c>
      <c r="AI99" s="397"/>
      <c r="AJ99" s="397"/>
      <c r="AK99" s="397"/>
      <c r="AL99" s="397"/>
      <c r="AM99" s="397"/>
      <c r="AN99" s="397"/>
      <c r="AO99" s="397"/>
      <c r="AP99" s="397"/>
      <c r="AQ99" s="397"/>
      <c r="AR99" s="397"/>
      <c r="AS99" s="397"/>
      <c r="AT99" s="397"/>
      <c r="AU99" s="397"/>
      <c r="AV99" s="397"/>
      <c r="AW99" s="397"/>
      <c r="AX99" s="397"/>
      <c r="AY99" s="397"/>
      <c r="AZ99" s="397"/>
      <c r="BA99" s="397"/>
      <c r="BB99" s="397"/>
      <c r="BC99" s="397"/>
      <c r="BD99" s="397"/>
      <c r="BE99" s="397"/>
      <c r="BF99" s="397"/>
    </row>
    <row r="100" spans="12:58" ht="16" x14ac:dyDescent="0.15">
      <c r="L100" s="310"/>
      <c r="M100" s="310"/>
      <c r="N100" s="310"/>
      <c r="O100" s="310"/>
      <c r="P100" s="310"/>
      <c r="Q100" s="310"/>
      <c r="R100" s="310"/>
      <c r="S100" s="310"/>
      <c r="T100" s="310"/>
      <c r="U100" s="310"/>
      <c r="V100" s="310"/>
      <c r="W100" s="310"/>
      <c r="X100" s="310"/>
      <c r="Y100" s="310"/>
      <c r="Z100" s="310"/>
      <c r="AA100" s="310"/>
      <c r="AB100" s="310"/>
      <c r="AC100" s="310"/>
      <c r="AD100" s="310"/>
      <c r="AE100" s="310"/>
      <c r="AF100" s="310"/>
      <c r="AG100" s="310"/>
      <c r="AH100" s="310"/>
      <c r="AI100" s="310"/>
      <c r="AJ100" s="310"/>
      <c r="AK100" s="310"/>
      <c r="AL100" s="310"/>
      <c r="AM100" s="310"/>
      <c r="AN100" s="310"/>
      <c r="AO100" s="310"/>
      <c r="AP100" s="310"/>
      <c r="AQ100" s="310"/>
      <c r="AR100" s="310"/>
      <c r="AS100" s="310"/>
      <c r="AT100" s="310"/>
      <c r="AU100" s="310"/>
      <c r="AV100" s="310"/>
      <c r="AW100" s="310"/>
      <c r="AX100" s="310"/>
      <c r="AY100" s="310"/>
      <c r="AZ100" s="310"/>
      <c r="BA100" s="310"/>
      <c r="BB100" s="310"/>
      <c r="BC100" s="310"/>
      <c r="BD100" s="310"/>
      <c r="BE100" s="310"/>
      <c r="BF100" s="310"/>
    </row>
    <row r="101" spans="12:58" ht="16" x14ac:dyDescent="0.15">
      <c r="L101" s="310"/>
      <c r="M101" s="310"/>
      <c r="N101" s="310"/>
      <c r="O101" s="310"/>
      <c r="P101" s="310"/>
      <c r="Q101" s="310"/>
      <c r="R101" s="310"/>
      <c r="S101" s="310"/>
      <c r="T101" s="310"/>
      <c r="U101" s="310"/>
      <c r="V101" s="310"/>
      <c r="W101" s="310"/>
      <c r="X101" s="310"/>
      <c r="Y101" s="310"/>
      <c r="Z101" s="310"/>
      <c r="AA101" s="310"/>
      <c r="AB101" s="310"/>
      <c r="AC101" s="310"/>
      <c r="AD101" s="310"/>
      <c r="AE101" s="310"/>
      <c r="AF101" s="310"/>
      <c r="AG101" s="310"/>
      <c r="AH101" s="310"/>
      <c r="AI101" s="310"/>
      <c r="AJ101" s="310"/>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row>
    <row r="102" spans="12:58" ht="16" x14ac:dyDescent="0.15">
      <c r="L102" s="396" t="s">
        <v>1147</v>
      </c>
      <c r="M102" s="310"/>
      <c r="N102" s="310"/>
      <c r="O102" s="310"/>
      <c r="P102" s="310"/>
      <c r="Q102" s="396" t="s">
        <v>431</v>
      </c>
      <c r="R102" s="310"/>
      <c r="S102" s="310"/>
      <c r="T102" s="396" t="s">
        <v>491</v>
      </c>
      <c r="U102" s="310"/>
      <c r="V102" s="310"/>
      <c r="W102" s="310"/>
      <c r="X102" s="309"/>
      <c r="Y102" s="396" t="s">
        <v>492</v>
      </c>
      <c r="Z102" s="310"/>
      <c r="AA102" s="310"/>
      <c r="AB102" s="396" t="s">
        <v>493</v>
      </c>
      <c r="AC102" s="310"/>
      <c r="AD102" s="310"/>
      <c r="AE102" s="310"/>
      <c r="AF102" s="310"/>
      <c r="AG102" s="310"/>
      <c r="AH102" s="310"/>
      <c r="AI102" s="310"/>
      <c r="AJ102" s="310"/>
      <c r="AK102" s="310"/>
      <c r="AL102" s="310"/>
      <c r="AM102" s="310"/>
      <c r="AN102" s="310"/>
      <c r="AO102" s="310"/>
      <c r="AP102" s="310"/>
      <c r="AQ102" s="310"/>
      <c r="AR102" s="310"/>
      <c r="AS102" s="310"/>
      <c r="AT102" s="310"/>
      <c r="AU102" s="310"/>
      <c r="AV102" s="310"/>
      <c r="AW102" s="310"/>
      <c r="AX102" s="310"/>
      <c r="AY102" s="310"/>
      <c r="AZ102" s="310"/>
      <c r="BA102" s="310"/>
      <c r="BB102" s="310"/>
      <c r="BC102" s="310"/>
      <c r="BD102" s="310"/>
      <c r="BE102" s="310"/>
      <c r="BF102" s="310"/>
    </row>
    <row r="103" spans="12:58" x14ac:dyDescent="0.15">
      <c r="L103" s="451" t="s">
        <v>484</v>
      </c>
      <c r="M103" s="452"/>
      <c r="N103" s="452"/>
      <c r="O103" s="452"/>
      <c r="P103" s="451"/>
      <c r="Q103" s="451" t="s">
        <v>484</v>
      </c>
      <c r="R103" s="452"/>
      <c r="S103" s="452"/>
      <c r="T103" s="451" t="s">
        <v>484</v>
      </c>
      <c r="U103" s="452"/>
      <c r="V103" s="492"/>
      <c r="W103" s="492"/>
      <c r="X103" s="492"/>
      <c r="Y103" s="451" t="s">
        <v>484</v>
      </c>
      <c r="Z103" s="452"/>
      <c r="AA103" s="452"/>
      <c r="AB103" s="451" t="s">
        <v>484</v>
      </c>
      <c r="AC103" s="452"/>
      <c r="AD103" s="452"/>
      <c r="AE103" s="452"/>
      <c r="AF103" s="452"/>
      <c r="AG103" s="452"/>
      <c r="AH103" s="452"/>
      <c r="AI103" s="452"/>
      <c r="AJ103" s="452"/>
      <c r="AK103" s="452"/>
      <c r="AL103" s="452"/>
      <c r="AM103" s="452"/>
      <c r="AN103" s="452"/>
      <c r="AO103" s="452"/>
      <c r="AP103" s="452"/>
      <c r="AQ103" s="452"/>
      <c r="AR103" s="452"/>
      <c r="AS103" s="452"/>
      <c r="AT103" s="452"/>
      <c r="AU103" s="452"/>
      <c r="AV103" s="452"/>
      <c r="AW103" s="452"/>
      <c r="AX103" s="452"/>
      <c r="AY103" s="452"/>
      <c r="AZ103" s="452"/>
      <c r="BA103" s="452"/>
      <c r="BB103" s="452"/>
      <c r="BC103" s="452"/>
      <c r="BD103" s="452"/>
      <c r="BE103" s="452"/>
      <c r="BF103" s="452"/>
    </row>
    <row r="104" spans="12:58" ht="34" x14ac:dyDescent="0.15">
      <c r="L104" s="332" t="s">
        <v>502</v>
      </c>
      <c r="M104" s="389" t="s">
        <v>460</v>
      </c>
      <c r="N104" s="398" t="s">
        <v>474</v>
      </c>
      <c r="O104" s="334" t="s">
        <v>17</v>
      </c>
      <c r="P104" s="309"/>
      <c r="Q104" s="332" t="s">
        <v>502</v>
      </c>
      <c r="R104" s="398" t="s">
        <v>475</v>
      </c>
      <c r="S104" s="310"/>
      <c r="T104" s="332" t="s">
        <v>502</v>
      </c>
      <c r="U104" s="398" t="s">
        <v>476</v>
      </c>
      <c r="V104" s="398" t="s">
        <v>477</v>
      </c>
      <c r="W104" s="398" t="s">
        <v>17</v>
      </c>
      <c r="X104" s="309"/>
      <c r="Y104" s="332" t="s">
        <v>502</v>
      </c>
      <c r="Z104" s="398" t="s">
        <v>478</v>
      </c>
      <c r="AA104" s="310"/>
      <c r="AB104" s="332" t="s">
        <v>502</v>
      </c>
      <c r="AC104" s="332" t="s">
        <v>479</v>
      </c>
      <c r="AD104" s="332" t="s">
        <v>480</v>
      </c>
      <c r="AE104" s="332" t="s">
        <v>481</v>
      </c>
      <c r="AF104" s="332" t="s">
        <v>482</v>
      </c>
      <c r="AG104" s="332" t="s">
        <v>483</v>
      </c>
      <c r="AH104" s="398" t="s">
        <v>17</v>
      </c>
      <c r="AI104" s="310"/>
      <c r="AJ104" s="310"/>
      <c r="AK104" s="310"/>
      <c r="AL104" s="310"/>
      <c r="AM104" s="310"/>
      <c r="AN104" s="310"/>
      <c r="AO104" s="310"/>
      <c r="AP104" s="310"/>
      <c r="AQ104" s="310"/>
      <c r="AR104" s="310"/>
      <c r="AS104" s="310"/>
      <c r="AT104" s="310"/>
      <c r="AU104" s="310"/>
      <c r="AV104" s="310"/>
      <c r="AW104" s="310"/>
      <c r="AX104" s="310"/>
      <c r="AY104" s="310"/>
      <c r="AZ104" s="310"/>
      <c r="BA104" s="310"/>
      <c r="BB104" s="310"/>
      <c r="BC104" s="310"/>
      <c r="BD104" s="310"/>
      <c r="BE104" s="310"/>
      <c r="BF104" s="310"/>
    </row>
    <row r="105" spans="12:58" ht="16" x14ac:dyDescent="0.15">
      <c r="L105" s="345" t="s">
        <v>74</v>
      </c>
      <c r="M105" s="400">
        <f>M116/1024</f>
        <v>6.9271630854927935E-4</v>
      </c>
      <c r="N105" s="400">
        <f>N116/1024</f>
        <v>30007.857010850017</v>
      </c>
      <c r="O105" s="400">
        <f>O116/1024</f>
        <v>30007.857703566326</v>
      </c>
      <c r="P105" s="392"/>
      <c r="Q105" s="345" t="s">
        <v>66</v>
      </c>
      <c r="R105" s="400">
        <f t="shared" ref="R105:R111" si="83">R116/1024</f>
        <v>3819.6237358790295</v>
      </c>
      <c r="S105" s="310"/>
      <c r="T105" s="345" t="s">
        <v>66</v>
      </c>
      <c r="U105" s="400">
        <f t="shared" ref="U105:W111" si="84">U116/1024</f>
        <v>373.6598536118542</v>
      </c>
      <c r="V105" s="400">
        <f t="shared" si="84"/>
        <v>107.45128509021875</v>
      </c>
      <c r="W105" s="400">
        <f>W116/1024</f>
        <v>481.11113870207294</v>
      </c>
      <c r="X105" s="392"/>
      <c r="Y105" s="345" t="s">
        <v>66</v>
      </c>
      <c r="Z105" s="400">
        <f t="shared" ref="Z105:Z111" si="85">Z116/1024</f>
        <v>2712.9129045308346</v>
      </c>
      <c r="AA105" s="310"/>
      <c r="AB105" s="395" t="s">
        <v>74</v>
      </c>
      <c r="AC105" s="372">
        <f>AC116/1024</f>
        <v>0.27033974792993748</v>
      </c>
      <c r="AD105" s="372">
        <f t="shared" ref="AD105:AG105" si="86">AD116/1024</f>
        <v>0</v>
      </c>
      <c r="AE105" s="372">
        <f t="shared" si="86"/>
        <v>4.3056924690063086E-2</v>
      </c>
      <c r="AF105" s="372">
        <f t="shared" si="86"/>
        <v>0.44350889930046827</v>
      </c>
      <c r="AG105" s="372">
        <f t="shared" si="86"/>
        <v>174.99453637895508</v>
      </c>
      <c r="AH105" s="372">
        <f>AH116/1024</f>
        <v>175.75144195087555</v>
      </c>
      <c r="AI105" s="310"/>
      <c r="AJ105" s="310"/>
      <c r="AK105" s="310"/>
      <c r="AL105" s="310"/>
      <c r="AM105" s="310"/>
      <c r="AN105" s="310"/>
      <c r="AO105" s="310"/>
      <c r="AP105" s="310"/>
      <c r="AQ105" s="310"/>
      <c r="AR105" s="310"/>
      <c r="AS105" s="310"/>
      <c r="AT105" s="310"/>
      <c r="AU105" s="310"/>
      <c r="AV105" s="310"/>
      <c r="AW105" s="310"/>
      <c r="AX105" s="310"/>
      <c r="AY105" s="310"/>
      <c r="AZ105" s="310"/>
      <c r="BA105" s="310"/>
      <c r="BB105" s="310"/>
      <c r="BC105" s="310"/>
      <c r="BD105" s="310"/>
      <c r="BE105" s="310"/>
      <c r="BF105" s="310"/>
    </row>
    <row r="106" spans="12:58" ht="16" x14ac:dyDescent="0.15">
      <c r="L106" s="345" t="s">
        <v>67</v>
      </c>
      <c r="M106" s="400">
        <f t="shared" ref="M106:O111" si="87">M117/1024</f>
        <v>0</v>
      </c>
      <c r="N106" s="400">
        <f t="shared" si="87"/>
        <v>3085.7287142029345</v>
      </c>
      <c r="O106" s="400">
        <f t="shared" si="87"/>
        <v>3085.7287142029345</v>
      </c>
      <c r="P106" s="392"/>
      <c r="Q106" s="345" t="s">
        <v>67</v>
      </c>
      <c r="R106" s="400">
        <f t="shared" si="83"/>
        <v>6971.7070276161603</v>
      </c>
      <c r="S106" s="310"/>
      <c r="T106" s="345" t="s">
        <v>67</v>
      </c>
      <c r="U106" s="400">
        <f t="shared" si="84"/>
        <v>0.30144491522241829</v>
      </c>
      <c r="V106" s="400">
        <f t="shared" si="84"/>
        <v>7.9892696287060944E-2</v>
      </c>
      <c r="W106" s="400">
        <f t="shared" si="84"/>
        <v>0.3813376115094792</v>
      </c>
      <c r="X106" s="392"/>
      <c r="Y106" s="345" t="s">
        <v>67</v>
      </c>
      <c r="Z106" s="400">
        <f t="shared" si="85"/>
        <v>47.069417799996607</v>
      </c>
      <c r="AA106" s="310"/>
      <c r="AB106" s="395" t="s">
        <v>67</v>
      </c>
      <c r="AC106" s="372">
        <f t="shared" ref="AC106:AH111" si="88">AC117/1024</f>
        <v>6.7046072555058303E-2</v>
      </c>
      <c r="AD106" s="372">
        <f t="shared" si="88"/>
        <v>0</v>
      </c>
      <c r="AE106" s="372">
        <f t="shared" si="88"/>
        <v>1.1137155161122754E-4</v>
      </c>
      <c r="AF106" s="372">
        <f t="shared" si="88"/>
        <v>1.3059851880825585E-5</v>
      </c>
      <c r="AG106" s="372">
        <f t="shared" si="88"/>
        <v>0.56503419861928617</v>
      </c>
      <c r="AH106" s="372">
        <f>AH117/1024</f>
        <v>0.63220470257783656</v>
      </c>
      <c r="AI106" s="310"/>
      <c r="AJ106" s="310"/>
      <c r="AK106" s="310"/>
      <c r="AL106" s="310"/>
      <c r="AM106" s="310"/>
      <c r="AN106" s="310"/>
      <c r="AO106" s="310"/>
      <c r="AP106" s="310"/>
      <c r="AQ106" s="310"/>
      <c r="AR106" s="310"/>
      <c r="AS106" s="310"/>
      <c r="AT106" s="310"/>
      <c r="AU106" s="310"/>
      <c r="AV106" s="310"/>
      <c r="AW106" s="310"/>
      <c r="AX106" s="310"/>
      <c r="AY106" s="310"/>
      <c r="AZ106" s="310"/>
      <c r="BA106" s="310"/>
      <c r="BB106" s="310"/>
      <c r="BC106" s="310"/>
      <c r="BD106" s="310"/>
      <c r="BE106" s="310"/>
      <c r="BF106" s="310"/>
    </row>
    <row r="107" spans="12:58" ht="16" x14ac:dyDescent="0.15">
      <c r="L107" s="345" t="s">
        <v>75</v>
      </c>
      <c r="M107" s="400">
        <f t="shared" si="87"/>
        <v>3.4635815427463967E-4</v>
      </c>
      <c r="N107" s="400">
        <f t="shared" si="87"/>
        <v>5978.5349135184297</v>
      </c>
      <c r="O107" s="400">
        <f t="shared" si="87"/>
        <v>5978.535259876584</v>
      </c>
      <c r="P107" s="392"/>
      <c r="Q107" s="345" t="s">
        <v>75</v>
      </c>
      <c r="R107" s="400">
        <f t="shared" si="83"/>
        <v>3500.1753688758745</v>
      </c>
      <c r="S107" s="310"/>
      <c r="T107" s="345" t="s">
        <v>75</v>
      </c>
      <c r="U107" s="400">
        <f t="shared" si="84"/>
        <v>58.402914884751951</v>
      </c>
      <c r="V107" s="400">
        <f t="shared" si="84"/>
        <v>1.8959414067467088E-2</v>
      </c>
      <c r="W107" s="400">
        <f t="shared" si="84"/>
        <v>58.421874298819418</v>
      </c>
      <c r="X107" s="392"/>
      <c r="Y107" s="345" t="s">
        <v>75</v>
      </c>
      <c r="Z107" s="400">
        <f t="shared" si="85"/>
        <v>490.30102759640215</v>
      </c>
      <c r="AA107" s="310"/>
      <c r="AB107" s="395" t="s">
        <v>75</v>
      </c>
      <c r="AC107" s="372">
        <f t="shared" si="88"/>
        <v>9.9023138356641602E-2</v>
      </c>
      <c r="AD107" s="372">
        <f t="shared" si="88"/>
        <v>1.4218928754416993E-3</v>
      </c>
      <c r="AE107" s="372">
        <f t="shared" si="88"/>
        <v>5.2595909883166307E-2</v>
      </c>
      <c r="AF107" s="372">
        <f t="shared" si="88"/>
        <v>7.3500498802786682E-2</v>
      </c>
      <c r="AG107" s="372">
        <f t="shared" si="88"/>
        <v>4.0046496342083593</v>
      </c>
      <c r="AH107" s="372">
        <f t="shared" si="88"/>
        <v>4.2311910741263956</v>
      </c>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row>
    <row r="108" spans="12:58" ht="16" x14ac:dyDescent="0.15">
      <c r="L108" s="345" t="s">
        <v>76</v>
      </c>
      <c r="M108" s="400">
        <f t="shared" si="87"/>
        <v>5.1953723141195897E-4</v>
      </c>
      <c r="N108" s="400">
        <f t="shared" si="87"/>
        <v>46063.736025211991</v>
      </c>
      <c r="O108" s="400">
        <f t="shared" si="87"/>
        <v>46063.736544749219</v>
      </c>
      <c r="P108" s="392"/>
      <c r="Q108" s="345" t="s">
        <v>76</v>
      </c>
      <c r="R108" s="400">
        <f t="shared" si="83"/>
        <v>1968.8228364933011</v>
      </c>
      <c r="S108" s="310"/>
      <c r="T108" s="345" t="s">
        <v>76</v>
      </c>
      <c r="U108" s="400">
        <f t="shared" si="84"/>
        <v>104.84199965159402</v>
      </c>
      <c r="V108" s="400">
        <f t="shared" si="84"/>
        <v>11.363033764663575</v>
      </c>
      <c r="W108" s="400">
        <f t="shared" si="84"/>
        <v>116.20503341625759</v>
      </c>
      <c r="X108" s="392"/>
      <c r="Y108" s="345" t="s">
        <v>76</v>
      </c>
      <c r="Z108" s="400">
        <f t="shared" si="85"/>
        <v>200.5702799278053</v>
      </c>
      <c r="AA108" s="310"/>
      <c r="AB108" s="395" t="s">
        <v>76</v>
      </c>
      <c r="AC108" s="372">
        <f t="shared" si="88"/>
        <v>4.963158086229668E-2</v>
      </c>
      <c r="AD108" s="372">
        <f t="shared" si="88"/>
        <v>0</v>
      </c>
      <c r="AE108" s="372">
        <f t="shared" si="88"/>
        <v>6.6139041700807757E-4</v>
      </c>
      <c r="AF108" s="372">
        <f t="shared" si="88"/>
        <v>3.3493292917655664</v>
      </c>
      <c r="AG108" s="372">
        <f t="shared" si="88"/>
        <v>257.97753563553027</v>
      </c>
      <c r="AH108" s="372">
        <f t="shared" si="88"/>
        <v>261.37715789857515</v>
      </c>
      <c r="AI108" s="310"/>
      <c r="AJ108" s="310"/>
      <c r="AK108" s="310"/>
      <c r="AL108" s="310"/>
      <c r="AM108" s="310"/>
      <c r="AN108" s="310"/>
      <c r="AO108" s="310"/>
      <c r="AP108" s="310"/>
      <c r="AQ108" s="310"/>
      <c r="AR108" s="310"/>
      <c r="AS108" s="310"/>
      <c r="AT108" s="310"/>
      <c r="AU108" s="310"/>
      <c r="AV108" s="310"/>
      <c r="AW108" s="310"/>
      <c r="AX108" s="310"/>
      <c r="AY108" s="310"/>
      <c r="AZ108" s="310"/>
      <c r="BA108" s="310"/>
      <c r="BB108" s="310"/>
      <c r="BC108" s="310"/>
      <c r="BD108" s="310"/>
      <c r="BE108" s="310"/>
      <c r="BF108" s="310"/>
    </row>
    <row r="109" spans="12:58" ht="16" x14ac:dyDescent="0.15">
      <c r="L109" s="345" t="s">
        <v>77</v>
      </c>
      <c r="M109" s="400">
        <f t="shared" si="87"/>
        <v>1.7317907713731935E-4</v>
      </c>
      <c r="N109" s="400">
        <f t="shared" si="87"/>
        <v>96.591428637238025</v>
      </c>
      <c r="O109" s="400">
        <f t="shared" si="87"/>
        <v>96.591601816315162</v>
      </c>
      <c r="P109" s="392"/>
      <c r="Q109" s="345" t="s">
        <v>77</v>
      </c>
      <c r="R109" s="400">
        <f t="shared" si="83"/>
        <v>259.02147000844434</v>
      </c>
      <c r="S109" s="310"/>
      <c r="T109" s="345" t="s">
        <v>77</v>
      </c>
      <c r="U109" s="400">
        <f t="shared" si="84"/>
        <v>13.211987672007105</v>
      </c>
      <c r="V109" s="400">
        <f t="shared" si="84"/>
        <v>4.001980105385879E-4</v>
      </c>
      <c r="W109" s="400">
        <f t="shared" si="84"/>
        <v>13.212387870017643</v>
      </c>
      <c r="X109" s="392"/>
      <c r="Y109" s="345" t="s">
        <v>77</v>
      </c>
      <c r="Z109" s="400">
        <f t="shared" si="85"/>
        <v>9.973681637409749</v>
      </c>
      <c r="AA109" s="310"/>
      <c r="AB109" s="395" t="s">
        <v>77</v>
      </c>
      <c r="AC109" s="372">
        <f t="shared" si="88"/>
        <v>1.3665147889696485E-5</v>
      </c>
      <c r="AD109" s="372">
        <f t="shared" si="88"/>
        <v>0</v>
      </c>
      <c r="AE109" s="372">
        <f t="shared" si="88"/>
        <v>1.8677771367947557E-4</v>
      </c>
      <c r="AF109" s="372">
        <f t="shared" si="88"/>
        <v>0</v>
      </c>
      <c r="AG109" s="372">
        <f t="shared" si="88"/>
        <v>8.9046404371401849E-2</v>
      </c>
      <c r="AH109" s="372">
        <f t="shared" si="88"/>
        <v>8.9246847232971022E-2</v>
      </c>
      <c r="AI109" s="310"/>
      <c r="AJ109" s="310"/>
      <c r="AK109" s="310"/>
      <c r="AL109" s="310"/>
      <c r="AM109" s="310"/>
      <c r="AN109" s="310"/>
      <c r="AO109" s="310"/>
      <c r="AP109" s="310"/>
      <c r="AQ109" s="310"/>
      <c r="AR109" s="310"/>
      <c r="AS109" s="310"/>
      <c r="AT109" s="310"/>
      <c r="AU109" s="310"/>
      <c r="AV109" s="310"/>
      <c r="AW109" s="310"/>
      <c r="AX109" s="310"/>
      <c r="AY109" s="310"/>
      <c r="AZ109" s="310"/>
      <c r="BA109" s="310"/>
      <c r="BB109" s="310"/>
      <c r="BC109" s="310"/>
      <c r="BD109" s="310"/>
      <c r="BE109" s="310"/>
      <c r="BF109" s="310"/>
    </row>
    <row r="110" spans="12:58" ht="16" x14ac:dyDescent="0.15">
      <c r="L110" s="345" t="s">
        <v>78</v>
      </c>
      <c r="M110" s="400">
        <f t="shared" si="87"/>
        <v>0</v>
      </c>
      <c r="N110" s="400">
        <f t="shared" si="87"/>
        <v>16.954736247495013</v>
      </c>
      <c r="O110" s="400">
        <f t="shared" si="87"/>
        <v>16.954736247495013</v>
      </c>
      <c r="P110" s="392"/>
      <c r="Q110" s="345" t="s">
        <v>71</v>
      </c>
      <c r="R110" s="400">
        <f t="shared" si="83"/>
        <v>21.739356870802059</v>
      </c>
      <c r="S110" s="310"/>
      <c r="T110" s="345" t="s">
        <v>71</v>
      </c>
      <c r="U110" s="400">
        <f t="shared" si="84"/>
        <v>0.37112432227695524</v>
      </c>
      <c r="V110" s="400">
        <f t="shared" si="84"/>
        <v>3.2060836419987014E-3</v>
      </c>
      <c r="W110" s="400">
        <f t="shared" si="84"/>
        <v>0.37433040591895395</v>
      </c>
      <c r="X110" s="392"/>
      <c r="Y110" s="345" t="s">
        <v>71</v>
      </c>
      <c r="Z110" s="400">
        <f t="shared" si="85"/>
        <v>9.0564940888762031</v>
      </c>
      <c r="AA110" s="310"/>
      <c r="AB110" s="395" t="s">
        <v>78</v>
      </c>
      <c r="AC110" s="372">
        <f t="shared" si="88"/>
        <v>1.4907422545547852E-2</v>
      </c>
      <c r="AD110" s="372">
        <f t="shared" si="88"/>
        <v>0</v>
      </c>
      <c r="AE110" s="372">
        <f t="shared" si="88"/>
        <v>0</v>
      </c>
      <c r="AF110" s="372">
        <f t="shared" si="88"/>
        <v>0</v>
      </c>
      <c r="AG110" s="372">
        <f t="shared" si="88"/>
        <v>5.0741709856083595E-7</v>
      </c>
      <c r="AH110" s="372">
        <f t="shared" si="88"/>
        <v>1.4907929962646413E-2</v>
      </c>
      <c r="AI110" s="310"/>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row>
    <row r="111" spans="12:58" ht="16" x14ac:dyDescent="0.15">
      <c r="L111" s="345" t="s">
        <v>72</v>
      </c>
      <c r="M111" s="400">
        <f t="shared" si="87"/>
        <v>0</v>
      </c>
      <c r="N111" s="400">
        <f t="shared" si="87"/>
        <v>2.0754213901454854E-3</v>
      </c>
      <c r="O111" s="400">
        <f t="shared" si="87"/>
        <v>2.0754213901454854E-3</v>
      </c>
      <c r="P111" s="392"/>
      <c r="Q111" s="345" t="s">
        <v>72</v>
      </c>
      <c r="R111" s="400">
        <f t="shared" si="83"/>
        <v>2.5786010481169755E-2</v>
      </c>
      <c r="S111" s="310"/>
      <c r="T111" s="345" t="s">
        <v>72</v>
      </c>
      <c r="U111" s="400">
        <f t="shared" si="84"/>
        <v>5.1556980906752785E-7</v>
      </c>
      <c r="V111" s="400">
        <f t="shared" si="84"/>
        <v>5.9970261645503316E-8</v>
      </c>
      <c r="W111" s="400">
        <f t="shared" si="84"/>
        <v>5.7554007071303119E-7</v>
      </c>
      <c r="X111" s="392"/>
      <c r="Y111" s="345" t="s">
        <v>72</v>
      </c>
      <c r="Z111" s="400">
        <f t="shared" si="85"/>
        <v>8.5052399481355548E-4</v>
      </c>
      <c r="AA111" s="310"/>
      <c r="AB111" s="345" t="s">
        <v>72</v>
      </c>
      <c r="AC111" s="372">
        <f t="shared" si="88"/>
        <v>0</v>
      </c>
      <c r="AD111" s="372">
        <f t="shared" si="88"/>
        <v>0</v>
      </c>
      <c r="AE111" s="372">
        <f t="shared" si="88"/>
        <v>0</v>
      </c>
      <c r="AF111" s="372">
        <f t="shared" si="88"/>
        <v>0</v>
      </c>
      <c r="AG111" s="372">
        <f t="shared" si="88"/>
        <v>0</v>
      </c>
      <c r="AH111" s="372">
        <f t="shared" si="88"/>
        <v>0</v>
      </c>
      <c r="AI111" s="310"/>
      <c r="AJ111" s="310"/>
      <c r="AK111" s="310"/>
      <c r="AL111" s="310"/>
      <c r="AM111" s="310"/>
      <c r="AN111" s="310"/>
      <c r="AO111" s="310"/>
      <c r="AP111" s="310"/>
      <c r="AQ111" s="310"/>
      <c r="AR111" s="310"/>
      <c r="AS111" s="310"/>
      <c r="AT111" s="310"/>
      <c r="AU111" s="310"/>
      <c r="AV111" s="310"/>
      <c r="AW111" s="310"/>
      <c r="AX111" s="310"/>
      <c r="AY111" s="310"/>
      <c r="AZ111" s="310"/>
      <c r="BA111" s="310"/>
      <c r="BB111" s="310"/>
      <c r="BC111" s="310"/>
      <c r="BD111" s="310"/>
      <c r="BE111" s="310"/>
      <c r="BF111" s="310"/>
    </row>
    <row r="112" spans="12:58" s="463" customFormat="1" ht="16" x14ac:dyDescent="0.15">
      <c r="L112" s="397" t="s">
        <v>17</v>
      </c>
      <c r="M112" s="490">
        <f>SUM(M105:M111)</f>
        <v>1.7317907713731975E-3</v>
      </c>
      <c r="N112" s="490">
        <f>SUM(N105:N111)</f>
        <v>85249.404904089504</v>
      </c>
      <c r="O112" s="490">
        <f>SUM(O105:O111)</f>
        <v>85249.406635880267</v>
      </c>
      <c r="P112" s="397"/>
      <c r="Q112" s="397" t="s">
        <v>17</v>
      </c>
      <c r="R112" s="490">
        <f>SUM(R105:R111)</f>
        <v>16541.115581754089</v>
      </c>
      <c r="S112" s="397"/>
      <c r="T112" s="397" t="s">
        <v>17</v>
      </c>
      <c r="U112" s="491">
        <f>SUM(U105:U111)</f>
        <v>550.78932557327653</v>
      </c>
      <c r="V112" s="491">
        <f>SUM(V105:V111)</f>
        <v>118.91677730685964</v>
      </c>
      <c r="W112" s="491">
        <f>SUM(W105:W111)</f>
        <v>669.70610288013609</v>
      </c>
      <c r="X112" s="397"/>
      <c r="Y112" s="397" t="s">
        <v>17</v>
      </c>
      <c r="Z112" s="490">
        <f>SUM(Z105:Z111)</f>
        <v>3469.8846561053192</v>
      </c>
      <c r="AA112" s="397"/>
      <c r="AB112" s="397" t="s">
        <v>17</v>
      </c>
      <c r="AC112" s="494">
        <f t="shared" ref="AC112:AH112" si="89">SUM(AC105:AC111)</f>
        <v>0.5009616273973716</v>
      </c>
      <c r="AD112" s="494">
        <f t="shared" si="89"/>
        <v>1.4218928754416993E-3</v>
      </c>
      <c r="AE112" s="494">
        <f t="shared" si="89"/>
        <v>9.6612374255528183E-2</v>
      </c>
      <c r="AF112" s="494">
        <f t="shared" si="89"/>
        <v>3.8663517497207023</v>
      </c>
      <c r="AG112" s="494">
        <f t="shared" si="89"/>
        <v>437.63080275910147</v>
      </c>
      <c r="AH112" s="494">
        <f t="shared" si="89"/>
        <v>442.09615040335052</v>
      </c>
      <c r="AI112" s="397"/>
      <c r="AJ112" s="397"/>
      <c r="AK112" s="397"/>
      <c r="AL112" s="397"/>
      <c r="AM112" s="397"/>
      <c r="AN112" s="397"/>
      <c r="AO112" s="397"/>
      <c r="AP112" s="397"/>
      <c r="AQ112" s="397"/>
      <c r="AR112" s="397"/>
      <c r="AS112" s="397"/>
      <c r="AT112" s="397"/>
      <c r="AU112" s="397"/>
      <c r="AV112" s="397"/>
      <c r="AW112" s="397"/>
      <c r="AX112" s="397"/>
      <c r="AY112" s="397"/>
      <c r="AZ112" s="397"/>
      <c r="BA112" s="397"/>
      <c r="BB112" s="397"/>
      <c r="BC112" s="397"/>
      <c r="BD112" s="397"/>
      <c r="BE112" s="397"/>
      <c r="BF112" s="397"/>
    </row>
    <row r="113" spans="12:58" ht="16" x14ac:dyDescent="0.15">
      <c r="L113" s="310"/>
      <c r="M113" s="310"/>
      <c r="N113" s="310"/>
      <c r="O113" s="310"/>
      <c r="P113" s="310"/>
      <c r="Q113" s="310"/>
      <c r="R113" s="310"/>
      <c r="S113" s="310"/>
      <c r="T113" s="310"/>
      <c r="U113" s="310"/>
      <c r="V113" s="310"/>
      <c r="W113" s="310"/>
      <c r="X113" s="310"/>
      <c r="Y113" s="310"/>
      <c r="Z113" s="310"/>
      <c r="AA113" s="310"/>
      <c r="AB113" s="310"/>
      <c r="AC113" s="310"/>
      <c r="AD113" s="310"/>
      <c r="AE113" s="310"/>
      <c r="AF113" s="310"/>
      <c r="AG113" s="310"/>
      <c r="AH113" s="310"/>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row>
    <row r="114" spans="12:58" x14ac:dyDescent="0.15">
      <c r="L114" s="451" t="s">
        <v>486</v>
      </c>
      <c r="M114" s="452"/>
      <c r="N114" s="452"/>
      <c r="O114" s="452"/>
      <c r="P114" s="451"/>
      <c r="Q114" s="451" t="s">
        <v>486</v>
      </c>
      <c r="R114" s="452"/>
      <c r="S114" s="452"/>
      <c r="T114" s="451" t="s">
        <v>486</v>
      </c>
      <c r="U114" s="452"/>
      <c r="V114" s="492"/>
      <c r="W114" s="492"/>
      <c r="X114" s="492"/>
      <c r="Y114" s="451" t="s">
        <v>486</v>
      </c>
      <c r="Z114" s="452"/>
      <c r="AA114" s="452"/>
      <c r="AB114" s="451" t="s">
        <v>486</v>
      </c>
      <c r="AC114" s="452"/>
      <c r="AD114" s="452"/>
      <c r="AE114" s="452"/>
      <c r="AF114" s="452"/>
      <c r="AG114" s="452"/>
      <c r="AH114" s="452"/>
      <c r="AI114" s="452"/>
      <c r="AJ114" s="452"/>
      <c r="AK114" s="452"/>
      <c r="AL114" s="452"/>
      <c r="AM114" s="452"/>
      <c r="AN114" s="452"/>
      <c r="AO114" s="452"/>
      <c r="AP114" s="452"/>
      <c r="AQ114" s="452"/>
      <c r="AR114" s="452"/>
      <c r="AS114" s="452"/>
      <c r="AT114" s="452"/>
      <c r="AU114" s="452"/>
      <c r="AV114" s="452"/>
      <c r="AW114" s="452"/>
      <c r="AX114" s="452"/>
      <c r="AY114" s="452"/>
      <c r="AZ114" s="452"/>
      <c r="BA114" s="452"/>
      <c r="BB114" s="452"/>
      <c r="BC114" s="452"/>
      <c r="BD114" s="452"/>
      <c r="BE114" s="452"/>
      <c r="BF114" s="452"/>
    </row>
    <row r="115" spans="12:58" ht="34" x14ac:dyDescent="0.15">
      <c r="L115" s="332" t="s">
        <v>502</v>
      </c>
      <c r="M115" s="389" t="s">
        <v>460</v>
      </c>
      <c r="N115" s="398" t="s">
        <v>474</v>
      </c>
      <c r="O115" s="334" t="s">
        <v>17</v>
      </c>
      <c r="P115" s="309"/>
      <c r="Q115" s="332" t="s">
        <v>502</v>
      </c>
      <c r="R115" s="398" t="s">
        <v>475</v>
      </c>
      <c r="S115" s="310"/>
      <c r="T115" s="332" t="s">
        <v>502</v>
      </c>
      <c r="U115" s="398" t="s">
        <v>476</v>
      </c>
      <c r="V115" s="398" t="s">
        <v>477</v>
      </c>
      <c r="W115" s="398" t="s">
        <v>17</v>
      </c>
      <c r="X115" s="309"/>
      <c r="Y115" s="332" t="s">
        <v>502</v>
      </c>
      <c r="Z115" s="398" t="s">
        <v>478</v>
      </c>
      <c r="AA115" s="310"/>
      <c r="AB115" s="332" t="s">
        <v>502</v>
      </c>
      <c r="AC115" s="332" t="s">
        <v>479</v>
      </c>
      <c r="AD115" s="332" t="s">
        <v>480</v>
      </c>
      <c r="AE115" s="332" t="s">
        <v>481</v>
      </c>
      <c r="AF115" s="332" t="s">
        <v>482</v>
      </c>
      <c r="AG115" s="332" t="s">
        <v>483</v>
      </c>
      <c r="AH115" s="398" t="s">
        <v>17</v>
      </c>
      <c r="AI115" s="310"/>
      <c r="AJ115" s="310"/>
      <c r="AK115" s="310"/>
      <c r="AL115" s="310"/>
      <c r="AM115" s="310"/>
      <c r="AN115" s="310"/>
      <c r="AO115" s="310"/>
      <c r="AP115" s="310"/>
      <c r="AQ115" s="310"/>
      <c r="AR115" s="310"/>
      <c r="AS115" s="310"/>
      <c r="AT115" s="310"/>
      <c r="AU115" s="310"/>
      <c r="AV115" s="310"/>
      <c r="AW115" s="310"/>
      <c r="AX115" s="310"/>
      <c r="AY115" s="310"/>
      <c r="AZ115" s="310"/>
      <c r="BA115" s="310"/>
      <c r="BB115" s="310"/>
      <c r="BC115" s="310"/>
      <c r="BD115" s="310"/>
      <c r="BE115" s="310"/>
      <c r="BF115" s="310"/>
    </row>
    <row r="116" spans="12:58" ht="16" x14ac:dyDescent="0.2">
      <c r="L116" s="340" t="s">
        <v>66</v>
      </c>
      <c r="M116" s="495">
        <v>0.70934149995446205</v>
      </c>
      <c r="N116" s="408">
        <v>30728045.579110418</v>
      </c>
      <c r="O116" s="400">
        <f>SUM(M116:N116)</f>
        <v>30728046.288451917</v>
      </c>
      <c r="P116" s="409"/>
      <c r="Q116" s="340" t="s">
        <v>66</v>
      </c>
      <c r="R116" s="400">
        <v>3911294.7055401262</v>
      </c>
      <c r="S116" s="370"/>
      <c r="T116" s="340" t="s">
        <v>66</v>
      </c>
      <c r="U116" s="400">
        <v>382627.6900985387</v>
      </c>
      <c r="V116" s="400">
        <v>110030.115932384</v>
      </c>
      <c r="W116" s="400">
        <f>SUM(U116:V116)</f>
        <v>492657.80603092269</v>
      </c>
      <c r="X116" s="409"/>
      <c r="Y116" s="340" t="s">
        <v>66</v>
      </c>
      <c r="Z116" s="400">
        <v>2778022.8142395746</v>
      </c>
      <c r="AA116" s="370"/>
      <c r="AB116" s="340" t="s">
        <v>74</v>
      </c>
      <c r="AC116" s="372">
        <v>276.82790188025598</v>
      </c>
      <c r="AD116" s="372"/>
      <c r="AE116" s="372">
        <v>44.0902908826246</v>
      </c>
      <c r="AF116" s="372">
        <v>454.15311288367951</v>
      </c>
      <c r="AG116" s="372">
        <v>179194.40525205</v>
      </c>
      <c r="AH116" s="372">
        <f t="shared" ref="AH116:AH122" si="90">SUM(AC116:AG116)</f>
        <v>179969.47655769656</v>
      </c>
      <c r="AI116" s="370"/>
      <c r="AJ116" s="370"/>
      <c r="AK116" s="370"/>
      <c r="AL116" s="370"/>
      <c r="AM116" s="370"/>
      <c r="AN116" s="370"/>
      <c r="AO116" s="370"/>
      <c r="AP116" s="370"/>
      <c r="AQ116" s="370"/>
      <c r="AR116" s="370"/>
      <c r="AS116" s="370"/>
      <c r="AT116" s="370"/>
      <c r="AU116" s="370"/>
      <c r="AV116" s="370"/>
      <c r="AW116" s="370"/>
      <c r="AX116" s="370"/>
      <c r="AY116" s="370"/>
      <c r="AZ116" s="370"/>
      <c r="BA116" s="370"/>
      <c r="BB116" s="370"/>
      <c r="BC116" s="370"/>
      <c r="BD116" s="370"/>
      <c r="BE116" s="370"/>
      <c r="BF116" s="370"/>
    </row>
    <row r="117" spans="12:58" ht="16" x14ac:dyDescent="0.2">
      <c r="L117" s="340" t="s">
        <v>67</v>
      </c>
      <c r="M117" s="495"/>
      <c r="N117" s="408">
        <v>3159786.2033438049</v>
      </c>
      <c r="O117" s="400">
        <f t="shared" ref="O117:O122" si="91">SUM(M117:N117)</f>
        <v>3159786.2033438049</v>
      </c>
      <c r="P117" s="409"/>
      <c r="Q117" s="340" t="s">
        <v>67</v>
      </c>
      <c r="R117" s="400">
        <v>7139027.9962789482</v>
      </c>
      <c r="S117" s="370"/>
      <c r="T117" s="340" t="s">
        <v>67</v>
      </c>
      <c r="U117" s="400">
        <v>308.67959318775632</v>
      </c>
      <c r="V117" s="400">
        <v>81.810120997950406</v>
      </c>
      <c r="W117" s="400">
        <f t="shared" ref="W117:W122" si="92">SUM(U117:V117)</f>
        <v>390.4897141857067</v>
      </c>
      <c r="X117" s="409"/>
      <c r="Y117" s="340" t="s">
        <v>67</v>
      </c>
      <c r="Z117" s="400">
        <v>48199.083827196526</v>
      </c>
      <c r="AA117" s="370"/>
      <c r="AB117" s="340" t="s">
        <v>67</v>
      </c>
      <c r="AC117" s="372">
        <v>68.655178296379702</v>
      </c>
      <c r="AD117" s="372"/>
      <c r="AE117" s="372">
        <v>0.114044468849897</v>
      </c>
      <c r="AF117" s="372">
        <v>1.3373288325965399E-2</v>
      </c>
      <c r="AG117" s="372">
        <v>578.59501938614903</v>
      </c>
      <c r="AH117" s="372">
        <f t="shared" si="90"/>
        <v>647.37761543970464</v>
      </c>
      <c r="AI117" s="370"/>
      <c r="AJ117" s="370"/>
      <c r="AK117" s="370"/>
      <c r="AL117" s="370"/>
      <c r="AM117" s="370"/>
      <c r="AN117" s="370"/>
      <c r="AO117" s="370"/>
      <c r="AP117" s="370"/>
      <c r="AQ117" s="370"/>
      <c r="AR117" s="370"/>
      <c r="AS117" s="370"/>
      <c r="AT117" s="370"/>
      <c r="AU117" s="370"/>
      <c r="AV117" s="370"/>
      <c r="AW117" s="370"/>
      <c r="AX117" s="370"/>
      <c r="AY117" s="370"/>
      <c r="AZ117" s="370"/>
      <c r="BA117" s="370"/>
      <c r="BB117" s="370"/>
      <c r="BC117" s="370"/>
      <c r="BD117" s="370"/>
      <c r="BE117" s="370"/>
      <c r="BF117" s="370"/>
    </row>
    <row r="118" spans="12:58" ht="16" x14ac:dyDescent="0.2">
      <c r="L118" s="340" t="s">
        <v>75</v>
      </c>
      <c r="M118" s="495">
        <v>0.35467074997723103</v>
      </c>
      <c r="N118" s="408">
        <v>6122019.751442872</v>
      </c>
      <c r="O118" s="400">
        <f t="shared" si="91"/>
        <v>6122020.106113622</v>
      </c>
      <c r="P118" s="409"/>
      <c r="Q118" s="340" t="s">
        <v>75</v>
      </c>
      <c r="R118" s="400">
        <v>3584179.5777288955</v>
      </c>
      <c r="S118" s="370"/>
      <c r="T118" s="340" t="s">
        <v>75</v>
      </c>
      <c r="U118" s="400">
        <v>59804.584841985998</v>
      </c>
      <c r="V118" s="400">
        <v>19.414440005086298</v>
      </c>
      <c r="W118" s="400">
        <f t="shared" si="92"/>
        <v>59823.999281991084</v>
      </c>
      <c r="X118" s="409"/>
      <c r="Y118" s="340" t="s">
        <v>75</v>
      </c>
      <c r="Z118" s="400">
        <v>502068.2522587158</v>
      </c>
      <c r="AA118" s="370"/>
      <c r="AB118" s="340" t="s">
        <v>75</v>
      </c>
      <c r="AC118" s="372">
        <v>101.399693677201</v>
      </c>
      <c r="AD118" s="372">
        <v>1.4560183044523001</v>
      </c>
      <c r="AE118" s="372">
        <v>53.858211720362299</v>
      </c>
      <c r="AF118" s="372">
        <v>75.264510774053562</v>
      </c>
      <c r="AG118" s="372">
        <v>4100.7612254293599</v>
      </c>
      <c r="AH118" s="372">
        <f t="shared" si="90"/>
        <v>4332.7396599054291</v>
      </c>
      <c r="AI118" s="370"/>
      <c r="AJ118" s="370"/>
      <c r="AK118" s="370"/>
      <c r="AL118" s="370"/>
      <c r="AM118" s="370"/>
      <c r="AN118" s="370"/>
      <c r="AO118" s="370"/>
      <c r="AP118" s="370"/>
      <c r="AQ118" s="370"/>
      <c r="AR118" s="370"/>
      <c r="AS118" s="370"/>
      <c r="AT118" s="370"/>
      <c r="AU118" s="370"/>
      <c r="AV118" s="370"/>
      <c r="AW118" s="370"/>
      <c r="AX118" s="370"/>
      <c r="AY118" s="370"/>
      <c r="AZ118" s="370"/>
      <c r="BA118" s="370"/>
      <c r="BB118" s="370"/>
      <c r="BC118" s="370"/>
      <c r="BD118" s="370"/>
      <c r="BE118" s="370"/>
      <c r="BF118" s="370"/>
    </row>
    <row r="119" spans="12:58" ht="16" x14ac:dyDescent="0.2">
      <c r="L119" s="340" t="s">
        <v>76</v>
      </c>
      <c r="M119" s="495">
        <v>0.53200612496584598</v>
      </c>
      <c r="N119" s="408">
        <v>47169265.689817078</v>
      </c>
      <c r="O119" s="400">
        <f t="shared" si="91"/>
        <v>47169266.221823201</v>
      </c>
      <c r="P119" s="409"/>
      <c r="Q119" s="340" t="s">
        <v>76</v>
      </c>
      <c r="R119" s="400">
        <v>2016074.5845691403</v>
      </c>
      <c r="S119" s="370"/>
      <c r="T119" s="340" t="s">
        <v>76</v>
      </c>
      <c r="U119" s="400">
        <v>107358.20764323228</v>
      </c>
      <c r="V119" s="400">
        <v>11635.746575015501</v>
      </c>
      <c r="W119" s="400">
        <f t="shared" si="92"/>
        <v>118993.95421824777</v>
      </c>
      <c r="X119" s="409"/>
      <c r="Y119" s="340" t="s">
        <v>76</v>
      </c>
      <c r="Z119" s="400">
        <v>205383.96664607263</v>
      </c>
      <c r="AA119" s="370"/>
      <c r="AB119" s="340" t="s">
        <v>76</v>
      </c>
      <c r="AC119" s="372">
        <v>50.8227388029918</v>
      </c>
      <c r="AD119" s="372"/>
      <c r="AE119" s="372">
        <v>0.67726378701627143</v>
      </c>
      <c r="AF119" s="372">
        <v>3429.71319476794</v>
      </c>
      <c r="AG119" s="372">
        <v>264168.996490783</v>
      </c>
      <c r="AH119" s="372">
        <f t="shared" si="90"/>
        <v>267650.20968814095</v>
      </c>
      <c r="AI119" s="370"/>
      <c r="AJ119" s="370"/>
      <c r="AK119" s="370"/>
      <c r="AL119" s="370"/>
      <c r="AM119" s="370"/>
      <c r="AN119" s="370"/>
      <c r="AO119" s="370"/>
      <c r="AP119" s="370"/>
      <c r="AQ119" s="370"/>
      <c r="AR119" s="370"/>
      <c r="AS119" s="370"/>
      <c r="AT119" s="370"/>
      <c r="AU119" s="370"/>
      <c r="AV119" s="370"/>
      <c r="AW119" s="370"/>
      <c r="AX119" s="370"/>
      <c r="AY119" s="370"/>
      <c r="AZ119" s="370"/>
      <c r="BA119" s="370"/>
      <c r="BB119" s="370"/>
      <c r="BC119" s="370"/>
      <c r="BD119" s="370"/>
      <c r="BE119" s="370"/>
      <c r="BF119" s="370"/>
    </row>
    <row r="120" spans="12:58" ht="16" x14ac:dyDescent="0.2">
      <c r="L120" s="340" t="s">
        <v>77</v>
      </c>
      <c r="M120" s="495">
        <v>0.17733537498861501</v>
      </c>
      <c r="N120" s="408">
        <v>98909.622924531737</v>
      </c>
      <c r="O120" s="400">
        <f t="shared" si="91"/>
        <v>98909.800259906726</v>
      </c>
      <c r="P120" s="409"/>
      <c r="Q120" s="340" t="s">
        <v>77</v>
      </c>
      <c r="R120" s="400">
        <v>265237.985288647</v>
      </c>
      <c r="S120" s="370"/>
      <c r="T120" s="340" t="s">
        <v>77</v>
      </c>
      <c r="U120" s="400">
        <v>13529.075376135275</v>
      </c>
      <c r="V120" s="400">
        <v>0.40980276279151401</v>
      </c>
      <c r="W120" s="400">
        <f t="shared" si="92"/>
        <v>13529.485178898067</v>
      </c>
      <c r="X120" s="409"/>
      <c r="Y120" s="340" t="s">
        <v>77</v>
      </c>
      <c r="Z120" s="400">
        <v>10213.049996707583</v>
      </c>
      <c r="AA120" s="370"/>
      <c r="AB120" s="340" t="s">
        <v>77</v>
      </c>
      <c r="AC120" s="372">
        <v>1.3993111439049201E-2</v>
      </c>
      <c r="AD120" s="372"/>
      <c r="AE120" s="372">
        <v>0.19126037880778299</v>
      </c>
      <c r="AF120" s="372"/>
      <c r="AG120" s="372">
        <v>91.183518076315494</v>
      </c>
      <c r="AH120" s="372">
        <f t="shared" si="90"/>
        <v>91.388771566562326</v>
      </c>
      <c r="AI120" s="370"/>
      <c r="AJ120" s="370"/>
      <c r="AK120" s="370"/>
      <c r="AL120" s="370"/>
      <c r="AM120" s="370"/>
      <c r="AN120" s="370"/>
      <c r="AO120" s="370"/>
      <c r="AP120" s="370"/>
      <c r="AQ120" s="370"/>
      <c r="AR120" s="370"/>
      <c r="AS120" s="370"/>
      <c r="AT120" s="370"/>
      <c r="AU120" s="370"/>
      <c r="AV120" s="370"/>
      <c r="AW120" s="370"/>
      <c r="AX120" s="370"/>
      <c r="AY120" s="370"/>
      <c r="AZ120" s="370"/>
      <c r="BA120" s="370"/>
      <c r="BB120" s="370"/>
      <c r="BC120" s="370"/>
      <c r="BD120" s="370"/>
      <c r="BE120" s="370"/>
      <c r="BF120" s="370"/>
    </row>
    <row r="121" spans="12:58" ht="16" x14ac:dyDescent="0.2">
      <c r="L121" s="340" t="s">
        <v>71</v>
      </c>
      <c r="M121" s="495"/>
      <c r="N121" s="408">
        <v>17361.649917434894</v>
      </c>
      <c r="O121" s="400">
        <f t="shared" si="91"/>
        <v>17361.649917434894</v>
      </c>
      <c r="P121" s="409"/>
      <c r="Q121" s="340" t="s">
        <v>71</v>
      </c>
      <c r="R121" s="400">
        <v>22261.101435701308</v>
      </c>
      <c r="S121" s="370"/>
      <c r="T121" s="340" t="s">
        <v>71</v>
      </c>
      <c r="U121" s="400">
        <v>380.03130601160217</v>
      </c>
      <c r="V121" s="400">
        <v>3.2830296494066702</v>
      </c>
      <c r="W121" s="400">
        <f t="shared" si="92"/>
        <v>383.31433566100884</v>
      </c>
      <c r="X121" s="409"/>
      <c r="Y121" s="340" t="s">
        <v>71</v>
      </c>
      <c r="Z121" s="400">
        <v>9273.849947009232</v>
      </c>
      <c r="AA121" s="370"/>
      <c r="AB121" s="340" t="s">
        <v>78</v>
      </c>
      <c r="AC121" s="372">
        <v>15.265200686641</v>
      </c>
      <c r="AD121" s="372"/>
      <c r="AE121" s="372"/>
      <c r="AF121" s="372"/>
      <c r="AG121" s="372">
        <v>5.1959510892629602E-4</v>
      </c>
      <c r="AH121" s="372">
        <f t="shared" si="90"/>
        <v>15.265720281749926</v>
      </c>
      <c r="AI121" s="370"/>
      <c r="AJ121" s="370"/>
      <c r="AK121" s="370"/>
      <c r="AL121" s="370"/>
      <c r="AM121" s="370"/>
      <c r="AN121" s="370"/>
      <c r="AO121" s="370"/>
      <c r="AP121" s="370"/>
      <c r="AQ121" s="370"/>
      <c r="AR121" s="370"/>
      <c r="AS121" s="370"/>
      <c r="AT121" s="370"/>
      <c r="AU121" s="370"/>
      <c r="AV121" s="370"/>
      <c r="AW121" s="370"/>
      <c r="AX121" s="370"/>
      <c r="AY121" s="370"/>
      <c r="AZ121" s="370"/>
      <c r="BA121" s="370"/>
      <c r="BB121" s="370"/>
      <c r="BC121" s="370"/>
      <c r="BD121" s="370"/>
      <c r="BE121" s="370"/>
      <c r="BF121" s="370"/>
    </row>
    <row r="122" spans="12:58" ht="16" x14ac:dyDescent="0.2">
      <c r="L122" s="340" t="s">
        <v>72</v>
      </c>
      <c r="M122" s="495"/>
      <c r="N122" s="408">
        <v>2.125231503508977</v>
      </c>
      <c r="O122" s="400">
        <f t="shared" si="91"/>
        <v>2.125231503508977</v>
      </c>
      <c r="P122" s="409"/>
      <c r="Q122" s="340" t="s">
        <v>72</v>
      </c>
      <c r="R122" s="400">
        <v>26.404874732717829</v>
      </c>
      <c r="S122" s="370"/>
      <c r="T122" s="340" t="s">
        <v>72</v>
      </c>
      <c r="U122" s="400">
        <v>5.2794348448514852E-4</v>
      </c>
      <c r="V122" s="400">
        <v>6.1409547924995395E-5</v>
      </c>
      <c r="W122" s="400">
        <f t="shared" si="92"/>
        <v>5.8935303241014394E-4</v>
      </c>
      <c r="X122" s="409"/>
      <c r="Y122" s="340" t="s">
        <v>72</v>
      </c>
      <c r="Z122" s="400">
        <v>0.87093657068908081</v>
      </c>
      <c r="AA122" s="370"/>
      <c r="AB122" s="340" t="s">
        <v>72</v>
      </c>
      <c r="AC122" s="372"/>
      <c r="AD122" s="372"/>
      <c r="AE122" s="372"/>
      <c r="AF122" s="372"/>
      <c r="AG122" s="372"/>
      <c r="AH122" s="372">
        <f t="shared" si="90"/>
        <v>0</v>
      </c>
      <c r="AI122" s="370"/>
      <c r="AJ122" s="370"/>
      <c r="AK122" s="370"/>
      <c r="AL122" s="370"/>
      <c r="AM122" s="370"/>
      <c r="AN122" s="370"/>
      <c r="AO122" s="370"/>
      <c r="AP122" s="370"/>
      <c r="AQ122" s="370"/>
      <c r="AR122" s="370"/>
      <c r="AS122" s="370"/>
      <c r="AT122" s="370"/>
      <c r="AU122" s="370"/>
      <c r="AV122" s="370"/>
      <c r="AW122" s="370"/>
      <c r="AX122" s="370"/>
      <c r="AY122" s="370"/>
      <c r="AZ122" s="370"/>
      <c r="BA122" s="370"/>
      <c r="BB122" s="370"/>
      <c r="BC122" s="370"/>
      <c r="BD122" s="370"/>
      <c r="BE122" s="370"/>
      <c r="BF122" s="370"/>
    </row>
    <row r="123" spans="12:58" s="463" customFormat="1" ht="16" x14ac:dyDescent="0.15">
      <c r="L123" s="480" t="s">
        <v>17</v>
      </c>
      <c r="M123" s="480">
        <f>SUM(M116:M122)</f>
        <v>1.7733537498861542</v>
      </c>
      <c r="N123" s="480">
        <f>SUM(N116:N122)</f>
        <v>87295390.621787652</v>
      </c>
      <c r="O123" s="480">
        <f>SUM(O116:O122)</f>
        <v>87295392.395141393</v>
      </c>
      <c r="P123" s="480"/>
      <c r="Q123" s="480" t="s">
        <v>17</v>
      </c>
      <c r="R123" s="480">
        <f>SUM(R116:R122)</f>
        <v>16938102.355716188</v>
      </c>
      <c r="S123" s="480"/>
      <c r="T123" s="480" t="s">
        <v>17</v>
      </c>
      <c r="U123" s="480">
        <f>SUM(U116:U122)</f>
        <v>564008.26938703516</v>
      </c>
      <c r="V123" s="480">
        <f>SUM(V116:V122)</f>
        <v>121770.77996222427</v>
      </c>
      <c r="W123" s="480">
        <f>SUM(W116:W122)</f>
        <v>685779.04934925935</v>
      </c>
      <c r="X123" s="480"/>
      <c r="Y123" s="480" t="s">
        <v>17</v>
      </c>
      <c r="Z123" s="480">
        <f>SUM(Z116:Z122)</f>
        <v>3553161.8878518469</v>
      </c>
      <c r="AA123" s="480"/>
      <c r="AB123" s="480" t="s">
        <v>17</v>
      </c>
      <c r="AC123" s="494">
        <f>SUM(AC116:AC122)</f>
        <v>512.98470645490852</v>
      </c>
      <c r="AD123" s="494">
        <f t="shared" ref="AD123:AH123" si="93">SUM(AD116:AD122)</f>
        <v>1.4560183044523001</v>
      </c>
      <c r="AE123" s="494">
        <f t="shared" si="93"/>
        <v>98.931071237660859</v>
      </c>
      <c r="AF123" s="494">
        <f t="shared" si="93"/>
        <v>3959.1441917139991</v>
      </c>
      <c r="AG123" s="494">
        <f t="shared" si="93"/>
        <v>448133.94202531991</v>
      </c>
      <c r="AH123" s="494">
        <f t="shared" si="93"/>
        <v>452706.45801303093</v>
      </c>
      <c r="AI123" s="480"/>
      <c r="AJ123" s="480"/>
      <c r="AK123" s="480"/>
      <c r="AL123" s="480"/>
      <c r="AM123" s="480"/>
      <c r="AN123" s="480"/>
      <c r="AO123" s="480"/>
      <c r="AP123" s="480"/>
      <c r="AQ123" s="480"/>
      <c r="AR123" s="480"/>
      <c r="AS123" s="480"/>
      <c r="AT123" s="480"/>
      <c r="AU123" s="480"/>
      <c r="AV123" s="480"/>
      <c r="AW123" s="480"/>
      <c r="AX123" s="480"/>
      <c r="AY123" s="480"/>
      <c r="AZ123" s="480"/>
      <c r="BA123" s="480"/>
      <c r="BB123" s="480"/>
      <c r="BC123" s="480"/>
      <c r="BD123" s="480"/>
      <c r="BE123" s="480"/>
      <c r="BF123" s="480"/>
    </row>
    <row r="124" spans="12:58" ht="16" x14ac:dyDescent="0.15">
      <c r="L124" s="310"/>
      <c r="M124" s="310"/>
      <c r="N124" s="31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310"/>
      <c r="AM124" s="310"/>
      <c r="AN124" s="310"/>
      <c r="AO124" s="310"/>
      <c r="AP124" s="310"/>
      <c r="AQ124" s="310"/>
      <c r="AR124" s="310"/>
      <c r="AS124" s="310"/>
      <c r="AT124" s="310"/>
      <c r="AU124" s="310"/>
      <c r="AV124" s="310"/>
      <c r="AW124" s="310"/>
      <c r="AX124" s="310"/>
      <c r="AY124" s="310"/>
      <c r="AZ124" s="310"/>
      <c r="BA124" s="310"/>
      <c r="BB124" s="310"/>
      <c r="BC124" s="310"/>
      <c r="BD124" s="310"/>
      <c r="BE124" s="310"/>
      <c r="BF124" s="310"/>
    </row>
    <row r="125" spans="12:58" ht="16" x14ac:dyDescent="0.15">
      <c r="L125" s="310"/>
      <c r="M125" s="310"/>
      <c r="N125" s="310"/>
      <c r="O125" s="310"/>
      <c r="P125" s="310"/>
      <c r="Q125" s="310"/>
      <c r="R125" s="310"/>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10"/>
      <c r="AP125" s="310"/>
      <c r="AQ125" s="310"/>
      <c r="AR125" s="310"/>
      <c r="AS125" s="310"/>
      <c r="AT125" s="310"/>
      <c r="AU125" s="310"/>
      <c r="AV125" s="310"/>
      <c r="AW125" s="310"/>
      <c r="AX125" s="310"/>
      <c r="AY125" s="310"/>
      <c r="AZ125" s="310"/>
      <c r="BA125" s="310"/>
      <c r="BB125" s="310"/>
      <c r="BC125" s="310"/>
      <c r="BD125" s="310"/>
      <c r="BE125" s="310"/>
      <c r="BF125" s="310"/>
    </row>
    <row r="126" spans="12:58" ht="16" x14ac:dyDescent="0.15">
      <c r="L126" s="396" t="s">
        <v>1147</v>
      </c>
      <c r="M126" s="310"/>
      <c r="N126" s="310"/>
      <c r="O126" s="310"/>
      <c r="P126" s="310"/>
      <c r="Q126" s="325" t="s">
        <v>431</v>
      </c>
      <c r="R126" s="310"/>
      <c r="S126" s="310"/>
      <c r="T126" s="396" t="s">
        <v>491</v>
      </c>
      <c r="U126" s="310"/>
      <c r="V126" s="310"/>
      <c r="W126" s="310"/>
      <c r="X126" s="309"/>
      <c r="Y126" s="396" t="s">
        <v>492</v>
      </c>
      <c r="Z126" s="310"/>
      <c r="AA126" s="310"/>
      <c r="AB126" s="396" t="s">
        <v>493</v>
      </c>
      <c r="AC126" s="310"/>
      <c r="AD126" s="310"/>
      <c r="AE126" s="310"/>
      <c r="AF126" s="310"/>
      <c r="AG126" s="310"/>
      <c r="AH126" s="310"/>
      <c r="AI126" s="310"/>
      <c r="AJ126" s="310"/>
      <c r="AK126" s="310"/>
      <c r="AL126" s="310"/>
      <c r="AM126" s="310"/>
      <c r="AN126" s="310"/>
      <c r="AO126" s="310"/>
      <c r="AP126" s="310"/>
      <c r="AQ126" s="310"/>
      <c r="AR126" s="310"/>
      <c r="AS126" s="310"/>
      <c r="AT126" s="310"/>
      <c r="AU126" s="310"/>
      <c r="AV126" s="310"/>
      <c r="AW126" s="310"/>
      <c r="AX126" s="310"/>
      <c r="AY126" s="310"/>
      <c r="AZ126" s="310"/>
      <c r="BA126" s="310"/>
      <c r="BB126" s="310"/>
      <c r="BC126" s="310"/>
      <c r="BD126" s="310"/>
      <c r="BE126" s="310"/>
      <c r="BF126" s="310"/>
    </row>
    <row r="127" spans="12:58" s="497" customFormat="1" x14ac:dyDescent="0.15">
      <c r="L127" s="451" t="s">
        <v>487</v>
      </c>
      <c r="M127" s="451"/>
      <c r="N127" s="451"/>
      <c r="O127" s="451"/>
      <c r="P127" s="451"/>
      <c r="Q127" s="451" t="s">
        <v>487</v>
      </c>
      <c r="R127" s="451"/>
      <c r="S127" s="451"/>
      <c r="T127" s="451" t="s">
        <v>487</v>
      </c>
      <c r="U127" s="451"/>
      <c r="V127" s="496"/>
      <c r="W127" s="496"/>
      <c r="X127" s="496"/>
      <c r="Y127" s="451" t="s">
        <v>487</v>
      </c>
      <c r="Z127" s="451"/>
      <c r="AA127" s="451"/>
      <c r="AB127" s="451" t="s">
        <v>487</v>
      </c>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c r="AW127" s="451"/>
      <c r="AX127" s="451"/>
      <c r="AY127" s="451"/>
      <c r="AZ127" s="451"/>
      <c r="BA127" s="451"/>
      <c r="BB127" s="451"/>
      <c r="BC127" s="451"/>
      <c r="BD127" s="451"/>
      <c r="BE127" s="451"/>
      <c r="BF127" s="451"/>
    </row>
    <row r="128" spans="12:58" ht="34" x14ac:dyDescent="0.15">
      <c r="L128" s="332" t="s">
        <v>502</v>
      </c>
      <c r="M128" s="389" t="s">
        <v>460</v>
      </c>
      <c r="N128" s="398" t="s">
        <v>474</v>
      </c>
      <c r="O128" s="334" t="s">
        <v>17</v>
      </c>
      <c r="P128" s="309"/>
      <c r="Q128" s="332" t="s">
        <v>502</v>
      </c>
      <c r="R128" s="398" t="s">
        <v>475</v>
      </c>
      <c r="S128" s="310"/>
      <c r="T128" s="332" t="s">
        <v>502</v>
      </c>
      <c r="U128" s="398" t="s">
        <v>476</v>
      </c>
      <c r="V128" s="398" t="s">
        <v>477</v>
      </c>
      <c r="W128" s="398" t="s">
        <v>17</v>
      </c>
      <c r="X128" s="309"/>
      <c r="Y128" s="332" t="s">
        <v>502</v>
      </c>
      <c r="Z128" s="398" t="s">
        <v>478</v>
      </c>
      <c r="AA128" s="310"/>
      <c r="AB128" s="332" t="s">
        <v>502</v>
      </c>
      <c r="AC128" s="332" t="s">
        <v>479</v>
      </c>
      <c r="AD128" s="332" t="s">
        <v>480</v>
      </c>
      <c r="AE128" s="332" t="s">
        <v>481</v>
      </c>
      <c r="AF128" s="332" t="s">
        <v>482</v>
      </c>
      <c r="AG128" s="332" t="s">
        <v>483</v>
      </c>
      <c r="AH128" s="398" t="s">
        <v>17</v>
      </c>
      <c r="AI128" s="310"/>
      <c r="AJ128" s="310"/>
      <c r="AK128" s="310"/>
      <c r="AL128" s="310"/>
      <c r="AM128" s="310"/>
      <c r="AN128" s="310"/>
      <c r="AO128" s="310"/>
      <c r="AP128" s="310"/>
      <c r="AQ128" s="310"/>
      <c r="AR128" s="310"/>
      <c r="AS128" s="310"/>
      <c r="AT128" s="310"/>
      <c r="AU128" s="310"/>
      <c r="AV128" s="310"/>
      <c r="AW128" s="310"/>
      <c r="AX128" s="310"/>
      <c r="AY128" s="310"/>
      <c r="AZ128" s="310"/>
      <c r="BA128" s="310"/>
      <c r="BB128" s="310"/>
      <c r="BC128" s="310"/>
      <c r="BD128" s="310"/>
      <c r="BE128" s="310"/>
      <c r="BF128" s="310"/>
    </row>
    <row r="129" spans="12:58" ht="16" x14ac:dyDescent="0.2">
      <c r="L129" s="345" t="s">
        <v>66</v>
      </c>
      <c r="M129" s="498">
        <v>4</v>
      </c>
      <c r="N129" s="391">
        <v>113508</v>
      </c>
      <c r="O129" s="391">
        <f>SUM(M129:N129)</f>
        <v>113512</v>
      </c>
      <c r="P129" s="392"/>
      <c r="Q129" s="395" t="s">
        <v>66</v>
      </c>
      <c r="R129" s="395">
        <v>7812</v>
      </c>
      <c r="S129" s="310"/>
      <c r="T129" s="345" t="s">
        <v>66</v>
      </c>
      <c r="U129" s="391">
        <v>2770</v>
      </c>
      <c r="V129" s="391">
        <v>195</v>
      </c>
      <c r="W129" s="391">
        <f>SUM(U129:V129)</f>
        <v>2965</v>
      </c>
      <c r="X129" s="392"/>
      <c r="Y129" s="345" t="s">
        <v>66</v>
      </c>
      <c r="Z129" s="391">
        <v>154494</v>
      </c>
      <c r="AA129" s="310"/>
      <c r="AB129" s="395" t="s">
        <v>74</v>
      </c>
      <c r="AC129" s="383">
        <v>8</v>
      </c>
      <c r="AD129" s="383"/>
      <c r="AE129" s="383">
        <v>48</v>
      </c>
      <c r="AF129" s="383">
        <v>19</v>
      </c>
      <c r="AG129" s="383">
        <v>164</v>
      </c>
      <c r="AH129" s="383">
        <f t="shared" ref="AH129:AH135" si="94">SUM(AC129:AG129)</f>
        <v>239</v>
      </c>
      <c r="AI129" s="310"/>
      <c r="AJ129" s="310"/>
      <c r="AK129" s="310"/>
      <c r="AL129" s="310"/>
      <c r="AM129" s="310"/>
      <c r="AN129" s="310"/>
      <c r="AO129" s="310"/>
      <c r="AP129" s="310"/>
      <c r="AQ129" s="310"/>
      <c r="AR129" s="310"/>
      <c r="AS129" s="310"/>
      <c r="AT129" s="310"/>
      <c r="AU129" s="310"/>
      <c r="AV129" s="310"/>
      <c r="AW129" s="310"/>
      <c r="AX129" s="310"/>
      <c r="AY129" s="310"/>
      <c r="AZ129" s="310"/>
      <c r="BA129" s="310"/>
      <c r="BB129" s="310"/>
      <c r="BC129" s="310"/>
      <c r="BD129" s="310"/>
      <c r="BE129" s="310"/>
      <c r="BF129" s="310"/>
    </row>
    <row r="130" spans="12:58" ht="16" x14ac:dyDescent="0.2">
      <c r="L130" s="345" t="s">
        <v>67</v>
      </c>
      <c r="M130" s="498"/>
      <c r="N130" s="391">
        <v>2529</v>
      </c>
      <c r="O130" s="391">
        <f t="shared" ref="O130:O135" si="95">SUM(M130:N130)</f>
        <v>2529</v>
      </c>
      <c r="P130" s="392"/>
      <c r="Q130" s="395" t="s">
        <v>67</v>
      </c>
      <c r="R130" s="395">
        <v>532</v>
      </c>
      <c r="S130" s="310"/>
      <c r="T130" s="345" t="s">
        <v>67</v>
      </c>
      <c r="U130" s="391">
        <v>130</v>
      </c>
      <c r="V130" s="391">
        <v>80</v>
      </c>
      <c r="W130" s="391">
        <f t="shared" ref="W130:W135" si="96">SUM(U130:V130)</f>
        <v>210</v>
      </c>
      <c r="X130" s="392"/>
      <c r="Y130" s="345" t="s">
        <v>67</v>
      </c>
      <c r="Z130" s="391">
        <v>2282</v>
      </c>
      <c r="AA130" s="310"/>
      <c r="AB130" s="395" t="s">
        <v>67</v>
      </c>
      <c r="AC130" s="383">
        <v>4</v>
      </c>
      <c r="AD130" s="383"/>
      <c r="AE130" s="383">
        <v>2</v>
      </c>
      <c r="AF130" s="383">
        <v>1</v>
      </c>
      <c r="AG130" s="383">
        <v>10</v>
      </c>
      <c r="AH130" s="383">
        <f t="shared" si="94"/>
        <v>17</v>
      </c>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row>
    <row r="131" spans="12:58" ht="16" x14ac:dyDescent="0.2">
      <c r="L131" s="345" t="s">
        <v>75</v>
      </c>
      <c r="M131" s="498">
        <v>2</v>
      </c>
      <c r="N131" s="391">
        <v>2868</v>
      </c>
      <c r="O131" s="391">
        <f t="shared" si="95"/>
        <v>2870</v>
      </c>
      <c r="P131" s="392"/>
      <c r="Q131" s="395" t="s">
        <v>75</v>
      </c>
      <c r="R131" s="395">
        <v>697</v>
      </c>
      <c r="S131" s="310"/>
      <c r="T131" s="345" t="s">
        <v>75</v>
      </c>
      <c r="U131" s="391">
        <v>206</v>
      </c>
      <c r="V131" s="391">
        <v>5</v>
      </c>
      <c r="W131" s="391">
        <f t="shared" si="96"/>
        <v>211</v>
      </c>
      <c r="X131" s="392"/>
      <c r="Y131" s="345" t="s">
        <v>75</v>
      </c>
      <c r="Z131" s="391">
        <v>351</v>
      </c>
      <c r="AA131" s="310"/>
      <c r="AB131" s="395" t="s">
        <v>75</v>
      </c>
      <c r="AC131" s="383">
        <v>4</v>
      </c>
      <c r="AD131" s="383">
        <v>1</v>
      </c>
      <c r="AE131" s="383">
        <v>12</v>
      </c>
      <c r="AF131" s="383">
        <v>6</v>
      </c>
      <c r="AG131" s="383">
        <v>27</v>
      </c>
      <c r="AH131" s="383">
        <f t="shared" si="94"/>
        <v>50</v>
      </c>
      <c r="AI131" s="310"/>
      <c r="AJ131" s="310"/>
      <c r="AK131" s="310"/>
      <c r="AL131" s="310"/>
      <c r="AM131" s="310"/>
      <c r="AN131" s="310"/>
      <c r="AO131" s="310"/>
      <c r="AP131" s="310"/>
      <c r="AQ131" s="310"/>
      <c r="AR131" s="310"/>
      <c r="AS131" s="310"/>
      <c r="AT131" s="310"/>
      <c r="AU131" s="310"/>
      <c r="AV131" s="310"/>
      <c r="AW131" s="310"/>
      <c r="AX131" s="310"/>
      <c r="AY131" s="310"/>
      <c r="AZ131" s="310"/>
      <c r="BA131" s="310"/>
      <c r="BB131" s="310"/>
      <c r="BC131" s="310"/>
      <c r="BD131" s="310"/>
      <c r="BE131" s="310"/>
      <c r="BF131" s="310"/>
    </row>
    <row r="132" spans="12:58" ht="16" x14ac:dyDescent="0.2">
      <c r="L132" s="345" t="s">
        <v>76</v>
      </c>
      <c r="M132" s="498">
        <v>3</v>
      </c>
      <c r="N132" s="391">
        <v>584</v>
      </c>
      <c r="O132" s="391">
        <f t="shared" si="95"/>
        <v>587</v>
      </c>
      <c r="P132" s="392"/>
      <c r="Q132" s="395" t="s">
        <v>76</v>
      </c>
      <c r="R132" s="395">
        <v>780</v>
      </c>
      <c r="S132" s="310"/>
      <c r="T132" s="345" t="s">
        <v>76</v>
      </c>
      <c r="U132" s="391">
        <v>89</v>
      </c>
      <c r="V132" s="391">
        <v>2</v>
      </c>
      <c r="W132" s="391">
        <f t="shared" si="96"/>
        <v>91</v>
      </c>
      <c r="X132" s="392"/>
      <c r="Y132" s="345" t="s">
        <v>76</v>
      </c>
      <c r="Z132" s="391">
        <v>160</v>
      </c>
      <c r="AA132" s="310"/>
      <c r="AB132" s="395" t="s">
        <v>76</v>
      </c>
      <c r="AC132" s="383">
        <v>7</v>
      </c>
      <c r="AD132" s="383"/>
      <c r="AE132" s="383">
        <v>6</v>
      </c>
      <c r="AF132" s="383">
        <v>4</v>
      </c>
      <c r="AG132" s="383">
        <v>23</v>
      </c>
      <c r="AH132" s="383">
        <f t="shared" si="94"/>
        <v>40</v>
      </c>
      <c r="AI132" s="310"/>
      <c r="AJ132" s="310"/>
      <c r="AK132" s="310"/>
      <c r="AL132" s="310"/>
      <c r="AM132" s="310"/>
      <c r="AN132" s="310"/>
      <c r="AO132" s="310"/>
      <c r="AP132" s="310"/>
      <c r="AQ132" s="310"/>
      <c r="AR132" s="310"/>
      <c r="AS132" s="310"/>
      <c r="AT132" s="310"/>
      <c r="AU132" s="310"/>
      <c r="AV132" s="310"/>
      <c r="AW132" s="310"/>
      <c r="AX132" s="310"/>
      <c r="AY132" s="310"/>
      <c r="AZ132" s="310"/>
      <c r="BA132" s="310"/>
      <c r="BB132" s="310"/>
      <c r="BC132" s="310"/>
      <c r="BD132" s="310"/>
      <c r="BE132" s="310"/>
      <c r="BF132" s="310"/>
    </row>
    <row r="133" spans="12:58" ht="16" x14ac:dyDescent="0.2">
      <c r="L133" s="345" t="s">
        <v>77</v>
      </c>
      <c r="M133" s="498">
        <v>1</v>
      </c>
      <c r="N133" s="391">
        <v>258</v>
      </c>
      <c r="O133" s="391">
        <f t="shared" si="95"/>
        <v>259</v>
      </c>
      <c r="P133" s="392"/>
      <c r="Q133" s="395" t="s">
        <v>77</v>
      </c>
      <c r="R133" s="395">
        <v>60</v>
      </c>
      <c r="S133" s="310"/>
      <c r="T133" s="345" t="s">
        <v>77</v>
      </c>
      <c r="U133" s="391">
        <v>26</v>
      </c>
      <c r="V133" s="391">
        <v>5</v>
      </c>
      <c r="W133" s="391">
        <f t="shared" si="96"/>
        <v>31</v>
      </c>
      <c r="X133" s="392"/>
      <c r="Y133" s="345" t="s">
        <v>77</v>
      </c>
      <c r="Z133" s="391">
        <v>47</v>
      </c>
      <c r="AA133" s="310"/>
      <c r="AB133" s="395" t="s">
        <v>77</v>
      </c>
      <c r="AC133" s="383">
        <v>2</v>
      </c>
      <c r="AD133" s="383"/>
      <c r="AE133" s="383">
        <v>1</v>
      </c>
      <c r="AF133" s="383"/>
      <c r="AG133" s="383">
        <v>5</v>
      </c>
      <c r="AH133" s="383">
        <f t="shared" si="94"/>
        <v>8</v>
      </c>
      <c r="AI133" s="310"/>
      <c r="AJ133" s="310"/>
      <c r="AK133" s="310"/>
      <c r="AL133" s="310"/>
      <c r="AM133" s="310"/>
      <c r="AN133" s="310"/>
      <c r="AO133" s="310"/>
      <c r="AP133" s="310"/>
      <c r="AQ133" s="310"/>
      <c r="AR133" s="310"/>
      <c r="AS133" s="310"/>
      <c r="AT133" s="310"/>
      <c r="AU133" s="310"/>
      <c r="AV133" s="310"/>
      <c r="AW133" s="310"/>
      <c r="AX133" s="310"/>
      <c r="AY133" s="310"/>
      <c r="AZ133" s="310"/>
      <c r="BA133" s="310"/>
      <c r="BB133" s="310"/>
      <c r="BC133" s="310"/>
      <c r="BD133" s="310"/>
      <c r="BE133" s="310"/>
      <c r="BF133" s="310"/>
    </row>
    <row r="134" spans="12:58" ht="16" x14ac:dyDescent="0.2">
      <c r="L134" s="345" t="s">
        <v>71</v>
      </c>
      <c r="M134" s="498"/>
      <c r="N134" s="391">
        <v>4548</v>
      </c>
      <c r="O134" s="391">
        <f t="shared" si="95"/>
        <v>4548</v>
      </c>
      <c r="P134" s="392"/>
      <c r="Q134" s="395" t="s">
        <v>71</v>
      </c>
      <c r="R134" s="395">
        <v>6505</v>
      </c>
      <c r="S134" s="310"/>
      <c r="T134" s="345" t="s">
        <v>71</v>
      </c>
      <c r="U134" s="395">
        <v>105</v>
      </c>
      <c r="V134" s="465">
        <v>37</v>
      </c>
      <c r="W134" s="391">
        <f t="shared" si="96"/>
        <v>142</v>
      </c>
      <c r="X134" s="392"/>
      <c r="Y134" s="345" t="s">
        <v>71</v>
      </c>
      <c r="Z134" s="391">
        <v>2510</v>
      </c>
      <c r="AA134" s="310"/>
      <c r="AB134" s="395" t="s">
        <v>78</v>
      </c>
      <c r="AC134" s="383">
        <v>1</v>
      </c>
      <c r="AD134" s="383"/>
      <c r="AE134" s="383"/>
      <c r="AF134" s="383"/>
      <c r="AG134" s="383">
        <v>3</v>
      </c>
      <c r="AH134" s="383">
        <f t="shared" si="94"/>
        <v>4</v>
      </c>
      <c r="AI134" s="310"/>
      <c r="AJ134" s="310"/>
      <c r="AK134" s="310"/>
      <c r="AL134" s="310"/>
      <c r="AM134" s="310"/>
      <c r="AN134" s="310"/>
      <c r="AO134" s="310"/>
      <c r="AP134" s="310"/>
      <c r="AQ134" s="310"/>
      <c r="AR134" s="310"/>
      <c r="AS134" s="310"/>
      <c r="AT134" s="310"/>
      <c r="AU134" s="310"/>
      <c r="AV134" s="310"/>
      <c r="AW134" s="310"/>
      <c r="AX134" s="310"/>
      <c r="AY134" s="310"/>
      <c r="AZ134" s="310"/>
      <c r="BA134" s="310"/>
      <c r="BB134" s="310"/>
      <c r="BC134" s="310"/>
      <c r="BD134" s="310"/>
      <c r="BE134" s="310"/>
      <c r="BF134" s="310"/>
    </row>
    <row r="135" spans="12:58" ht="16" x14ac:dyDescent="0.2">
      <c r="L135" s="345" t="s">
        <v>72</v>
      </c>
      <c r="M135" s="498"/>
      <c r="N135" s="391">
        <v>482</v>
      </c>
      <c r="O135" s="391">
        <f t="shared" si="95"/>
        <v>482</v>
      </c>
      <c r="P135" s="392"/>
      <c r="Q135" s="395" t="s">
        <v>72</v>
      </c>
      <c r="R135" s="395">
        <v>49</v>
      </c>
      <c r="S135" s="310"/>
      <c r="T135" s="345" t="s">
        <v>72</v>
      </c>
      <c r="U135" s="391">
        <v>2</v>
      </c>
      <c r="V135" s="391">
        <v>2</v>
      </c>
      <c r="W135" s="391">
        <f t="shared" si="96"/>
        <v>4</v>
      </c>
      <c r="X135" s="392"/>
      <c r="Y135" s="345" t="s">
        <v>72</v>
      </c>
      <c r="Z135" s="391">
        <v>35056</v>
      </c>
      <c r="AA135" s="310"/>
      <c r="AB135" s="345" t="s">
        <v>72</v>
      </c>
      <c r="AC135" s="383"/>
      <c r="AD135" s="383"/>
      <c r="AE135" s="383"/>
      <c r="AF135" s="383"/>
      <c r="AG135" s="383"/>
      <c r="AH135" s="383">
        <f t="shared" si="94"/>
        <v>0</v>
      </c>
      <c r="AI135" s="310"/>
      <c r="AJ135" s="310"/>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row>
    <row r="136" spans="12:58" s="501" customFormat="1" ht="16" x14ac:dyDescent="0.15">
      <c r="L136" s="499" t="s">
        <v>17</v>
      </c>
      <c r="M136" s="499">
        <f>SUM(M129:M135)</f>
        <v>10</v>
      </c>
      <c r="N136" s="499">
        <f>SUM(N129:N135)</f>
        <v>124777</v>
      </c>
      <c r="O136" s="499">
        <f>SUM(O129:O135)</f>
        <v>124787</v>
      </c>
      <c r="P136" s="499"/>
      <c r="Q136" s="499" t="s">
        <v>17</v>
      </c>
      <c r="R136" s="499">
        <f>SUM(R129:R135)</f>
        <v>16435</v>
      </c>
      <c r="S136" s="499"/>
      <c r="T136" s="499" t="s">
        <v>17</v>
      </c>
      <c r="U136" s="500">
        <f>SUM(U129:U135)</f>
        <v>3328</v>
      </c>
      <c r="V136" s="500">
        <f>SUM(V129:V135)</f>
        <v>326</v>
      </c>
      <c r="W136" s="500">
        <f>SUM(W129:W135)</f>
        <v>3654</v>
      </c>
      <c r="X136" s="499"/>
      <c r="Y136" s="499" t="s">
        <v>17</v>
      </c>
      <c r="Z136" s="499">
        <f>SUM(Z129:Z135)</f>
        <v>194900</v>
      </c>
      <c r="AA136" s="499"/>
      <c r="AB136" s="499" t="s">
        <v>17</v>
      </c>
      <c r="AC136" s="420">
        <f>SUM(AC129:AC135)</f>
        <v>26</v>
      </c>
      <c r="AD136" s="420">
        <f t="shared" ref="AD136:AH136" si="97">SUM(AD129:AD135)</f>
        <v>1</v>
      </c>
      <c r="AE136" s="420">
        <f t="shared" si="97"/>
        <v>69</v>
      </c>
      <c r="AF136" s="420">
        <f t="shared" si="97"/>
        <v>30</v>
      </c>
      <c r="AG136" s="420">
        <f t="shared" si="97"/>
        <v>232</v>
      </c>
      <c r="AH136" s="420">
        <f t="shared" si="97"/>
        <v>358</v>
      </c>
      <c r="AI136" s="499"/>
      <c r="AJ136" s="499"/>
      <c r="AK136" s="499"/>
      <c r="AL136" s="499"/>
      <c r="AM136" s="499"/>
      <c r="AN136" s="499"/>
      <c r="AO136" s="499"/>
      <c r="AP136" s="499"/>
      <c r="AQ136" s="499"/>
      <c r="AR136" s="499"/>
      <c r="AS136" s="499"/>
      <c r="AT136" s="499"/>
      <c r="AU136" s="499"/>
      <c r="AV136" s="499"/>
      <c r="AW136" s="499"/>
      <c r="AX136" s="499"/>
      <c r="AY136" s="499"/>
      <c r="AZ136" s="499"/>
      <c r="BA136" s="499"/>
      <c r="BB136" s="499"/>
      <c r="BC136" s="499"/>
      <c r="BD136" s="499"/>
      <c r="BE136" s="499"/>
      <c r="BF136" s="499"/>
    </row>
    <row r="137" spans="12:58" ht="16" x14ac:dyDescent="0.15">
      <c r="L137" s="310"/>
      <c r="M137" s="310"/>
      <c r="N137" s="310"/>
      <c r="O137" s="310"/>
      <c r="P137" s="370"/>
      <c r="Q137" s="310"/>
      <c r="R137" s="310"/>
      <c r="S137" s="310"/>
      <c r="T137" s="310"/>
      <c r="U137" s="310"/>
      <c r="V137" s="310"/>
      <c r="W137" s="310"/>
      <c r="X137" s="310"/>
      <c r="Y137" s="310"/>
      <c r="Z137" s="310"/>
      <c r="AA137" s="310"/>
      <c r="AB137" s="310"/>
      <c r="AC137" s="310"/>
      <c r="AD137" s="310"/>
      <c r="AE137" s="310"/>
      <c r="AF137" s="310"/>
      <c r="AG137" s="310"/>
      <c r="AH137" s="310"/>
      <c r="AI137" s="310"/>
      <c r="AJ137" s="310"/>
      <c r="AK137" s="310"/>
      <c r="AL137" s="310"/>
      <c r="AM137" s="310"/>
      <c r="AN137" s="310"/>
      <c r="AO137" s="310"/>
      <c r="AP137" s="310"/>
      <c r="AQ137" s="310"/>
      <c r="AR137" s="310"/>
      <c r="AS137" s="310"/>
      <c r="AT137" s="310"/>
      <c r="AU137" s="310"/>
      <c r="AV137" s="310"/>
      <c r="AW137" s="310"/>
      <c r="AX137" s="310"/>
      <c r="AY137" s="310"/>
      <c r="AZ137" s="310"/>
      <c r="BA137" s="310"/>
      <c r="BB137" s="310"/>
      <c r="BC137" s="310"/>
      <c r="BD137" s="310"/>
    </row>
    <row r="138" spans="12:58" ht="16" x14ac:dyDescent="0.15">
      <c r="L138" s="310"/>
      <c r="M138" s="310"/>
      <c r="N138" s="310"/>
      <c r="O138" s="310"/>
      <c r="P138" s="310"/>
      <c r="Q138" s="310"/>
      <c r="R138" s="310"/>
      <c r="S138" s="310"/>
      <c r="T138" s="310"/>
      <c r="U138" s="310"/>
      <c r="V138" s="310"/>
      <c r="W138" s="310"/>
      <c r="X138" s="310"/>
      <c r="Y138" s="310"/>
      <c r="Z138" s="310"/>
      <c r="AA138" s="310"/>
      <c r="AB138" s="310"/>
      <c r="AC138" s="310"/>
      <c r="AD138" s="310"/>
      <c r="AE138" s="310"/>
      <c r="AF138" s="310"/>
      <c r="AG138" s="310"/>
      <c r="AH138" s="310"/>
      <c r="AI138" s="310"/>
      <c r="AJ138" s="310"/>
      <c r="AK138" s="310"/>
      <c r="AL138" s="310"/>
      <c r="AM138" s="310"/>
      <c r="AN138" s="310"/>
      <c r="AO138" s="310"/>
      <c r="AP138" s="310"/>
      <c r="AQ138" s="310"/>
      <c r="AR138" s="310"/>
      <c r="AS138" s="310"/>
      <c r="AT138" s="310"/>
      <c r="AU138" s="310"/>
      <c r="AV138" s="310"/>
      <c r="AW138" s="310"/>
      <c r="AX138" s="310"/>
      <c r="AY138" s="310"/>
      <c r="AZ138" s="310"/>
      <c r="BA138" s="310"/>
      <c r="BB138" s="310"/>
      <c r="BC138" s="310"/>
      <c r="BD138" s="310"/>
      <c r="BE138" s="310"/>
    </row>
  </sheetData>
  <mergeCells count="14">
    <mergeCell ref="W3:AF3"/>
    <mergeCell ref="Y79:Z79"/>
    <mergeCell ref="L90:M90"/>
    <mergeCell ref="T28:U28"/>
    <mergeCell ref="T41:U41"/>
    <mergeCell ref="T52:U52"/>
    <mergeCell ref="L79:N79"/>
    <mergeCell ref="Q79:R79"/>
    <mergeCell ref="T79:V79"/>
    <mergeCell ref="T17:U17"/>
    <mergeCell ref="B1:K1"/>
    <mergeCell ref="B3:B4"/>
    <mergeCell ref="C3:L3"/>
    <mergeCell ref="M3:V3"/>
  </mergeCells>
  <printOptions horizontalCentered="1"/>
  <pageMargins left="0.75" right="0.75" top="1" bottom="1" header="0.5" footer="0.5"/>
  <pageSetup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51D6C-2CE1-814B-96BC-EA8BD58C7A8D}">
  <sheetPr codeName="Sheet15"/>
  <dimension ref="B1:BU126"/>
  <sheetViews>
    <sheetView zoomScale="121" zoomScaleNormal="120" zoomScaleSheetLayoutView="90" workbookViewId="0">
      <selection activeCell="M95" sqref="M95"/>
    </sheetView>
  </sheetViews>
  <sheetFormatPr baseColWidth="10" defaultColWidth="8.83203125" defaultRowHeight="13" x14ac:dyDescent="0.15"/>
  <cols>
    <col min="1" max="1" width="2.83203125" style="452" customWidth="1"/>
    <col min="2" max="2" width="11.33203125" style="452" customWidth="1"/>
    <col min="3" max="3" width="15.5" style="452" customWidth="1"/>
    <col min="4" max="4" width="15.1640625" style="452" customWidth="1"/>
    <col min="5" max="7" width="14" style="452" customWidth="1"/>
    <col min="8" max="8" width="20.83203125" style="452" customWidth="1"/>
    <col min="9" max="10" width="15.33203125" style="452" bestFit="1" customWidth="1"/>
    <col min="11" max="11" width="11.83203125" style="452" customWidth="1"/>
    <col min="12" max="12" width="21.83203125" style="452" customWidth="1"/>
    <col min="13" max="13" width="26.1640625" style="452" customWidth="1"/>
    <col min="14" max="14" width="16.6640625" style="452" bestFit="1" customWidth="1"/>
    <col min="15" max="15" width="15.6640625" style="452" bestFit="1" customWidth="1"/>
    <col min="16" max="16" width="17" style="452" bestFit="1" customWidth="1"/>
    <col min="17" max="17" width="16.6640625" style="452" bestFit="1" customWidth="1"/>
    <col min="18" max="18" width="24.33203125" style="452" customWidth="1"/>
    <col min="19" max="19" width="17.1640625" style="452" bestFit="1" customWidth="1"/>
    <col min="20" max="20" width="21.1640625" style="452" bestFit="1" customWidth="1"/>
    <col min="21" max="21" width="15" style="452" bestFit="1" customWidth="1"/>
    <col min="22" max="22" width="14.1640625" style="452" bestFit="1" customWidth="1"/>
    <col min="23" max="23" width="19.6640625" style="452" bestFit="1" customWidth="1"/>
    <col min="24" max="24" width="15" style="452" bestFit="1" customWidth="1"/>
    <col min="25" max="25" width="11.33203125" style="452" customWidth="1"/>
    <col min="26" max="26" width="12.83203125" style="452" customWidth="1"/>
    <col min="27" max="27" width="14.6640625" style="452" bestFit="1" customWidth="1"/>
    <col min="28" max="28" width="18.83203125" style="452" customWidth="1"/>
    <col min="29" max="30" width="15.33203125" style="452" bestFit="1" customWidth="1"/>
    <col min="31" max="31" width="12.6640625" style="452" customWidth="1"/>
    <col min="32" max="32" width="15.1640625" style="452" customWidth="1"/>
    <col min="33" max="33" width="19.33203125" style="452" customWidth="1"/>
    <col min="34" max="34" width="21.6640625" style="452" customWidth="1"/>
    <col min="35" max="36" width="13.6640625" style="452" customWidth="1"/>
    <col min="37" max="37" width="14" style="452" bestFit="1" customWidth="1"/>
    <col min="38" max="38" width="14.33203125" style="452" bestFit="1" customWidth="1"/>
    <col min="39" max="39" width="16.6640625" style="452" bestFit="1" customWidth="1"/>
    <col min="40" max="40" width="14.33203125" style="452" bestFit="1" customWidth="1"/>
    <col min="41" max="41" width="12.83203125" style="452" bestFit="1" customWidth="1"/>
    <col min="42" max="42" width="15.83203125" style="452" bestFit="1" customWidth="1"/>
    <col min="43" max="43" width="14.1640625" style="452" bestFit="1" customWidth="1"/>
    <col min="44" max="44" width="14.33203125" style="452" bestFit="1" customWidth="1"/>
    <col min="45" max="45" width="14.83203125" style="452" bestFit="1" customWidth="1"/>
    <col min="46" max="46" width="11.6640625" style="452" bestFit="1" customWidth="1"/>
    <col min="47" max="47" width="15.5" style="452" bestFit="1" customWidth="1"/>
    <col min="48" max="48" width="16.6640625" style="452" bestFit="1" customWidth="1"/>
    <col min="49" max="49" width="14.33203125" style="452" bestFit="1" customWidth="1"/>
    <col min="50" max="50" width="10.5" style="452" bestFit="1" customWidth="1"/>
    <col min="51" max="51" width="15.5" style="452" bestFit="1" customWidth="1"/>
    <col min="52" max="52" width="15.6640625" style="452" bestFit="1" customWidth="1"/>
    <col min="53" max="53" width="15.5" style="452" bestFit="1" customWidth="1"/>
    <col min="54" max="54" width="17" style="452" bestFit="1" customWidth="1"/>
    <col min="55" max="55" width="16.83203125" style="452" bestFit="1" customWidth="1"/>
    <col min="56" max="56" width="15.5" style="452" bestFit="1" customWidth="1"/>
    <col min="57" max="58" width="17" style="452" bestFit="1" customWidth="1"/>
    <col min="59" max="59" width="10.1640625" style="452" bestFit="1" customWidth="1"/>
    <col min="60" max="60" width="15.1640625" style="452" bestFit="1" customWidth="1"/>
    <col min="61" max="62" width="8.83203125" style="452"/>
    <col min="63" max="63" width="15.1640625" style="452" bestFit="1" customWidth="1"/>
    <col min="64" max="64" width="10.1640625" style="452" bestFit="1" customWidth="1"/>
    <col min="65" max="65" width="11.83203125" style="452" bestFit="1" customWidth="1"/>
    <col min="66" max="67" width="8.83203125" style="452"/>
    <col min="68" max="68" width="11.83203125" style="452" bestFit="1" customWidth="1"/>
    <col min="69" max="70" width="8.83203125" style="452"/>
    <col min="71" max="71" width="14" style="452" bestFit="1" customWidth="1"/>
    <col min="72" max="77" width="9" style="452" bestFit="1" customWidth="1"/>
    <col min="78" max="78" width="10.5" style="452" bestFit="1" customWidth="1"/>
    <col min="79" max="79" width="11.6640625" style="452" bestFit="1" customWidth="1"/>
    <col min="80" max="80" width="10.1640625" style="452" bestFit="1" customWidth="1"/>
    <col min="81" max="81" width="13.1640625" style="452" customWidth="1"/>
    <col min="82" max="82" width="8.83203125" style="452"/>
    <col min="83" max="83" width="10.1640625" style="452" bestFit="1" customWidth="1"/>
    <col min="84" max="274" width="8.83203125" style="452"/>
    <col min="275" max="275" width="3.33203125" style="452" customWidth="1"/>
    <col min="276" max="276" width="11.5" style="452" customWidth="1"/>
    <col min="277" max="277" width="15.5" style="452" customWidth="1"/>
    <col min="278" max="281" width="12.6640625" style="452" customWidth="1"/>
    <col min="282" max="282" width="2.6640625" style="452" customWidth="1"/>
    <col min="283" max="530" width="8.83203125" style="452"/>
    <col min="531" max="531" width="3.33203125" style="452" customWidth="1"/>
    <col min="532" max="532" width="11.5" style="452" customWidth="1"/>
    <col min="533" max="533" width="15.5" style="452" customWidth="1"/>
    <col min="534" max="537" width="12.6640625" style="452" customWidth="1"/>
    <col min="538" max="538" width="2.6640625" style="452" customWidth="1"/>
    <col min="539" max="786" width="8.83203125" style="452"/>
    <col min="787" max="787" width="3.33203125" style="452" customWidth="1"/>
    <col min="788" max="788" width="11.5" style="452" customWidth="1"/>
    <col min="789" max="789" width="15.5" style="452" customWidth="1"/>
    <col min="790" max="793" width="12.6640625" style="452" customWidth="1"/>
    <col min="794" max="794" width="2.6640625" style="452" customWidth="1"/>
    <col min="795" max="1042" width="8.83203125" style="452"/>
    <col min="1043" max="1043" width="3.33203125" style="452" customWidth="1"/>
    <col min="1044" max="1044" width="11.5" style="452" customWidth="1"/>
    <col min="1045" max="1045" width="15.5" style="452" customWidth="1"/>
    <col min="1046" max="1049" width="12.6640625" style="452" customWidth="1"/>
    <col min="1050" max="1050" width="2.6640625" style="452" customWidth="1"/>
    <col min="1051" max="1298" width="8.83203125" style="452"/>
    <col min="1299" max="1299" width="3.33203125" style="452" customWidth="1"/>
    <col min="1300" max="1300" width="11.5" style="452" customWidth="1"/>
    <col min="1301" max="1301" width="15.5" style="452" customWidth="1"/>
    <col min="1302" max="1305" width="12.6640625" style="452" customWidth="1"/>
    <col min="1306" max="1306" width="2.6640625" style="452" customWidth="1"/>
    <col min="1307" max="1554" width="8.83203125" style="452"/>
    <col min="1555" max="1555" width="3.33203125" style="452" customWidth="1"/>
    <col min="1556" max="1556" width="11.5" style="452" customWidth="1"/>
    <col min="1557" max="1557" width="15.5" style="452" customWidth="1"/>
    <col min="1558" max="1561" width="12.6640625" style="452" customWidth="1"/>
    <col min="1562" max="1562" width="2.6640625" style="452" customWidth="1"/>
    <col min="1563" max="1810" width="8.83203125" style="452"/>
    <col min="1811" max="1811" width="3.33203125" style="452" customWidth="1"/>
    <col min="1812" max="1812" width="11.5" style="452" customWidth="1"/>
    <col min="1813" max="1813" width="15.5" style="452" customWidth="1"/>
    <col min="1814" max="1817" width="12.6640625" style="452" customWidth="1"/>
    <col min="1818" max="1818" width="2.6640625" style="452" customWidth="1"/>
    <col min="1819" max="2066" width="8.83203125" style="452"/>
    <col min="2067" max="2067" width="3.33203125" style="452" customWidth="1"/>
    <col min="2068" max="2068" width="11.5" style="452" customWidth="1"/>
    <col min="2069" max="2069" width="15.5" style="452" customWidth="1"/>
    <col min="2070" max="2073" width="12.6640625" style="452" customWidth="1"/>
    <col min="2074" max="2074" width="2.6640625" style="452" customWidth="1"/>
    <col min="2075" max="2322" width="8.83203125" style="452"/>
    <col min="2323" max="2323" width="3.33203125" style="452" customWidth="1"/>
    <col min="2324" max="2324" width="11.5" style="452" customWidth="1"/>
    <col min="2325" max="2325" width="15.5" style="452" customWidth="1"/>
    <col min="2326" max="2329" width="12.6640625" style="452" customWidth="1"/>
    <col min="2330" max="2330" width="2.6640625" style="452" customWidth="1"/>
    <col min="2331" max="2578" width="8.83203125" style="452"/>
    <col min="2579" max="2579" width="3.33203125" style="452" customWidth="1"/>
    <col min="2580" max="2580" width="11.5" style="452" customWidth="1"/>
    <col min="2581" max="2581" width="15.5" style="452" customWidth="1"/>
    <col min="2582" max="2585" width="12.6640625" style="452" customWidth="1"/>
    <col min="2586" max="2586" width="2.6640625" style="452" customWidth="1"/>
    <col min="2587" max="2834" width="8.83203125" style="452"/>
    <col min="2835" max="2835" width="3.33203125" style="452" customWidth="1"/>
    <col min="2836" max="2836" width="11.5" style="452" customWidth="1"/>
    <col min="2837" max="2837" width="15.5" style="452" customWidth="1"/>
    <col min="2838" max="2841" width="12.6640625" style="452" customWidth="1"/>
    <col min="2842" max="2842" width="2.6640625" style="452" customWidth="1"/>
    <col min="2843" max="3090" width="8.83203125" style="452"/>
    <col min="3091" max="3091" width="3.33203125" style="452" customWidth="1"/>
    <col min="3092" max="3092" width="11.5" style="452" customWidth="1"/>
    <col min="3093" max="3093" width="15.5" style="452" customWidth="1"/>
    <col min="3094" max="3097" width="12.6640625" style="452" customWidth="1"/>
    <col min="3098" max="3098" width="2.6640625" style="452" customWidth="1"/>
    <col min="3099" max="3346" width="8.83203125" style="452"/>
    <col min="3347" max="3347" width="3.33203125" style="452" customWidth="1"/>
    <col min="3348" max="3348" width="11.5" style="452" customWidth="1"/>
    <col min="3349" max="3349" width="15.5" style="452" customWidth="1"/>
    <col min="3350" max="3353" width="12.6640625" style="452" customWidth="1"/>
    <col min="3354" max="3354" width="2.6640625" style="452" customWidth="1"/>
    <col min="3355" max="3602" width="8.83203125" style="452"/>
    <col min="3603" max="3603" width="3.33203125" style="452" customWidth="1"/>
    <col min="3604" max="3604" width="11.5" style="452" customWidth="1"/>
    <col min="3605" max="3605" width="15.5" style="452" customWidth="1"/>
    <col min="3606" max="3609" width="12.6640625" style="452" customWidth="1"/>
    <col min="3610" max="3610" width="2.6640625" style="452" customWidth="1"/>
    <col min="3611" max="3858" width="8.83203125" style="452"/>
    <col min="3859" max="3859" width="3.33203125" style="452" customWidth="1"/>
    <col min="3860" max="3860" width="11.5" style="452" customWidth="1"/>
    <col min="3861" max="3861" width="15.5" style="452" customWidth="1"/>
    <col min="3862" max="3865" width="12.6640625" style="452" customWidth="1"/>
    <col min="3866" max="3866" width="2.6640625" style="452" customWidth="1"/>
    <col min="3867" max="4114" width="8.83203125" style="452"/>
    <col min="4115" max="4115" width="3.33203125" style="452" customWidth="1"/>
    <col min="4116" max="4116" width="11.5" style="452" customWidth="1"/>
    <col min="4117" max="4117" width="15.5" style="452" customWidth="1"/>
    <col min="4118" max="4121" width="12.6640625" style="452" customWidth="1"/>
    <col min="4122" max="4122" width="2.6640625" style="452" customWidth="1"/>
    <col min="4123" max="4370" width="8.83203125" style="452"/>
    <col min="4371" max="4371" width="3.33203125" style="452" customWidth="1"/>
    <col min="4372" max="4372" width="11.5" style="452" customWidth="1"/>
    <col min="4373" max="4373" width="15.5" style="452" customWidth="1"/>
    <col min="4374" max="4377" width="12.6640625" style="452" customWidth="1"/>
    <col min="4378" max="4378" width="2.6640625" style="452" customWidth="1"/>
    <col min="4379" max="4626" width="8.83203125" style="452"/>
    <col min="4627" max="4627" width="3.33203125" style="452" customWidth="1"/>
    <col min="4628" max="4628" width="11.5" style="452" customWidth="1"/>
    <col min="4629" max="4629" width="15.5" style="452" customWidth="1"/>
    <col min="4630" max="4633" width="12.6640625" style="452" customWidth="1"/>
    <col min="4634" max="4634" width="2.6640625" style="452" customWidth="1"/>
    <col min="4635" max="4882" width="8.83203125" style="452"/>
    <col min="4883" max="4883" width="3.33203125" style="452" customWidth="1"/>
    <col min="4884" max="4884" width="11.5" style="452" customWidth="1"/>
    <col min="4885" max="4885" width="15.5" style="452" customWidth="1"/>
    <col min="4886" max="4889" width="12.6640625" style="452" customWidth="1"/>
    <col min="4890" max="4890" width="2.6640625" style="452" customWidth="1"/>
    <col min="4891" max="5138" width="8.83203125" style="452"/>
    <col min="5139" max="5139" width="3.33203125" style="452" customWidth="1"/>
    <col min="5140" max="5140" width="11.5" style="452" customWidth="1"/>
    <col min="5141" max="5141" width="15.5" style="452" customWidth="1"/>
    <col min="5142" max="5145" width="12.6640625" style="452" customWidth="1"/>
    <col min="5146" max="5146" width="2.6640625" style="452" customWidth="1"/>
    <col min="5147" max="5394" width="8.83203125" style="452"/>
    <col min="5395" max="5395" width="3.33203125" style="452" customWidth="1"/>
    <col min="5396" max="5396" width="11.5" style="452" customWidth="1"/>
    <col min="5397" max="5397" width="15.5" style="452" customWidth="1"/>
    <col min="5398" max="5401" width="12.6640625" style="452" customWidth="1"/>
    <col min="5402" max="5402" width="2.6640625" style="452" customWidth="1"/>
    <col min="5403" max="5650" width="8.83203125" style="452"/>
    <col min="5651" max="5651" width="3.33203125" style="452" customWidth="1"/>
    <col min="5652" max="5652" width="11.5" style="452" customWidth="1"/>
    <col min="5653" max="5653" width="15.5" style="452" customWidth="1"/>
    <col min="5654" max="5657" width="12.6640625" style="452" customWidth="1"/>
    <col min="5658" max="5658" width="2.6640625" style="452" customWidth="1"/>
    <col min="5659" max="5906" width="8.83203125" style="452"/>
    <col min="5907" max="5907" width="3.33203125" style="452" customWidth="1"/>
    <col min="5908" max="5908" width="11.5" style="452" customWidth="1"/>
    <col min="5909" max="5909" width="15.5" style="452" customWidth="1"/>
    <col min="5910" max="5913" width="12.6640625" style="452" customWidth="1"/>
    <col min="5914" max="5914" width="2.6640625" style="452" customWidth="1"/>
    <col min="5915" max="6162" width="8.83203125" style="452"/>
    <col min="6163" max="6163" width="3.33203125" style="452" customWidth="1"/>
    <col min="6164" max="6164" width="11.5" style="452" customWidth="1"/>
    <col min="6165" max="6165" width="15.5" style="452" customWidth="1"/>
    <col min="6166" max="6169" width="12.6640625" style="452" customWidth="1"/>
    <col min="6170" max="6170" width="2.6640625" style="452" customWidth="1"/>
    <col min="6171" max="6418" width="8.83203125" style="452"/>
    <col min="6419" max="6419" width="3.33203125" style="452" customWidth="1"/>
    <col min="6420" max="6420" width="11.5" style="452" customWidth="1"/>
    <col min="6421" max="6421" width="15.5" style="452" customWidth="1"/>
    <col min="6422" max="6425" width="12.6640625" style="452" customWidth="1"/>
    <col min="6426" max="6426" width="2.6640625" style="452" customWidth="1"/>
    <col min="6427" max="6674" width="8.83203125" style="452"/>
    <col min="6675" max="6675" width="3.33203125" style="452" customWidth="1"/>
    <col min="6676" max="6676" width="11.5" style="452" customWidth="1"/>
    <col min="6677" max="6677" width="15.5" style="452" customWidth="1"/>
    <col min="6678" max="6681" width="12.6640625" style="452" customWidth="1"/>
    <col min="6682" max="6682" width="2.6640625" style="452" customWidth="1"/>
    <col min="6683" max="6930" width="8.83203125" style="452"/>
    <col min="6931" max="6931" width="3.33203125" style="452" customWidth="1"/>
    <col min="6932" max="6932" width="11.5" style="452" customWidth="1"/>
    <col min="6933" max="6933" width="15.5" style="452" customWidth="1"/>
    <col min="6934" max="6937" width="12.6640625" style="452" customWidth="1"/>
    <col min="6938" max="6938" width="2.6640625" style="452" customWidth="1"/>
    <col min="6939" max="7186" width="8.83203125" style="452"/>
    <col min="7187" max="7187" width="3.33203125" style="452" customWidth="1"/>
    <col min="7188" max="7188" width="11.5" style="452" customWidth="1"/>
    <col min="7189" max="7189" width="15.5" style="452" customWidth="1"/>
    <col min="7190" max="7193" width="12.6640625" style="452" customWidth="1"/>
    <col min="7194" max="7194" width="2.6640625" style="452" customWidth="1"/>
    <col min="7195" max="7442" width="8.83203125" style="452"/>
    <col min="7443" max="7443" width="3.33203125" style="452" customWidth="1"/>
    <col min="7444" max="7444" width="11.5" style="452" customWidth="1"/>
    <col min="7445" max="7445" width="15.5" style="452" customWidth="1"/>
    <col min="7446" max="7449" width="12.6640625" style="452" customWidth="1"/>
    <col min="7450" max="7450" width="2.6640625" style="452" customWidth="1"/>
    <col min="7451" max="7698" width="8.83203125" style="452"/>
    <col min="7699" max="7699" width="3.33203125" style="452" customWidth="1"/>
    <col min="7700" max="7700" width="11.5" style="452" customWidth="1"/>
    <col min="7701" max="7701" width="15.5" style="452" customWidth="1"/>
    <col min="7702" max="7705" width="12.6640625" style="452" customWidth="1"/>
    <col min="7706" max="7706" width="2.6640625" style="452" customWidth="1"/>
    <col min="7707" max="7954" width="8.83203125" style="452"/>
    <col min="7955" max="7955" width="3.33203125" style="452" customWidth="1"/>
    <col min="7956" max="7956" width="11.5" style="452" customWidth="1"/>
    <col min="7957" max="7957" width="15.5" style="452" customWidth="1"/>
    <col min="7958" max="7961" width="12.6640625" style="452" customWidth="1"/>
    <col min="7962" max="7962" width="2.6640625" style="452" customWidth="1"/>
    <col min="7963" max="8210" width="8.83203125" style="452"/>
    <col min="8211" max="8211" width="3.33203125" style="452" customWidth="1"/>
    <col min="8212" max="8212" width="11.5" style="452" customWidth="1"/>
    <col min="8213" max="8213" width="15.5" style="452" customWidth="1"/>
    <col min="8214" max="8217" width="12.6640625" style="452" customWidth="1"/>
    <col min="8218" max="8218" width="2.6640625" style="452" customWidth="1"/>
    <col min="8219" max="8466" width="8.83203125" style="452"/>
    <col min="8467" max="8467" width="3.33203125" style="452" customWidth="1"/>
    <col min="8468" max="8468" width="11.5" style="452" customWidth="1"/>
    <col min="8469" max="8469" width="15.5" style="452" customWidth="1"/>
    <col min="8470" max="8473" width="12.6640625" style="452" customWidth="1"/>
    <col min="8474" max="8474" width="2.6640625" style="452" customWidth="1"/>
    <col min="8475" max="8722" width="8.83203125" style="452"/>
    <col min="8723" max="8723" width="3.33203125" style="452" customWidth="1"/>
    <col min="8724" max="8724" width="11.5" style="452" customWidth="1"/>
    <col min="8725" max="8725" width="15.5" style="452" customWidth="1"/>
    <col min="8726" max="8729" width="12.6640625" style="452" customWidth="1"/>
    <col min="8730" max="8730" width="2.6640625" style="452" customWidth="1"/>
    <col min="8731" max="8978" width="8.83203125" style="452"/>
    <col min="8979" max="8979" width="3.33203125" style="452" customWidth="1"/>
    <col min="8980" max="8980" width="11.5" style="452" customWidth="1"/>
    <col min="8981" max="8981" width="15.5" style="452" customWidth="1"/>
    <col min="8982" max="8985" width="12.6640625" style="452" customWidth="1"/>
    <col min="8986" max="8986" width="2.6640625" style="452" customWidth="1"/>
    <col min="8987" max="9234" width="8.83203125" style="452"/>
    <col min="9235" max="9235" width="3.33203125" style="452" customWidth="1"/>
    <col min="9236" max="9236" width="11.5" style="452" customWidth="1"/>
    <col min="9237" max="9237" width="15.5" style="452" customWidth="1"/>
    <col min="9238" max="9241" width="12.6640625" style="452" customWidth="1"/>
    <col min="9242" max="9242" width="2.6640625" style="452" customWidth="1"/>
    <col min="9243" max="9490" width="8.83203125" style="452"/>
    <col min="9491" max="9491" width="3.33203125" style="452" customWidth="1"/>
    <col min="9492" max="9492" width="11.5" style="452" customWidth="1"/>
    <col min="9493" max="9493" width="15.5" style="452" customWidth="1"/>
    <col min="9494" max="9497" width="12.6640625" style="452" customWidth="1"/>
    <col min="9498" max="9498" width="2.6640625" style="452" customWidth="1"/>
    <col min="9499" max="9746" width="8.83203125" style="452"/>
    <col min="9747" max="9747" width="3.33203125" style="452" customWidth="1"/>
    <col min="9748" max="9748" width="11.5" style="452" customWidth="1"/>
    <col min="9749" max="9749" width="15.5" style="452" customWidth="1"/>
    <col min="9750" max="9753" width="12.6640625" style="452" customWidth="1"/>
    <col min="9754" max="9754" width="2.6640625" style="452" customWidth="1"/>
    <col min="9755" max="10002" width="8.83203125" style="452"/>
    <col min="10003" max="10003" width="3.33203125" style="452" customWidth="1"/>
    <col min="10004" max="10004" width="11.5" style="452" customWidth="1"/>
    <col min="10005" max="10005" width="15.5" style="452" customWidth="1"/>
    <col min="10006" max="10009" width="12.6640625" style="452" customWidth="1"/>
    <col min="10010" max="10010" width="2.6640625" style="452" customWidth="1"/>
    <col min="10011" max="10258" width="8.83203125" style="452"/>
    <col min="10259" max="10259" width="3.33203125" style="452" customWidth="1"/>
    <col min="10260" max="10260" width="11.5" style="452" customWidth="1"/>
    <col min="10261" max="10261" width="15.5" style="452" customWidth="1"/>
    <col min="10262" max="10265" width="12.6640625" style="452" customWidth="1"/>
    <col min="10266" max="10266" width="2.6640625" style="452" customWidth="1"/>
    <col min="10267" max="10514" width="8.83203125" style="452"/>
    <col min="10515" max="10515" width="3.33203125" style="452" customWidth="1"/>
    <col min="10516" max="10516" width="11.5" style="452" customWidth="1"/>
    <col min="10517" max="10517" width="15.5" style="452" customWidth="1"/>
    <col min="10518" max="10521" width="12.6640625" style="452" customWidth="1"/>
    <col min="10522" max="10522" width="2.6640625" style="452" customWidth="1"/>
    <col min="10523" max="10770" width="8.83203125" style="452"/>
    <col min="10771" max="10771" width="3.33203125" style="452" customWidth="1"/>
    <col min="10772" max="10772" width="11.5" style="452" customWidth="1"/>
    <col min="10773" max="10773" width="15.5" style="452" customWidth="1"/>
    <col min="10774" max="10777" width="12.6640625" style="452" customWidth="1"/>
    <col min="10778" max="10778" width="2.6640625" style="452" customWidth="1"/>
    <col min="10779" max="11026" width="8.83203125" style="452"/>
    <col min="11027" max="11027" width="3.33203125" style="452" customWidth="1"/>
    <col min="11028" max="11028" width="11.5" style="452" customWidth="1"/>
    <col min="11029" max="11029" width="15.5" style="452" customWidth="1"/>
    <col min="11030" max="11033" width="12.6640625" style="452" customWidth="1"/>
    <col min="11034" max="11034" width="2.6640625" style="452" customWidth="1"/>
    <col min="11035" max="11282" width="8.83203125" style="452"/>
    <col min="11283" max="11283" width="3.33203125" style="452" customWidth="1"/>
    <col min="11284" max="11284" width="11.5" style="452" customWidth="1"/>
    <col min="11285" max="11285" width="15.5" style="452" customWidth="1"/>
    <col min="11286" max="11289" width="12.6640625" style="452" customWidth="1"/>
    <col min="11290" max="11290" width="2.6640625" style="452" customWidth="1"/>
    <col min="11291" max="11538" width="8.83203125" style="452"/>
    <col min="11539" max="11539" width="3.33203125" style="452" customWidth="1"/>
    <col min="11540" max="11540" width="11.5" style="452" customWidth="1"/>
    <col min="11541" max="11541" width="15.5" style="452" customWidth="1"/>
    <col min="11542" max="11545" width="12.6640625" style="452" customWidth="1"/>
    <col min="11546" max="11546" width="2.6640625" style="452" customWidth="1"/>
    <col min="11547" max="11794" width="8.83203125" style="452"/>
    <col min="11795" max="11795" width="3.33203125" style="452" customWidth="1"/>
    <col min="11796" max="11796" width="11.5" style="452" customWidth="1"/>
    <col min="11797" max="11797" width="15.5" style="452" customWidth="1"/>
    <col min="11798" max="11801" width="12.6640625" style="452" customWidth="1"/>
    <col min="11802" max="11802" width="2.6640625" style="452" customWidth="1"/>
    <col min="11803" max="12050" width="8.83203125" style="452"/>
    <col min="12051" max="12051" width="3.33203125" style="452" customWidth="1"/>
    <col min="12052" max="12052" width="11.5" style="452" customWidth="1"/>
    <col min="12053" max="12053" width="15.5" style="452" customWidth="1"/>
    <col min="12054" max="12057" width="12.6640625" style="452" customWidth="1"/>
    <col min="12058" max="12058" width="2.6640625" style="452" customWidth="1"/>
    <col min="12059" max="12306" width="8.83203125" style="452"/>
    <col min="12307" max="12307" width="3.33203125" style="452" customWidth="1"/>
    <col min="12308" max="12308" width="11.5" style="452" customWidth="1"/>
    <col min="12309" max="12309" width="15.5" style="452" customWidth="1"/>
    <col min="12310" max="12313" width="12.6640625" style="452" customWidth="1"/>
    <col min="12314" max="12314" width="2.6640625" style="452" customWidth="1"/>
    <col min="12315" max="12562" width="8.83203125" style="452"/>
    <col min="12563" max="12563" width="3.33203125" style="452" customWidth="1"/>
    <col min="12564" max="12564" width="11.5" style="452" customWidth="1"/>
    <col min="12565" max="12565" width="15.5" style="452" customWidth="1"/>
    <col min="12566" max="12569" width="12.6640625" style="452" customWidth="1"/>
    <col min="12570" max="12570" width="2.6640625" style="452" customWidth="1"/>
    <col min="12571" max="12818" width="8.83203125" style="452"/>
    <col min="12819" max="12819" width="3.33203125" style="452" customWidth="1"/>
    <col min="12820" max="12820" width="11.5" style="452" customWidth="1"/>
    <col min="12821" max="12821" width="15.5" style="452" customWidth="1"/>
    <col min="12822" max="12825" width="12.6640625" style="452" customWidth="1"/>
    <col min="12826" max="12826" width="2.6640625" style="452" customWidth="1"/>
    <col min="12827" max="13074" width="8.83203125" style="452"/>
    <col min="13075" max="13075" width="3.33203125" style="452" customWidth="1"/>
    <col min="13076" max="13076" width="11.5" style="452" customWidth="1"/>
    <col min="13077" max="13077" width="15.5" style="452" customWidth="1"/>
    <col min="13078" max="13081" width="12.6640625" style="452" customWidth="1"/>
    <col min="13082" max="13082" width="2.6640625" style="452" customWidth="1"/>
    <col min="13083" max="13330" width="8.83203125" style="452"/>
    <col min="13331" max="13331" width="3.33203125" style="452" customWidth="1"/>
    <col min="13332" max="13332" width="11.5" style="452" customWidth="1"/>
    <col min="13333" max="13333" width="15.5" style="452" customWidth="1"/>
    <col min="13334" max="13337" width="12.6640625" style="452" customWidth="1"/>
    <col min="13338" max="13338" width="2.6640625" style="452" customWidth="1"/>
    <col min="13339" max="13586" width="8.83203125" style="452"/>
    <col min="13587" max="13587" width="3.33203125" style="452" customWidth="1"/>
    <col min="13588" max="13588" width="11.5" style="452" customWidth="1"/>
    <col min="13589" max="13589" width="15.5" style="452" customWidth="1"/>
    <col min="13590" max="13593" width="12.6640625" style="452" customWidth="1"/>
    <col min="13594" max="13594" width="2.6640625" style="452" customWidth="1"/>
    <col min="13595" max="13842" width="8.83203125" style="452"/>
    <col min="13843" max="13843" width="3.33203125" style="452" customWidth="1"/>
    <col min="13844" max="13844" width="11.5" style="452" customWidth="1"/>
    <col min="13845" max="13845" width="15.5" style="452" customWidth="1"/>
    <col min="13846" max="13849" width="12.6640625" style="452" customWidth="1"/>
    <col min="13850" max="13850" width="2.6640625" style="452" customWidth="1"/>
    <col min="13851" max="14098" width="8.83203125" style="452"/>
    <col min="14099" max="14099" width="3.33203125" style="452" customWidth="1"/>
    <col min="14100" max="14100" width="11.5" style="452" customWidth="1"/>
    <col min="14101" max="14101" width="15.5" style="452" customWidth="1"/>
    <col min="14102" max="14105" width="12.6640625" style="452" customWidth="1"/>
    <col min="14106" max="14106" width="2.6640625" style="452" customWidth="1"/>
    <col min="14107" max="14354" width="8.83203125" style="452"/>
    <col min="14355" max="14355" width="3.33203125" style="452" customWidth="1"/>
    <col min="14356" max="14356" width="11.5" style="452" customWidth="1"/>
    <col min="14357" max="14357" width="15.5" style="452" customWidth="1"/>
    <col min="14358" max="14361" width="12.6640625" style="452" customWidth="1"/>
    <col min="14362" max="14362" width="2.6640625" style="452" customWidth="1"/>
    <col min="14363" max="14610" width="8.83203125" style="452"/>
    <col min="14611" max="14611" width="3.33203125" style="452" customWidth="1"/>
    <col min="14612" max="14612" width="11.5" style="452" customWidth="1"/>
    <col min="14613" max="14613" width="15.5" style="452" customWidth="1"/>
    <col min="14614" max="14617" width="12.6640625" style="452" customWidth="1"/>
    <col min="14618" max="14618" width="2.6640625" style="452" customWidth="1"/>
    <col min="14619" max="14866" width="8.83203125" style="452"/>
    <col min="14867" max="14867" width="3.33203125" style="452" customWidth="1"/>
    <col min="14868" max="14868" width="11.5" style="452" customWidth="1"/>
    <col min="14869" max="14869" width="15.5" style="452" customWidth="1"/>
    <col min="14870" max="14873" width="12.6640625" style="452" customWidth="1"/>
    <col min="14874" max="14874" width="2.6640625" style="452" customWidth="1"/>
    <col min="14875" max="15122" width="8.83203125" style="452"/>
    <col min="15123" max="15123" width="3.33203125" style="452" customWidth="1"/>
    <col min="15124" max="15124" width="11.5" style="452" customWidth="1"/>
    <col min="15125" max="15125" width="15.5" style="452" customWidth="1"/>
    <col min="15126" max="15129" width="12.6640625" style="452" customWidth="1"/>
    <col min="15130" max="15130" width="2.6640625" style="452" customWidth="1"/>
    <col min="15131" max="15378" width="8.83203125" style="452"/>
    <col min="15379" max="15379" width="3.33203125" style="452" customWidth="1"/>
    <col min="15380" max="15380" width="11.5" style="452" customWidth="1"/>
    <col min="15381" max="15381" width="15.5" style="452" customWidth="1"/>
    <col min="15382" max="15385" width="12.6640625" style="452" customWidth="1"/>
    <col min="15386" max="15386" width="2.6640625" style="452" customWidth="1"/>
    <col min="15387" max="15634" width="8.83203125" style="452"/>
    <col min="15635" max="15635" width="3.33203125" style="452" customWidth="1"/>
    <col min="15636" max="15636" width="11.5" style="452" customWidth="1"/>
    <col min="15637" max="15637" width="15.5" style="452" customWidth="1"/>
    <col min="15638" max="15641" width="12.6640625" style="452" customWidth="1"/>
    <col min="15642" max="15642" width="2.6640625" style="452" customWidth="1"/>
    <col min="15643" max="15890" width="8.83203125" style="452"/>
    <col min="15891" max="15891" width="3.33203125" style="452" customWidth="1"/>
    <col min="15892" max="15892" width="11.5" style="452" customWidth="1"/>
    <col min="15893" max="15893" width="15.5" style="452" customWidth="1"/>
    <col min="15894" max="15897" width="12.6640625" style="452" customWidth="1"/>
    <col min="15898" max="15898" width="2.6640625" style="452" customWidth="1"/>
    <col min="15899" max="16146" width="8.83203125" style="452"/>
    <col min="16147" max="16147" width="3.33203125" style="452" customWidth="1"/>
    <col min="16148" max="16148" width="11.5" style="452" customWidth="1"/>
    <col min="16149" max="16149" width="15.5" style="452" customWidth="1"/>
    <col min="16150" max="16153" width="12.6640625" style="452" customWidth="1"/>
    <col min="16154" max="16154" width="2.6640625" style="452" customWidth="1"/>
    <col min="16155" max="16384" width="8.83203125" style="452"/>
  </cols>
  <sheetData>
    <row r="1" spans="2:73" ht="41.25" customHeight="1" x14ac:dyDescent="0.15">
      <c r="B1" s="991" t="s">
        <v>503</v>
      </c>
      <c r="C1" s="1005"/>
      <c r="D1" s="1005"/>
      <c r="E1" s="1005"/>
      <c r="F1" s="1005"/>
      <c r="G1" s="1005"/>
      <c r="H1" s="1005"/>
      <c r="I1" s="1005"/>
      <c r="J1" s="1005"/>
      <c r="K1" s="1005"/>
    </row>
    <row r="2" spans="2:73" ht="14.25" customHeight="1" thickBot="1" x14ac:dyDescent="0.2">
      <c r="B2" s="502"/>
      <c r="C2" s="502"/>
      <c r="D2" s="502"/>
      <c r="E2" s="502"/>
      <c r="F2" s="502"/>
      <c r="G2" s="502"/>
      <c r="H2" s="502"/>
      <c r="I2" s="502"/>
      <c r="J2" s="502"/>
      <c r="K2" s="502"/>
    </row>
    <row r="3" spans="2:73" ht="16" x14ac:dyDescent="0.15">
      <c r="B3" s="1006" t="s">
        <v>504</v>
      </c>
      <c r="C3" s="1008" t="s">
        <v>497</v>
      </c>
      <c r="D3" s="1009"/>
      <c r="E3" s="1009"/>
      <c r="F3" s="1009"/>
      <c r="G3" s="1009"/>
      <c r="H3" s="1009"/>
      <c r="I3" s="1009"/>
      <c r="J3" s="1009"/>
      <c r="K3" s="1009"/>
      <c r="L3" s="1010"/>
      <c r="M3" s="1000" t="s">
        <v>498</v>
      </c>
      <c r="N3" s="1001"/>
      <c r="O3" s="1001"/>
      <c r="P3" s="1001"/>
      <c r="Q3" s="1001"/>
      <c r="R3" s="1001"/>
      <c r="S3" s="1001"/>
      <c r="T3" s="1001"/>
      <c r="U3" s="1001"/>
      <c r="V3" s="1002"/>
      <c r="W3" s="1000" t="s">
        <v>499</v>
      </c>
      <c r="X3" s="1001"/>
      <c r="Y3" s="1001"/>
      <c r="Z3" s="1001"/>
      <c r="AA3" s="1001"/>
      <c r="AB3" s="1001"/>
      <c r="AC3" s="1001"/>
      <c r="AD3" s="1001"/>
      <c r="AE3" s="1001"/>
      <c r="AF3" s="1002"/>
    </row>
    <row r="4" spans="2:73" ht="16" x14ac:dyDescent="0.15">
      <c r="B4" s="1007"/>
      <c r="C4" s="504" t="s">
        <v>428</v>
      </c>
      <c r="D4" s="311" t="s">
        <v>436</v>
      </c>
      <c r="E4" s="311" t="s">
        <v>429</v>
      </c>
      <c r="F4" s="311" t="s">
        <v>437</v>
      </c>
      <c r="G4" s="311" t="s">
        <v>430</v>
      </c>
      <c r="H4" s="311" t="s">
        <v>1148</v>
      </c>
      <c r="I4" s="311" t="s">
        <v>431</v>
      </c>
      <c r="J4" s="311" t="s">
        <v>432</v>
      </c>
      <c r="K4" s="311" t="s">
        <v>433</v>
      </c>
      <c r="L4" s="505" t="s">
        <v>434</v>
      </c>
      <c r="M4" s="506" t="s">
        <v>428</v>
      </c>
      <c r="N4" s="341" t="s">
        <v>436</v>
      </c>
      <c r="O4" s="341" t="s">
        <v>429</v>
      </c>
      <c r="P4" s="341" t="s">
        <v>437</v>
      </c>
      <c r="Q4" s="341" t="s">
        <v>430</v>
      </c>
      <c r="R4" s="341" t="s">
        <v>1148</v>
      </c>
      <c r="S4" s="311" t="s">
        <v>431</v>
      </c>
      <c r="T4" s="341" t="s">
        <v>432</v>
      </c>
      <c r="U4" s="341" t="s">
        <v>433</v>
      </c>
      <c r="V4" s="505" t="s">
        <v>434</v>
      </c>
      <c r="W4" s="506" t="s">
        <v>428</v>
      </c>
      <c r="X4" s="341" t="s">
        <v>436</v>
      </c>
      <c r="Y4" s="341" t="s">
        <v>429</v>
      </c>
      <c r="Z4" s="341" t="s">
        <v>437</v>
      </c>
      <c r="AA4" s="341" t="s">
        <v>430</v>
      </c>
      <c r="AB4" s="341" t="s">
        <v>1148</v>
      </c>
      <c r="AC4" s="311" t="s">
        <v>431</v>
      </c>
      <c r="AD4" s="341" t="s">
        <v>432</v>
      </c>
      <c r="AE4" s="341" t="s">
        <v>433</v>
      </c>
      <c r="AF4" s="505" t="s">
        <v>434</v>
      </c>
    </row>
    <row r="5" spans="2:73" ht="17" x14ac:dyDescent="0.15">
      <c r="B5" s="507" t="s">
        <v>87</v>
      </c>
      <c r="C5" s="508">
        <f>S17</f>
        <v>1.120933</v>
      </c>
      <c r="D5" s="335">
        <f>X17</f>
        <v>0</v>
      </c>
      <c r="E5" s="335">
        <f>AF17</f>
        <v>0.83943699999999999</v>
      </c>
      <c r="F5" s="335">
        <f>AL17</f>
        <v>0</v>
      </c>
      <c r="G5" s="335">
        <f>AU17</f>
        <v>5.4145089999999998</v>
      </c>
      <c r="H5" s="335">
        <f>P76</f>
        <v>0.141292</v>
      </c>
      <c r="I5" s="335">
        <f>S76</f>
        <v>0</v>
      </c>
      <c r="J5" s="335">
        <f>X76</f>
        <v>0</v>
      </c>
      <c r="K5" s="335">
        <f>AA76</f>
        <v>0</v>
      </c>
      <c r="L5" s="509">
        <f>AI76</f>
        <v>2.1777000000000001E-2</v>
      </c>
      <c r="M5" s="510">
        <f>S39</f>
        <v>76.579536334735096</v>
      </c>
      <c r="N5" s="511">
        <f>X39</f>
        <v>0</v>
      </c>
      <c r="O5" s="511">
        <f>AF39</f>
        <v>17.631011958738746</v>
      </c>
      <c r="P5" s="511">
        <f>AL39</f>
        <v>0</v>
      </c>
      <c r="Q5" s="511">
        <f>AU39</f>
        <v>396.30755874891793</v>
      </c>
      <c r="R5" s="511">
        <f>P98</f>
        <v>208.31500749365429</v>
      </c>
      <c r="S5" s="335">
        <f>S98</f>
        <v>0</v>
      </c>
      <c r="T5" s="511">
        <f>X98</f>
        <v>0</v>
      </c>
      <c r="U5" s="511">
        <f>AA98</f>
        <v>0</v>
      </c>
      <c r="V5" s="509">
        <f>AI98</f>
        <v>0.10976224468322454</v>
      </c>
      <c r="W5" s="512">
        <f>S61</f>
        <v>17939</v>
      </c>
      <c r="X5" s="513">
        <f>X61</f>
        <v>0</v>
      </c>
      <c r="Y5" s="513">
        <f>AF61</f>
        <v>1137</v>
      </c>
      <c r="Z5" s="513">
        <f>AL61</f>
        <v>0</v>
      </c>
      <c r="AA5" s="513">
        <f>AU61</f>
        <v>14204</v>
      </c>
      <c r="AB5" s="513">
        <f>P120</f>
        <v>5227</v>
      </c>
      <c r="AC5" s="514">
        <f>S120</f>
        <v>0</v>
      </c>
      <c r="AD5" s="513">
        <f>X120</f>
        <v>0</v>
      </c>
      <c r="AE5" s="513">
        <f>AA120</f>
        <v>0</v>
      </c>
      <c r="AF5" s="515">
        <f>AI120</f>
        <v>7</v>
      </c>
    </row>
    <row r="6" spans="2:73" ht="16" customHeight="1" x14ac:dyDescent="0.15">
      <c r="B6" s="516" t="s">
        <v>88</v>
      </c>
      <c r="C6" s="508">
        <f t="shared" ref="C6:C10" si="0">S18</f>
        <v>148.341893</v>
      </c>
      <c r="D6" s="335">
        <f t="shared" ref="D6:D10" si="1">X18</f>
        <v>0</v>
      </c>
      <c r="E6" s="335">
        <f t="shared" ref="E6:E10" si="2">AF18</f>
        <v>0.67581899999999995</v>
      </c>
      <c r="F6" s="335">
        <f t="shared" ref="F6:F10" si="3">AL18</f>
        <v>1.33727</v>
      </c>
      <c r="G6" s="335">
        <f t="shared" ref="G6:G10" si="4">AU18</f>
        <v>103.36532699999999</v>
      </c>
      <c r="H6" s="335">
        <f t="shared" ref="H6:H10" si="5">P77</f>
        <v>27.510569</v>
      </c>
      <c r="I6" s="335">
        <f t="shared" ref="I6:I10" si="6">S77</f>
        <v>0</v>
      </c>
      <c r="J6" s="335">
        <f t="shared" ref="J6:J10" si="7">X77</f>
        <v>0.97573200000000004</v>
      </c>
      <c r="K6" s="335">
        <f t="shared" ref="K6:K10" si="8">AA77</f>
        <v>0.73449500000000001</v>
      </c>
      <c r="L6" s="509">
        <f t="shared" ref="L6:L10" si="9">AI77</f>
        <v>1.693425</v>
      </c>
      <c r="M6" s="510">
        <f t="shared" ref="M6:M10" si="10">S40</f>
        <v>4481.4903098299073</v>
      </c>
      <c r="N6" s="511">
        <f t="shared" ref="N6:N10" si="11">X40</f>
        <v>0</v>
      </c>
      <c r="O6" s="511">
        <f t="shared" ref="O6:O10" si="12">AF40</f>
        <v>128.15499789814552</v>
      </c>
      <c r="P6" s="511">
        <f t="shared" ref="P6:P10" si="13">AL40</f>
        <v>81.013366293546781</v>
      </c>
      <c r="Q6" s="511">
        <f t="shared" ref="Q6:Q10" si="14">AU40</f>
        <v>2971.1156471036734</v>
      </c>
      <c r="R6" s="511">
        <f t="shared" ref="R6:R10" si="15">P99</f>
        <v>82804.637501795893</v>
      </c>
      <c r="S6" s="335">
        <f t="shared" ref="S6:S10" si="16">S99</f>
        <v>0</v>
      </c>
      <c r="T6" s="511">
        <f t="shared" ref="T6:T10" si="17">X99</f>
        <v>465.42055728422855</v>
      </c>
      <c r="U6" s="511">
        <f t="shared" ref="U6:U10" si="18">AA99</f>
        <v>1069.8646924141476</v>
      </c>
      <c r="V6" s="509">
        <f t="shared" ref="V6:V10" si="19">AI99</f>
        <v>411.50120293461197</v>
      </c>
      <c r="W6" s="512">
        <f t="shared" ref="W6:W10" si="20">S62</f>
        <v>84194</v>
      </c>
      <c r="X6" s="513">
        <f t="shared" ref="X6:X10" si="21">X62</f>
        <v>0</v>
      </c>
      <c r="Y6" s="513">
        <f t="shared" ref="Y6:Y10" si="22">AF62</f>
        <v>79252</v>
      </c>
      <c r="Z6" s="513">
        <f t="shared" ref="Z6:Z10" si="23">AL62</f>
        <v>4635</v>
      </c>
      <c r="AA6" s="513">
        <f t="shared" ref="AA6:AA10" si="24">AU62</f>
        <v>98531</v>
      </c>
      <c r="AB6" s="513">
        <f t="shared" ref="AB6:AB10" si="25">P121</f>
        <v>34440</v>
      </c>
      <c r="AC6" s="514">
        <f t="shared" ref="AC6:AC10" si="26">S121</f>
        <v>0</v>
      </c>
      <c r="AD6" s="513">
        <f t="shared" ref="AD6:AD10" si="27">X121</f>
        <v>2383</v>
      </c>
      <c r="AE6" s="513">
        <f t="shared" ref="AE6:AE10" si="28">AA121</f>
        <v>68602</v>
      </c>
      <c r="AF6" s="515">
        <f t="shared" ref="AF6:AF10" si="29">AI121</f>
        <v>148</v>
      </c>
    </row>
    <row r="7" spans="2:73" ht="16" x14ac:dyDescent="0.15">
      <c r="B7" s="516" t="s">
        <v>89</v>
      </c>
      <c r="C7" s="508">
        <f t="shared" si="0"/>
        <v>314.39760899999999</v>
      </c>
      <c r="D7" s="335">
        <f t="shared" si="1"/>
        <v>4.3746E-2</v>
      </c>
      <c r="E7" s="335">
        <f t="shared" si="2"/>
        <v>17.690546000000001</v>
      </c>
      <c r="F7" s="335">
        <f t="shared" si="3"/>
        <v>4.8298379999999996</v>
      </c>
      <c r="G7" s="335">
        <f t="shared" si="4"/>
        <v>210.58319900000001</v>
      </c>
      <c r="H7" s="335">
        <f t="shared" si="5"/>
        <v>171.980842</v>
      </c>
      <c r="I7" s="335">
        <f t="shared" si="6"/>
        <v>0.20391999999999999</v>
      </c>
      <c r="J7" s="335">
        <f t="shared" si="7"/>
        <v>1.4899450000000001</v>
      </c>
      <c r="K7" s="335">
        <f t="shared" si="8"/>
        <v>10.883514999999999</v>
      </c>
      <c r="L7" s="509">
        <f t="shared" si="9"/>
        <v>5.9359690000000001</v>
      </c>
      <c r="M7" s="510">
        <f t="shared" si="10"/>
        <v>4617.8413004431468</v>
      </c>
      <c r="N7" s="511">
        <f t="shared" si="11"/>
        <v>3.0684492046930224E-2</v>
      </c>
      <c r="O7" s="511">
        <f t="shared" si="12"/>
        <v>193.32557230914526</v>
      </c>
      <c r="P7" s="511">
        <f t="shared" si="13"/>
        <v>1181.4107806333093</v>
      </c>
      <c r="Q7" s="511">
        <f t="shared" si="14"/>
        <v>3239.996632292502</v>
      </c>
      <c r="R7" s="511">
        <f t="shared" si="15"/>
        <v>1053.0514415725809</v>
      </c>
      <c r="S7" s="335">
        <f t="shared" si="16"/>
        <v>0.91767663747032124</v>
      </c>
      <c r="T7" s="511">
        <f t="shared" si="17"/>
        <v>195.08688388198516</v>
      </c>
      <c r="U7" s="511">
        <f t="shared" si="18"/>
        <v>2396.5930386425753</v>
      </c>
      <c r="V7" s="509">
        <f t="shared" si="19"/>
        <v>30.484623461018543</v>
      </c>
      <c r="W7" s="512">
        <f t="shared" si="20"/>
        <v>577444</v>
      </c>
      <c r="X7" s="513">
        <f t="shared" si="21"/>
        <v>21</v>
      </c>
      <c r="Y7" s="513">
        <f t="shared" si="22"/>
        <v>216787</v>
      </c>
      <c r="Z7" s="513">
        <f t="shared" si="23"/>
        <v>19837</v>
      </c>
      <c r="AA7" s="513">
        <f t="shared" si="24"/>
        <v>163591</v>
      </c>
      <c r="AB7" s="513">
        <f t="shared" si="25"/>
        <v>113062</v>
      </c>
      <c r="AC7" s="514">
        <f t="shared" si="26"/>
        <v>359</v>
      </c>
      <c r="AD7" s="513">
        <f t="shared" si="27"/>
        <v>803</v>
      </c>
      <c r="AE7" s="513">
        <f t="shared" si="28"/>
        <v>127558</v>
      </c>
      <c r="AF7" s="515">
        <f t="shared" si="29"/>
        <v>229</v>
      </c>
    </row>
    <row r="8" spans="2:73" ht="16" x14ac:dyDescent="0.15">
      <c r="B8" s="516" t="s">
        <v>90</v>
      </c>
      <c r="C8" s="508">
        <f t="shared" si="0"/>
        <v>319.98511000000002</v>
      </c>
      <c r="D8" s="335">
        <f t="shared" si="1"/>
        <v>1.728E-2</v>
      </c>
      <c r="E8" s="335">
        <f t="shared" si="2"/>
        <v>5.430625</v>
      </c>
      <c r="F8" s="335">
        <f t="shared" si="3"/>
        <v>0.57145500000000005</v>
      </c>
      <c r="G8" s="335">
        <f t="shared" si="4"/>
        <v>236.00553600000001</v>
      </c>
      <c r="H8" s="335">
        <f t="shared" si="5"/>
        <v>17.981339999999999</v>
      </c>
      <c r="I8" s="335">
        <f t="shared" si="6"/>
        <v>1949.90155</v>
      </c>
      <c r="J8" s="335">
        <f t="shared" si="7"/>
        <v>1.502051</v>
      </c>
      <c r="K8" s="335">
        <f t="shared" si="8"/>
        <v>1.0277E-2</v>
      </c>
      <c r="L8" s="509">
        <f t="shared" si="9"/>
        <v>1.145E-3</v>
      </c>
      <c r="M8" s="510">
        <f t="shared" si="10"/>
        <v>1486.7970976415709</v>
      </c>
      <c r="N8" s="511">
        <f t="shared" si="11"/>
        <v>6.3581754320693904E-3</v>
      </c>
      <c r="O8" s="511">
        <f t="shared" si="12"/>
        <v>35.954178003354073</v>
      </c>
      <c r="P8" s="511">
        <f t="shared" si="13"/>
        <v>16.456451576418591</v>
      </c>
      <c r="Q8" s="511">
        <f t="shared" si="14"/>
        <v>4578.8827919398336</v>
      </c>
      <c r="R8" s="511">
        <f t="shared" si="15"/>
        <v>1183.4009532274372</v>
      </c>
      <c r="S8" s="335">
        <f t="shared" si="16"/>
        <v>16540.113789850078</v>
      </c>
      <c r="T8" s="511">
        <f t="shared" si="17"/>
        <v>8.8886074833735567</v>
      </c>
      <c r="U8" s="511">
        <f t="shared" si="18"/>
        <v>0.41083994544078395</v>
      </c>
      <c r="V8" s="509">
        <f t="shared" si="19"/>
        <v>5.6176303678512308E-4</v>
      </c>
      <c r="W8" s="512">
        <f t="shared" si="20"/>
        <v>355107</v>
      </c>
      <c r="X8" s="513">
        <f t="shared" si="21"/>
        <v>55</v>
      </c>
      <c r="Y8" s="513">
        <f t="shared" si="22"/>
        <v>22772</v>
      </c>
      <c r="Z8" s="513">
        <f t="shared" si="23"/>
        <v>3958</v>
      </c>
      <c r="AA8" s="513">
        <f t="shared" si="24"/>
        <v>153647</v>
      </c>
      <c r="AB8" s="513">
        <f t="shared" si="25"/>
        <v>1212</v>
      </c>
      <c r="AC8" s="514">
        <f t="shared" si="26"/>
        <v>16248</v>
      </c>
      <c r="AD8" s="513">
        <f t="shared" si="27"/>
        <v>588</v>
      </c>
      <c r="AE8" s="513">
        <f t="shared" si="28"/>
        <v>1231</v>
      </c>
      <c r="AF8" s="515">
        <f t="shared" si="29"/>
        <v>25</v>
      </c>
    </row>
    <row r="9" spans="2:73" ht="16" x14ac:dyDescent="0.15">
      <c r="B9" s="516" t="s">
        <v>91</v>
      </c>
      <c r="C9" s="508">
        <f t="shared" si="0"/>
        <v>7.979349</v>
      </c>
      <c r="D9" s="335">
        <f t="shared" si="1"/>
        <v>0</v>
      </c>
      <c r="E9" s="335">
        <f t="shared" si="2"/>
        <v>0</v>
      </c>
      <c r="F9" s="335">
        <f t="shared" si="3"/>
        <v>1.289E-3</v>
      </c>
      <c r="G9" s="335">
        <f t="shared" si="4"/>
        <v>42.138123999999998</v>
      </c>
      <c r="H9" s="335">
        <f t="shared" si="5"/>
        <v>0</v>
      </c>
      <c r="I9" s="335">
        <f t="shared" si="6"/>
        <v>1.4300000000000001E-4</v>
      </c>
      <c r="J9" s="335">
        <f t="shared" si="7"/>
        <v>5.9599999999999996E-4</v>
      </c>
      <c r="K9" s="335">
        <f t="shared" si="8"/>
        <v>1.0148000000000001E-2</v>
      </c>
      <c r="L9" s="509">
        <f t="shared" si="9"/>
        <v>0</v>
      </c>
      <c r="M9" s="510">
        <f t="shared" si="10"/>
        <v>37.719464791434739</v>
      </c>
      <c r="N9" s="511">
        <f t="shared" si="11"/>
        <v>0</v>
      </c>
      <c r="O9" s="511">
        <f t="shared" si="12"/>
        <v>0</v>
      </c>
      <c r="P9" s="511">
        <f t="shared" si="13"/>
        <v>1.513559795057517E-3</v>
      </c>
      <c r="Q9" s="511">
        <f t="shared" si="14"/>
        <v>236.39107052047291</v>
      </c>
      <c r="R9" s="511">
        <f t="shared" si="15"/>
        <v>0</v>
      </c>
      <c r="S9" s="335">
        <f t="shared" si="16"/>
        <v>7.9011326345607757E-2</v>
      </c>
      <c r="T9" s="511">
        <f t="shared" si="17"/>
        <v>2.5432053113945495E-2</v>
      </c>
      <c r="U9" s="511">
        <f t="shared" si="18"/>
        <v>3.016085103152359</v>
      </c>
      <c r="V9" s="509">
        <f t="shared" si="19"/>
        <v>0</v>
      </c>
      <c r="W9" s="512">
        <f t="shared" si="20"/>
        <v>9205</v>
      </c>
      <c r="X9" s="513">
        <f t="shared" si="21"/>
        <v>0</v>
      </c>
      <c r="Y9" s="513">
        <f t="shared" si="22"/>
        <v>0</v>
      </c>
      <c r="Z9" s="513">
        <f t="shared" si="23"/>
        <v>77</v>
      </c>
      <c r="AA9" s="513">
        <f t="shared" si="24"/>
        <v>21684</v>
      </c>
      <c r="AB9" s="513">
        <f t="shared" si="25"/>
        <v>0</v>
      </c>
      <c r="AC9" s="514">
        <f t="shared" si="26"/>
        <v>9</v>
      </c>
      <c r="AD9" s="513">
        <f t="shared" si="27"/>
        <v>10</v>
      </c>
      <c r="AE9" s="513">
        <f t="shared" si="28"/>
        <v>177</v>
      </c>
      <c r="AF9" s="515">
        <f t="shared" si="29"/>
        <v>0</v>
      </c>
    </row>
    <row r="10" spans="2:73" ht="16" x14ac:dyDescent="0.15">
      <c r="B10" s="516" t="s">
        <v>505</v>
      </c>
      <c r="C10" s="508">
        <f t="shared" si="0"/>
        <v>1.7290129999999999</v>
      </c>
      <c r="D10" s="335">
        <f t="shared" si="1"/>
        <v>0</v>
      </c>
      <c r="E10" s="335">
        <f t="shared" si="2"/>
        <v>2.1930000000000002E-2</v>
      </c>
      <c r="F10" s="335">
        <f t="shared" si="3"/>
        <v>0</v>
      </c>
      <c r="G10" s="335">
        <f t="shared" si="4"/>
        <v>0.33215499999999998</v>
      </c>
      <c r="H10" s="335">
        <f t="shared" si="5"/>
        <v>1.0000000000000001E-5</v>
      </c>
      <c r="I10" s="335">
        <f t="shared" si="6"/>
        <v>3.0000000000000001E-6</v>
      </c>
      <c r="J10" s="335">
        <f t="shared" si="7"/>
        <v>6.5921999999999994E-2</v>
      </c>
      <c r="K10" s="335">
        <f t="shared" si="8"/>
        <v>0</v>
      </c>
      <c r="L10" s="509">
        <f t="shared" si="9"/>
        <v>0</v>
      </c>
      <c r="M10" s="510">
        <f t="shared" si="10"/>
        <v>3.6362000772742209</v>
      </c>
      <c r="N10" s="511">
        <f t="shared" si="11"/>
        <v>0</v>
      </c>
      <c r="O10" s="511">
        <f t="shared" si="12"/>
        <v>4.1467874052614163E-3</v>
      </c>
      <c r="P10" s="511">
        <f t="shared" si="13"/>
        <v>0</v>
      </c>
      <c r="Q10" s="511">
        <f t="shared" si="14"/>
        <v>0.90287373872433763</v>
      </c>
      <c r="R10" s="511">
        <f t="shared" si="15"/>
        <v>1.7317907713731934E-3</v>
      </c>
      <c r="S10" s="335">
        <f t="shared" si="16"/>
        <v>5.103940162371143E-3</v>
      </c>
      <c r="T10" s="511">
        <f t="shared" si="17"/>
        <v>0.28462217743344725</v>
      </c>
      <c r="U10" s="511">
        <f t="shared" si="18"/>
        <v>0</v>
      </c>
      <c r="V10" s="509">
        <f t="shared" si="19"/>
        <v>0</v>
      </c>
      <c r="W10" s="512">
        <f t="shared" si="20"/>
        <v>870</v>
      </c>
      <c r="X10" s="513">
        <f t="shared" si="21"/>
        <v>0</v>
      </c>
      <c r="Y10" s="513">
        <f t="shared" si="22"/>
        <v>1</v>
      </c>
      <c r="Z10" s="513">
        <f t="shared" si="23"/>
        <v>0</v>
      </c>
      <c r="AA10" s="513">
        <f t="shared" si="24"/>
        <v>71</v>
      </c>
      <c r="AB10" s="513">
        <f t="shared" si="25"/>
        <v>10</v>
      </c>
      <c r="AC10" s="514">
        <f t="shared" si="26"/>
        <v>3</v>
      </c>
      <c r="AD10" s="513">
        <f t="shared" si="27"/>
        <v>2</v>
      </c>
      <c r="AE10" s="513">
        <f t="shared" si="28"/>
        <v>0</v>
      </c>
      <c r="AF10" s="515">
        <f t="shared" si="29"/>
        <v>0</v>
      </c>
    </row>
    <row r="11" spans="2:73" ht="17" thickBot="1" x14ac:dyDescent="0.2">
      <c r="B11" s="319" t="s">
        <v>17</v>
      </c>
      <c r="C11" s="517">
        <f>SUM(C5:C10)</f>
        <v>793.55390699999998</v>
      </c>
      <c r="D11" s="517">
        <f t="shared" ref="D11:AF11" si="30">SUM(D5:D10)</f>
        <v>6.1025999999999997E-2</v>
      </c>
      <c r="E11" s="517">
        <f t="shared" si="30"/>
        <v>24.658357000000002</v>
      </c>
      <c r="F11" s="517">
        <f t="shared" si="30"/>
        <v>6.739852</v>
      </c>
      <c r="G11" s="517">
        <f t="shared" si="30"/>
        <v>597.83884999999987</v>
      </c>
      <c r="H11" s="517">
        <f t="shared" si="30"/>
        <v>217.61405299999998</v>
      </c>
      <c r="I11" s="517">
        <f t="shared" si="30"/>
        <v>1950.1056160000001</v>
      </c>
      <c r="J11" s="517">
        <f t="shared" si="30"/>
        <v>4.0342459999999996</v>
      </c>
      <c r="K11" s="517">
        <f t="shared" si="30"/>
        <v>11.638434999999999</v>
      </c>
      <c r="L11" s="517">
        <f t="shared" si="30"/>
        <v>7.6523159999999999</v>
      </c>
      <c r="M11" s="517">
        <f t="shared" si="30"/>
        <v>10704.063909118067</v>
      </c>
      <c r="N11" s="517">
        <f t="shared" si="30"/>
        <v>3.7042667478999612E-2</v>
      </c>
      <c r="O11" s="517">
        <f t="shared" si="30"/>
        <v>375.06990695678883</v>
      </c>
      <c r="P11" s="517">
        <f t="shared" si="30"/>
        <v>1278.8821120630698</v>
      </c>
      <c r="Q11" s="517">
        <f t="shared" si="30"/>
        <v>11423.596574344123</v>
      </c>
      <c r="R11" s="517">
        <f t="shared" si="30"/>
        <v>85249.406635880339</v>
      </c>
      <c r="S11" s="517">
        <f t="shared" si="30"/>
        <v>16541.115581754057</v>
      </c>
      <c r="T11" s="517">
        <f t="shared" si="30"/>
        <v>669.70610288013472</v>
      </c>
      <c r="U11" s="517">
        <f t="shared" si="30"/>
        <v>3469.884656105316</v>
      </c>
      <c r="V11" s="517">
        <f t="shared" si="30"/>
        <v>442.09615040335052</v>
      </c>
      <c r="W11" s="518">
        <f t="shared" si="30"/>
        <v>1044759</v>
      </c>
      <c r="X11" s="518">
        <f t="shared" si="30"/>
        <v>76</v>
      </c>
      <c r="Y11" s="518">
        <f t="shared" si="30"/>
        <v>319949</v>
      </c>
      <c r="Z11" s="518">
        <f t="shared" si="30"/>
        <v>28507</v>
      </c>
      <c r="AA11" s="518">
        <f t="shared" si="30"/>
        <v>451728</v>
      </c>
      <c r="AB11" s="518">
        <f t="shared" si="30"/>
        <v>153951</v>
      </c>
      <c r="AC11" s="518">
        <f t="shared" si="30"/>
        <v>16619</v>
      </c>
      <c r="AD11" s="518">
        <f t="shared" si="30"/>
        <v>3786</v>
      </c>
      <c r="AE11" s="518">
        <f t="shared" si="30"/>
        <v>197568</v>
      </c>
      <c r="AF11" s="518">
        <f t="shared" si="30"/>
        <v>409</v>
      </c>
    </row>
    <row r="12" spans="2:73" ht="16" x14ac:dyDescent="0.15">
      <c r="B12" s="319"/>
      <c r="C12" s="519"/>
      <c r="D12" s="519"/>
      <c r="E12" s="519"/>
      <c r="F12" s="519"/>
      <c r="G12" s="519"/>
      <c r="H12" s="519"/>
      <c r="I12" s="519"/>
      <c r="J12" s="519"/>
      <c r="K12" s="519"/>
      <c r="L12" s="520"/>
      <c r="M12" s="521"/>
      <c r="N12" s="521"/>
      <c r="O12" s="521"/>
      <c r="P12" s="521"/>
      <c r="Q12" s="521"/>
      <c r="R12" s="521"/>
      <c r="S12" s="521"/>
      <c r="T12" s="521"/>
      <c r="U12" s="521"/>
      <c r="V12" s="521"/>
      <c r="W12" s="522"/>
      <c r="X12" s="522"/>
      <c r="Y12" s="522"/>
      <c r="Z12" s="522"/>
      <c r="AA12" s="522"/>
      <c r="AB12" s="522"/>
      <c r="AC12" s="522"/>
      <c r="AD12" s="522"/>
      <c r="AE12" s="522"/>
      <c r="AF12" s="522"/>
    </row>
    <row r="13" spans="2:73" ht="16" x14ac:dyDescent="0.15">
      <c r="B13" s="346" t="s">
        <v>506</v>
      </c>
      <c r="L13" s="520"/>
      <c r="M13" s="521"/>
      <c r="N13" s="521"/>
      <c r="O13" s="521"/>
      <c r="P13" s="521"/>
      <c r="Q13" s="521"/>
      <c r="R13" s="521"/>
      <c r="S13" s="521"/>
      <c r="T13" s="521"/>
      <c r="U13" s="521"/>
      <c r="V13" s="521"/>
      <c r="W13" s="522"/>
      <c r="X13" s="522"/>
      <c r="Y13" s="522"/>
      <c r="Z13" s="522"/>
      <c r="AA13" s="522"/>
      <c r="AB13" s="522"/>
      <c r="AC13" s="522"/>
      <c r="AD13" s="522"/>
      <c r="AE13" s="522"/>
      <c r="AF13" s="522"/>
    </row>
    <row r="14" spans="2:73" ht="16" x14ac:dyDescent="0.15">
      <c r="L14" s="423"/>
      <c r="M14" s="325" t="s">
        <v>428</v>
      </c>
      <c r="T14" s="521"/>
      <c r="U14" s="325" t="s">
        <v>436</v>
      </c>
      <c r="Z14" s="325" t="s">
        <v>429</v>
      </c>
      <c r="AG14" s="451"/>
      <c r="AH14" s="325" t="s">
        <v>437</v>
      </c>
      <c r="AN14" s="325"/>
      <c r="AO14" s="325" t="s">
        <v>430</v>
      </c>
    </row>
    <row r="15" spans="2:73" x14ac:dyDescent="0.15">
      <c r="L15" s="423"/>
      <c r="M15" s="451" t="s">
        <v>439</v>
      </c>
      <c r="T15" s="521"/>
      <c r="U15" s="995" t="s">
        <v>439</v>
      </c>
      <c r="V15" s="995"/>
      <c r="W15" s="453"/>
      <c r="X15" s="453"/>
      <c r="Z15" s="451" t="s">
        <v>439</v>
      </c>
      <c r="AH15" s="451" t="s">
        <v>439</v>
      </c>
      <c r="AN15" s="451" t="s">
        <v>439</v>
      </c>
      <c r="AO15" s="451"/>
    </row>
    <row r="16" spans="2:73" s="492" customFormat="1" ht="34" x14ac:dyDescent="0.15">
      <c r="L16" s="423"/>
      <c r="M16" s="332" t="s">
        <v>507</v>
      </c>
      <c r="N16" s="333" t="s">
        <v>442</v>
      </c>
      <c r="O16" s="333" t="s">
        <v>443</v>
      </c>
      <c r="P16" s="333" t="s">
        <v>444</v>
      </c>
      <c r="Q16" s="333" t="s">
        <v>445</v>
      </c>
      <c r="R16" s="333" t="s">
        <v>446</v>
      </c>
      <c r="S16" s="333" t="s">
        <v>17</v>
      </c>
      <c r="T16" s="320"/>
      <c r="U16" s="332" t="s">
        <v>507</v>
      </c>
      <c r="V16" s="334" t="s">
        <v>447</v>
      </c>
      <c r="W16" s="334" t="s">
        <v>448</v>
      </c>
      <c r="X16" s="333" t="s">
        <v>17</v>
      </c>
      <c r="Y16" s="309"/>
      <c r="Z16" s="332" t="s">
        <v>507</v>
      </c>
      <c r="AA16" s="333" t="s">
        <v>449</v>
      </c>
      <c r="AB16" s="333" t="s">
        <v>450</v>
      </c>
      <c r="AC16" s="333" t="s">
        <v>451</v>
      </c>
      <c r="AD16" s="333" t="s">
        <v>446</v>
      </c>
      <c r="AE16" s="335" t="s">
        <v>452</v>
      </c>
      <c r="AF16" s="333" t="s">
        <v>17</v>
      </c>
      <c r="AG16" s="309"/>
      <c r="AH16" s="332" t="s">
        <v>507</v>
      </c>
      <c r="AI16" s="333" t="str">
        <f t="shared" ref="AI16:AK16" si="31">AI26</f>
        <v>DPR</v>
      </c>
      <c r="AJ16" s="333" t="str">
        <f t="shared" si="31"/>
        <v>GMI</v>
      </c>
      <c r="AK16" s="333" t="str">
        <f t="shared" si="31"/>
        <v>IMERG</v>
      </c>
      <c r="AL16" s="333" t="s">
        <v>17</v>
      </c>
      <c r="AM16" s="309"/>
      <c r="AN16" s="332" t="s">
        <v>507</v>
      </c>
      <c r="AO16" s="333" t="s">
        <v>453</v>
      </c>
      <c r="AP16" s="333" t="s">
        <v>454</v>
      </c>
      <c r="AQ16" s="333" t="s">
        <v>455</v>
      </c>
      <c r="AR16" s="333" t="s">
        <v>456</v>
      </c>
      <c r="AS16" s="333" t="s">
        <v>457</v>
      </c>
      <c r="AT16" s="333" t="s">
        <v>446</v>
      </c>
      <c r="AU16" s="333" t="s">
        <v>17</v>
      </c>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row>
    <row r="17" spans="12:73" ht="17" x14ac:dyDescent="0.15">
      <c r="L17" s="423"/>
      <c r="M17" s="503" t="s">
        <v>87</v>
      </c>
      <c r="N17" s="340">
        <f t="shared" ref="N17:S22" si="32">N27/1000000</f>
        <v>3.8684999999999997E-2</v>
      </c>
      <c r="O17" s="340">
        <f t="shared" si="32"/>
        <v>7.3700000000000002E-4</v>
      </c>
      <c r="P17" s="340">
        <f t="shared" si="32"/>
        <v>0</v>
      </c>
      <c r="Q17" s="340">
        <f t="shared" si="32"/>
        <v>0.72500600000000004</v>
      </c>
      <c r="R17" s="340">
        <f t="shared" si="32"/>
        <v>0.35650500000000002</v>
      </c>
      <c r="S17" s="340">
        <f>S27/1000000</f>
        <v>1.120933</v>
      </c>
      <c r="T17" s="320"/>
      <c r="U17" s="503" t="s">
        <v>87</v>
      </c>
      <c r="V17" s="333"/>
      <c r="W17" s="340">
        <f t="shared" ref="W17:X18" si="33">W27/1000000</f>
        <v>0</v>
      </c>
      <c r="X17" s="340">
        <f t="shared" si="33"/>
        <v>0</v>
      </c>
      <c r="Y17" s="309"/>
      <c r="Z17" s="503" t="s">
        <v>87</v>
      </c>
      <c r="AA17" s="340">
        <f t="shared" ref="AA17:AF22" si="34">AA27/1000000</f>
        <v>8.7539999999999996E-3</v>
      </c>
      <c r="AB17" s="340">
        <f t="shared" si="34"/>
        <v>7.0024000000000003E-2</v>
      </c>
      <c r="AC17" s="340">
        <f t="shared" si="34"/>
        <v>2.1888999999999999E-2</v>
      </c>
      <c r="AD17" s="340">
        <f t="shared" si="34"/>
        <v>9.0819999999999998E-3</v>
      </c>
      <c r="AE17" s="340">
        <f t="shared" si="34"/>
        <v>0.729688</v>
      </c>
      <c r="AF17" s="372">
        <f>AF27/1000000</f>
        <v>0.83943699999999999</v>
      </c>
      <c r="AG17" s="309"/>
      <c r="AH17" s="503" t="s">
        <v>87</v>
      </c>
      <c r="AI17" s="340">
        <f t="shared" ref="AI17:AL22" si="35">AI27/1000000</f>
        <v>0</v>
      </c>
      <c r="AJ17" s="340">
        <f t="shared" si="35"/>
        <v>0</v>
      </c>
      <c r="AK17" s="340">
        <f t="shared" si="35"/>
        <v>0</v>
      </c>
      <c r="AL17" s="372">
        <f>AL27/1000000</f>
        <v>0</v>
      </c>
      <c r="AM17" s="309"/>
      <c r="AN17" s="503" t="s">
        <v>87</v>
      </c>
      <c r="AO17" s="340">
        <f t="shared" ref="AO17:AU22" si="36">AO27/1000000</f>
        <v>0</v>
      </c>
      <c r="AP17" s="340">
        <f t="shared" si="36"/>
        <v>0</v>
      </c>
      <c r="AQ17" s="340">
        <f t="shared" si="36"/>
        <v>2.4624730000000001</v>
      </c>
      <c r="AR17" s="340">
        <f t="shared" si="36"/>
        <v>1.1203259999999999</v>
      </c>
      <c r="AS17" s="340">
        <f t="shared" si="36"/>
        <v>0.68920599999999999</v>
      </c>
      <c r="AT17" s="340">
        <f t="shared" si="36"/>
        <v>1.142504</v>
      </c>
      <c r="AU17" s="340">
        <f>AU27/1000000</f>
        <v>5.4145089999999998</v>
      </c>
    </row>
    <row r="18" spans="12:73" ht="16" x14ac:dyDescent="0.15">
      <c r="L18" s="423"/>
      <c r="M18" s="523" t="s">
        <v>88</v>
      </c>
      <c r="N18" s="340">
        <f t="shared" si="32"/>
        <v>48.852801999999997</v>
      </c>
      <c r="O18" s="340">
        <f t="shared" si="32"/>
        <v>0.143904</v>
      </c>
      <c r="P18" s="340">
        <f t="shared" si="32"/>
        <v>2.2058999999999999E-2</v>
      </c>
      <c r="Q18" s="340">
        <f t="shared" si="32"/>
        <v>99.323127999999997</v>
      </c>
      <c r="R18" s="340">
        <f t="shared" si="32"/>
        <v>0</v>
      </c>
      <c r="S18" s="340">
        <f>S28/1000000</f>
        <v>148.341893</v>
      </c>
      <c r="T18" s="320"/>
      <c r="U18" s="523" t="s">
        <v>88</v>
      </c>
      <c r="V18" s="340">
        <f>V28/1000000</f>
        <v>0</v>
      </c>
      <c r="W18" s="340">
        <f t="shared" si="33"/>
        <v>0</v>
      </c>
      <c r="X18" s="340">
        <f t="shared" si="33"/>
        <v>0</v>
      </c>
      <c r="Y18" s="310"/>
      <c r="Z18" s="523" t="s">
        <v>88</v>
      </c>
      <c r="AA18" s="340">
        <f t="shared" si="34"/>
        <v>0</v>
      </c>
      <c r="AB18" s="340">
        <f t="shared" si="34"/>
        <v>3.3300000000000003E-2</v>
      </c>
      <c r="AC18" s="340">
        <f t="shared" si="34"/>
        <v>0.642509</v>
      </c>
      <c r="AD18" s="340">
        <f t="shared" si="34"/>
        <v>0</v>
      </c>
      <c r="AE18" s="340">
        <f t="shared" si="34"/>
        <v>1.0000000000000001E-5</v>
      </c>
      <c r="AF18" s="372">
        <f>AF28/1000000</f>
        <v>0.67581899999999995</v>
      </c>
      <c r="AG18" s="310"/>
      <c r="AH18" s="523" t="s">
        <v>88</v>
      </c>
      <c r="AI18" s="340">
        <f t="shared" si="35"/>
        <v>0</v>
      </c>
      <c r="AJ18" s="340">
        <f t="shared" si="35"/>
        <v>1.33727</v>
      </c>
      <c r="AK18" s="340">
        <f t="shared" si="35"/>
        <v>0</v>
      </c>
      <c r="AL18" s="372">
        <f>AL28/1000000</f>
        <v>1.33727</v>
      </c>
      <c r="AM18" s="310"/>
      <c r="AN18" s="523" t="s">
        <v>88</v>
      </c>
      <c r="AO18" s="340">
        <f t="shared" si="36"/>
        <v>16.209596999999999</v>
      </c>
      <c r="AP18" s="340">
        <f t="shared" si="36"/>
        <v>1.2208999999999999E-2</v>
      </c>
      <c r="AQ18" s="340">
        <f t="shared" si="36"/>
        <v>0.20991299999999999</v>
      </c>
      <c r="AR18" s="340">
        <f t="shared" si="36"/>
        <v>86.933608000000007</v>
      </c>
      <c r="AS18" s="340">
        <f t="shared" si="36"/>
        <v>0</v>
      </c>
      <c r="AT18" s="340">
        <f t="shared" si="36"/>
        <v>0</v>
      </c>
      <c r="AU18" s="340">
        <f>AU28/1000000</f>
        <v>103.36532699999999</v>
      </c>
    </row>
    <row r="19" spans="12:73" ht="16" x14ac:dyDescent="0.15">
      <c r="L19" s="423"/>
      <c r="M19" s="523" t="s">
        <v>89</v>
      </c>
      <c r="N19" s="340">
        <f t="shared" si="32"/>
        <v>95.235961000000003</v>
      </c>
      <c r="O19" s="340">
        <f t="shared" si="32"/>
        <v>5.8581279999999998</v>
      </c>
      <c r="P19" s="340">
        <f t="shared" si="32"/>
        <v>4.8282550000000004</v>
      </c>
      <c r="Q19" s="340">
        <f t="shared" si="32"/>
        <v>208.47224600000001</v>
      </c>
      <c r="R19" s="340">
        <f t="shared" si="32"/>
        <v>3.019E-3</v>
      </c>
      <c r="S19" s="340">
        <f t="shared" si="32"/>
        <v>314.39760899999999</v>
      </c>
      <c r="T19" s="320"/>
      <c r="U19" s="523" t="s">
        <v>89</v>
      </c>
      <c r="V19" s="340">
        <f t="shared" ref="V19:X22" si="37">V29/1000000</f>
        <v>4.3746E-2</v>
      </c>
      <c r="W19" s="340">
        <f t="shared" si="37"/>
        <v>0</v>
      </c>
      <c r="X19" s="340">
        <f t="shared" si="37"/>
        <v>4.3746E-2</v>
      </c>
      <c r="Y19" s="310"/>
      <c r="Z19" s="523" t="s">
        <v>89</v>
      </c>
      <c r="AA19" s="340">
        <f t="shared" si="34"/>
        <v>6.829E-3</v>
      </c>
      <c r="AB19" s="340">
        <f t="shared" si="34"/>
        <v>7.9300369999999996</v>
      </c>
      <c r="AC19" s="340">
        <f t="shared" si="34"/>
        <v>9.7142780000000002</v>
      </c>
      <c r="AD19" s="340">
        <f t="shared" si="34"/>
        <v>0</v>
      </c>
      <c r="AE19" s="340">
        <f t="shared" si="34"/>
        <v>3.9402E-2</v>
      </c>
      <c r="AF19" s="372">
        <f t="shared" si="34"/>
        <v>17.690546000000001</v>
      </c>
      <c r="AG19" s="310"/>
      <c r="AH19" s="523" t="s">
        <v>89</v>
      </c>
      <c r="AI19" s="340">
        <f t="shared" si="35"/>
        <v>4.5420439999999997</v>
      </c>
      <c r="AJ19" s="340">
        <f t="shared" si="35"/>
        <v>0.28779399999999999</v>
      </c>
      <c r="AK19" s="340">
        <f t="shared" si="35"/>
        <v>0</v>
      </c>
      <c r="AL19" s="372">
        <f t="shared" si="35"/>
        <v>4.8298379999999996</v>
      </c>
      <c r="AM19" s="310"/>
      <c r="AN19" s="523" t="s">
        <v>89</v>
      </c>
      <c r="AO19" s="340">
        <f t="shared" si="36"/>
        <v>1.377545</v>
      </c>
      <c r="AP19" s="340">
        <f t="shared" si="36"/>
        <v>5.132117</v>
      </c>
      <c r="AQ19" s="340">
        <f t="shared" si="36"/>
        <v>0.47067300000000001</v>
      </c>
      <c r="AR19" s="340">
        <f t="shared" si="36"/>
        <v>194.016988</v>
      </c>
      <c r="AS19" s="340">
        <f t="shared" si="36"/>
        <v>9.5858760000000007</v>
      </c>
      <c r="AT19" s="340">
        <f t="shared" si="36"/>
        <v>0</v>
      </c>
      <c r="AU19" s="340">
        <f t="shared" si="36"/>
        <v>210.58319900000001</v>
      </c>
    </row>
    <row r="20" spans="12:73" ht="16" x14ac:dyDescent="0.15">
      <c r="L20" s="423"/>
      <c r="M20" s="523" t="s">
        <v>90</v>
      </c>
      <c r="N20" s="340">
        <f t="shared" si="32"/>
        <v>1.260435</v>
      </c>
      <c r="O20" s="340">
        <f t="shared" si="32"/>
        <v>18.937949</v>
      </c>
      <c r="P20" s="340">
        <f t="shared" si="32"/>
        <v>0.114207</v>
      </c>
      <c r="Q20" s="340">
        <f t="shared" si="32"/>
        <v>299.67251900000002</v>
      </c>
      <c r="R20" s="340">
        <f t="shared" si="32"/>
        <v>0</v>
      </c>
      <c r="S20" s="340">
        <f t="shared" si="32"/>
        <v>319.98511000000002</v>
      </c>
      <c r="T20" s="320"/>
      <c r="U20" s="523" t="s">
        <v>90</v>
      </c>
      <c r="V20" s="340">
        <f t="shared" si="37"/>
        <v>1.6844999999999999E-2</v>
      </c>
      <c r="W20" s="340">
        <f t="shared" si="37"/>
        <v>4.35E-4</v>
      </c>
      <c r="X20" s="340">
        <f t="shared" si="37"/>
        <v>1.728E-2</v>
      </c>
      <c r="Y20" s="310"/>
      <c r="Z20" s="523" t="s">
        <v>90</v>
      </c>
      <c r="AA20" s="340">
        <f t="shared" si="34"/>
        <v>1.8699999999999999E-4</v>
      </c>
      <c r="AB20" s="340">
        <f t="shared" si="34"/>
        <v>0.70659499999999997</v>
      </c>
      <c r="AC20" s="340">
        <f t="shared" si="34"/>
        <v>4.7236580000000004</v>
      </c>
      <c r="AD20" s="340">
        <f t="shared" si="34"/>
        <v>0</v>
      </c>
      <c r="AE20" s="340">
        <f t="shared" si="34"/>
        <v>1.85E-4</v>
      </c>
      <c r="AF20" s="372">
        <f t="shared" si="34"/>
        <v>5.430625</v>
      </c>
      <c r="AG20" s="310"/>
      <c r="AH20" s="523" t="s">
        <v>90</v>
      </c>
      <c r="AI20" s="340">
        <f t="shared" si="35"/>
        <v>0.54443200000000003</v>
      </c>
      <c r="AJ20" s="340">
        <f t="shared" si="35"/>
        <v>2.7022999999999998E-2</v>
      </c>
      <c r="AK20" s="340">
        <f t="shared" si="35"/>
        <v>0</v>
      </c>
      <c r="AL20" s="372">
        <f t="shared" si="35"/>
        <v>0.57145500000000005</v>
      </c>
      <c r="AM20" s="310"/>
      <c r="AN20" s="523" t="s">
        <v>90</v>
      </c>
      <c r="AO20" s="340">
        <f t="shared" si="36"/>
        <v>17.047170999999999</v>
      </c>
      <c r="AP20" s="340">
        <f t="shared" si="36"/>
        <v>4.3176839999999999</v>
      </c>
      <c r="AQ20" s="340">
        <f t="shared" si="36"/>
        <v>6.7696000000000006E-2</v>
      </c>
      <c r="AR20" s="340">
        <f t="shared" si="36"/>
        <v>214.351651</v>
      </c>
      <c r="AS20" s="340">
        <f t="shared" si="36"/>
        <v>0.221334</v>
      </c>
      <c r="AT20" s="340">
        <f t="shared" si="36"/>
        <v>0</v>
      </c>
      <c r="AU20" s="340">
        <f t="shared" si="36"/>
        <v>236.00553600000001</v>
      </c>
    </row>
    <row r="21" spans="12:73" ht="16" x14ac:dyDescent="0.15">
      <c r="L21" s="423"/>
      <c r="M21" s="523" t="s">
        <v>91</v>
      </c>
      <c r="N21" s="340">
        <f t="shared" si="32"/>
        <v>0</v>
      </c>
      <c r="O21" s="340">
        <f t="shared" si="32"/>
        <v>0</v>
      </c>
      <c r="P21" s="340">
        <f t="shared" si="32"/>
        <v>0</v>
      </c>
      <c r="Q21" s="340">
        <f t="shared" si="32"/>
        <v>7.979349</v>
      </c>
      <c r="R21" s="340">
        <f t="shared" si="32"/>
        <v>0</v>
      </c>
      <c r="S21" s="340">
        <f t="shared" si="32"/>
        <v>7.979349</v>
      </c>
      <c r="T21" s="320"/>
      <c r="U21" s="523" t="s">
        <v>91</v>
      </c>
      <c r="V21" s="340">
        <f t="shared" si="37"/>
        <v>0</v>
      </c>
      <c r="W21" s="340">
        <f t="shared" si="37"/>
        <v>0</v>
      </c>
      <c r="X21" s="340">
        <f t="shared" si="37"/>
        <v>0</v>
      </c>
      <c r="Y21" s="310"/>
      <c r="Z21" s="523" t="s">
        <v>91</v>
      </c>
      <c r="AA21" s="340">
        <f t="shared" si="34"/>
        <v>0</v>
      </c>
      <c r="AB21" s="340">
        <f t="shared" si="34"/>
        <v>0</v>
      </c>
      <c r="AC21" s="340">
        <f t="shared" si="34"/>
        <v>0</v>
      </c>
      <c r="AD21" s="340">
        <f t="shared" si="34"/>
        <v>0</v>
      </c>
      <c r="AE21" s="340">
        <f t="shared" si="34"/>
        <v>0</v>
      </c>
      <c r="AF21" s="372">
        <f t="shared" si="34"/>
        <v>0</v>
      </c>
      <c r="AG21" s="310"/>
      <c r="AH21" s="523" t="s">
        <v>91</v>
      </c>
      <c r="AI21" s="340">
        <f t="shared" si="35"/>
        <v>0</v>
      </c>
      <c r="AJ21" s="340">
        <f t="shared" si="35"/>
        <v>1.37E-4</v>
      </c>
      <c r="AK21" s="340">
        <f t="shared" si="35"/>
        <v>1.152E-3</v>
      </c>
      <c r="AL21" s="372">
        <f t="shared" si="35"/>
        <v>1.289E-3</v>
      </c>
      <c r="AM21" s="310"/>
      <c r="AN21" s="523" t="s">
        <v>91</v>
      </c>
      <c r="AO21" s="340">
        <f t="shared" si="36"/>
        <v>0</v>
      </c>
      <c r="AP21" s="340">
        <f t="shared" si="36"/>
        <v>3.0850000000000001E-3</v>
      </c>
      <c r="AQ21" s="340">
        <f t="shared" si="36"/>
        <v>6.4400000000000004E-4</v>
      </c>
      <c r="AR21" s="340">
        <f t="shared" si="36"/>
        <v>42.134394999999998</v>
      </c>
      <c r="AS21" s="340">
        <f t="shared" si="36"/>
        <v>0</v>
      </c>
      <c r="AT21" s="340">
        <f t="shared" si="36"/>
        <v>0</v>
      </c>
      <c r="AU21" s="340">
        <f t="shared" si="36"/>
        <v>42.138123999999998</v>
      </c>
    </row>
    <row r="22" spans="12:73" ht="16" x14ac:dyDescent="0.15">
      <c r="L22" s="423"/>
      <c r="M22" s="523" t="s">
        <v>505</v>
      </c>
      <c r="N22" s="340">
        <f t="shared" si="32"/>
        <v>1.1E-5</v>
      </c>
      <c r="O22" s="340">
        <f t="shared" si="32"/>
        <v>0.915439</v>
      </c>
      <c r="P22" s="340">
        <f t="shared" si="32"/>
        <v>1.3439999999999999E-3</v>
      </c>
      <c r="Q22" s="340">
        <f t="shared" si="32"/>
        <v>0.80430800000000002</v>
      </c>
      <c r="R22" s="340">
        <f t="shared" si="32"/>
        <v>7.9109999999999996E-3</v>
      </c>
      <c r="S22" s="340">
        <f t="shared" si="32"/>
        <v>1.7290129999999999</v>
      </c>
      <c r="T22" s="320"/>
      <c r="U22" s="523" t="s">
        <v>505</v>
      </c>
      <c r="V22" s="340">
        <f t="shared" si="37"/>
        <v>0</v>
      </c>
      <c r="W22" s="340">
        <f t="shared" si="37"/>
        <v>0</v>
      </c>
      <c r="X22" s="340">
        <f t="shared" si="37"/>
        <v>0</v>
      </c>
      <c r="Y22" s="310"/>
      <c r="Z22" s="523" t="s">
        <v>505</v>
      </c>
      <c r="AA22" s="340">
        <f t="shared" si="34"/>
        <v>0</v>
      </c>
      <c r="AB22" s="340">
        <f t="shared" si="34"/>
        <v>0</v>
      </c>
      <c r="AC22" s="340">
        <f t="shared" si="34"/>
        <v>2.1930000000000002E-2</v>
      </c>
      <c r="AD22" s="340">
        <f t="shared" si="34"/>
        <v>0</v>
      </c>
      <c r="AE22" s="340">
        <f t="shared" si="34"/>
        <v>0</v>
      </c>
      <c r="AF22" s="372">
        <f t="shared" si="34"/>
        <v>2.1930000000000002E-2</v>
      </c>
      <c r="AG22" s="310"/>
      <c r="AH22" s="523" t="s">
        <v>505</v>
      </c>
      <c r="AI22" s="340">
        <f t="shared" si="35"/>
        <v>0</v>
      </c>
      <c r="AJ22" s="340">
        <f t="shared" si="35"/>
        <v>0</v>
      </c>
      <c r="AK22" s="340">
        <f t="shared" si="35"/>
        <v>0</v>
      </c>
      <c r="AL22" s="372">
        <f t="shared" si="35"/>
        <v>0</v>
      </c>
      <c r="AM22" s="310"/>
      <c r="AN22" s="523" t="s">
        <v>505</v>
      </c>
      <c r="AO22" s="340">
        <f t="shared" si="36"/>
        <v>3.6000000000000002E-4</v>
      </c>
      <c r="AP22" s="340">
        <f t="shared" si="36"/>
        <v>0</v>
      </c>
      <c r="AQ22" s="340">
        <f t="shared" si="36"/>
        <v>0</v>
      </c>
      <c r="AR22" s="340">
        <f t="shared" si="36"/>
        <v>0.32762999999999998</v>
      </c>
      <c r="AS22" s="340">
        <f t="shared" si="36"/>
        <v>4.1590000000000004E-3</v>
      </c>
      <c r="AT22" s="340">
        <f t="shared" si="36"/>
        <v>6.0000000000000002E-6</v>
      </c>
      <c r="AU22" s="340">
        <f t="shared" si="36"/>
        <v>0.33215499999999998</v>
      </c>
    </row>
    <row r="23" spans="12:73" ht="16" x14ac:dyDescent="0.15">
      <c r="L23" s="423"/>
      <c r="M23" s="524" t="s">
        <v>17</v>
      </c>
      <c r="N23" s="351">
        <f>SUM(N17:N22)</f>
        <v>145.38789400000002</v>
      </c>
      <c r="O23" s="351">
        <f t="shared" ref="O23:S23" si="38">SUM(O17:O22)</f>
        <v>25.856157</v>
      </c>
      <c r="P23" s="351">
        <f t="shared" si="38"/>
        <v>4.965865</v>
      </c>
      <c r="Q23" s="351">
        <f t="shared" si="38"/>
        <v>616.97655599999996</v>
      </c>
      <c r="R23" s="351">
        <f t="shared" si="38"/>
        <v>0.36743500000000001</v>
      </c>
      <c r="S23" s="351">
        <f t="shared" si="38"/>
        <v>793.55390699999998</v>
      </c>
      <c r="T23" s="320"/>
      <c r="U23" s="524" t="s">
        <v>17</v>
      </c>
      <c r="V23" s="351">
        <f t="shared" ref="V23:X23" si="39">SUM(V17:V22)</f>
        <v>6.0590999999999999E-2</v>
      </c>
      <c r="W23" s="351">
        <f t="shared" si="39"/>
        <v>4.35E-4</v>
      </c>
      <c r="X23" s="351">
        <f t="shared" si="39"/>
        <v>6.1025999999999997E-2</v>
      </c>
      <c r="Y23" s="310"/>
      <c r="Z23" s="524" t="s">
        <v>17</v>
      </c>
      <c r="AA23" s="351">
        <f t="shared" ref="AA23:AF23" si="40">SUM(AA17:AA22)</f>
        <v>1.5769999999999999E-2</v>
      </c>
      <c r="AB23" s="351">
        <f t="shared" si="40"/>
        <v>8.7399559999999994</v>
      </c>
      <c r="AC23" s="351">
        <f t="shared" si="40"/>
        <v>15.124264</v>
      </c>
      <c r="AD23" s="351">
        <f t="shared" si="40"/>
        <v>9.0819999999999998E-3</v>
      </c>
      <c r="AE23" s="351">
        <f t="shared" si="40"/>
        <v>0.769285</v>
      </c>
      <c r="AF23" s="351">
        <f t="shared" si="40"/>
        <v>24.658357000000002</v>
      </c>
      <c r="AG23" s="310"/>
      <c r="AH23" s="524" t="s">
        <v>17</v>
      </c>
      <c r="AI23" s="351">
        <f t="shared" ref="AI23:AL23" si="41">SUM(AI17:AI22)</f>
        <v>5.0864759999999993</v>
      </c>
      <c r="AJ23" s="351">
        <f t="shared" si="41"/>
        <v>1.6522240000000001</v>
      </c>
      <c r="AK23" s="351">
        <f t="shared" si="41"/>
        <v>1.152E-3</v>
      </c>
      <c r="AL23" s="351">
        <f t="shared" si="41"/>
        <v>6.739852</v>
      </c>
      <c r="AM23" s="310"/>
      <c r="AN23" s="524" t="s">
        <v>17</v>
      </c>
      <c r="AO23" s="351">
        <f t="shared" ref="AO23:AU23" si="42">SUM(AO17:AO22)</f>
        <v>34.634672999999999</v>
      </c>
      <c r="AP23" s="351">
        <f t="shared" si="42"/>
        <v>9.4650949999999998</v>
      </c>
      <c r="AQ23" s="351">
        <f t="shared" si="42"/>
        <v>3.2113990000000001</v>
      </c>
      <c r="AR23" s="351">
        <f t="shared" si="42"/>
        <v>538.88459799999998</v>
      </c>
      <c r="AS23" s="351">
        <f t="shared" si="42"/>
        <v>10.500575000000001</v>
      </c>
      <c r="AT23" s="351">
        <f t="shared" si="42"/>
        <v>1.1425099999999999</v>
      </c>
      <c r="AU23" s="351">
        <f t="shared" si="42"/>
        <v>597.83884999999987</v>
      </c>
    </row>
    <row r="24" spans="12:73" x14ac:dyDescent="0.15">
      <c r="L24" s="423"/>
      <c r="N24" s="451"/>
      <c r="T24" s="521"/>
      <c r="Z24" s="451"/>
      <c r="AO24" s="451"/>
    </row>
    <row r="25" spans="12:73" s="492" customFormat="1" x14ac:dyDescent="0.15">
      <c r="L25" s="423"/>
      <c r="M25" s="451" t="s">
        <v>469</v>
      </c>
      <c r="N25" s="452"/>
      <c r="O25" s="452"/>
      <c r="P25" s="452"/>
      <c r="Q25" s="452"/>
      <c r="R25" s="452"/>
      <c r="S25" s="452"/>
      <c r="T25" s="521"/>
      <c r="U25" s="995" t="s">
        <v>469</v>
      </c>
      <c r="V25" s="995"/>
      <c r="W25" s="453"/>
      <c r="X25" s="453"/>
      <c r="Y25" s="452"/>
      <c r="Z25" s="451" t="s">
        <v>469</v>
      </c>
      <c r="AA25" s="452"/>
      <c r="AB25" s="452"/>
      <c r="AC25" s="452"/>
      <c r="AD25" s="452"/>
      <c r="AE25" s="452"/>
      <c r="AF25" s="452"/>
      <c r="AG25" s="452"/>
      <c r="AH25" s="451" t="s">
        <v>469</v>
      </c>
      <c r="AI25" s="452"/>
      <c r="AJ25" s="452"/>
      <c r="AK25" s="452"/>
      <c r="AL25" s="452"/>
      <c r="AM25" s="452"/>
      <c r="AN25" s="451" t="s">
        <v>469</v>
      </c>
      <c r="AO25" s="451"/>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row>
    <row r="26" spans="12:73" ht="34" x14ac:dyDescent="0.15">
      <c r="L26" s="423"/>
      <c r="M26" s="332" t="s">
        <v>507</v>
      </c>
      <c r="N26" s="333" t="s">
        <v>471</v>
      </c>
      <c r="O26" s="333" t="s">
        <v>472</v>
      </c>
      <c r="P26" s="333" t="s">
        <v>458</v>
      </c>
      <c r="Q26" s="333" t="s">
        <v>459</v>
      </c>
      <c r="R26" s="333" t="s">
        <v>446</v>
      </c>
      <c r="S26" s="333" t="s">
        <v>17</v>
      </c>
      <c r="T26" s="320"/>
      <c r="U26" s="332" t="s">
        <v>507</v>
      </c>
      <c r="V26" s="334" t="s">
        <v>447</v>
      </c>
      <c r="W26" s="334" t="s">
        <v>448</v>
      </c>
      <c r="X26" s="333" t="s">
        <v>17</v>
      </c>
      <c r="Y26" s="309"/>
      <c r="Z26" s="332" t="s">
        <v>507</v>
      </c>
      <c r="AA26" s="333" t="s">
        <v>461</v>
      </c>
      <c r="AB26" s="333" t="s">
        <v>462</v>
      </c>
      <c r="AC26" s="333" t="s">
        <v>463</v>
      </c>
      <c r="AD26" s="333" t="s">
        <v>446</v>
      </c>
      <c r="AE26" s="333" t="s">
        <v>464</v>
      </c>
      <c r="AF26" s="333" t="s">
        <v>17</v>
      </c>
      <c r="AG26" s="309"/>
      <c r="AH26" s="332" t="s">
        <v>507</v>
      </c>
      <c r="AI26" s="333" t="s">
        <v>465</v>
      </c>
      <c r="AJ26" s="333" t="s">
        <v>466</v>
      </c>
      <c r="AK26" s="333" t="s">
        <v>467</v>
      </c>
      <c r="AL26" s="333" t="s">
        <v>17</v>
      </c>
      <c r="AM26" s="309"/>
      <c r="AN26" s="332" t="s">
        <v>507</v>
      </c>
      <c r="AO26" s="333" t="s">
        <v>468</v>
      </c>
      <c r="AP26" s="333" t="s">
        <v>458</v>
      </c>
      <c r="AQ26" s="333" t="s">
        <v>470</v>
      </c>
      <c r="AR26" s="333" t="s">
        <v>459</v>
      </c>
      <c r="AS26" s="333" t="s">
        <v>473</v>
      </c>
      <c r="AT26" s="333" t="s">
        <v>446</v>
      </c>
      <c r="AU26" s="333" t="s">
        <v>17</v>
      </c>
    </row>
    <row r="27" spans="12:73" ht="17" x14ac:dyDescent="0.15">
      <c r="L27" s="423"/>
      <c r="M27" s="503" t="s">
        <v>87</v>
      </c>
      <c r="N27" s="525">
        <v>38685</v>
      </c>
      <c r="O27" s="525">
        <v>737</v>
      </c>
      <c r="P27" s="525"/>
      <c r="Q27" s="525">
        <v>725006</v>
      </c>
      <c r="R27" s="525">
        <v>356505</v>
      </c>
      <c r="S27" s="465">
        <f t="shared" ref="S27:S32" si="43">SUM(N27:R27)</f>
        <v>1120933</v>
      </c>
      <c r="T27" s="320"/>
      <c r="U27" s="503" t="s">
        <v>87</v>
      </c>
      <c r="V27" s="333"/>
      <c r="W27" s="333"/>
      <c r="X27" s="391">
        <f t="shared" ref="X27:X32" si="44">SUM(V27:W27)</f>
        <v>0</v>
      </c>
      <c r="Y27" s="309"/>
      <c r="Z27" s="503" t="s">
        <v>87</v>
      </c>
      <c r="AA27" s="333">
        <v>8754</v>
      </c>
      <c r="AB27" s="514">
        <v>70024</v>
      </c>
      <c r="AC27" s="333">
        <v>21889</v>
      </c>
      <c r="AD27" s="333">
        <v>9082</v>
      </c>
      <c r="AE27" s="333">
        <v>729688</v>
      </c>
      <c r="AF27" s="383">
        <f t="shared" ref="AF27:AF32" si="45">SUM(AA27:AE27)</f>
        <v>839437</v>
      </c>
      <c r="AG27" s="309"/>
      <c r="AH27" s="503" t="s">
        <v>87</v>
      </c>
      <c r="AI27" s="333"/>
      <c r="AJ27" s="333"/>
      <c r="AK27" s="333"/>
      <c r="AL27" s="465">
        <f t="shared" ref="AL27:AL32" si="46">SUM(AI27:AK27)</f>
        <v>0</v>
      </c>
      <c r="AM27" s="309"/>
      <c r="AN27" s="503" t="s">
        <v>87</v>
      </c>
      <c r="AO27" s="514"/>
      <c r="AP27" s="514"/>
      <c r="AQ27" s="514">
        <v>2462473</v>
      </c>
      <c r="AR27" s="514">
        <v>1120326</v>
      </c>
      <c r="AS27" s="514">
        <v>689206</v>
      </c>
      <c r="AT27" s="514">
        <v>1142504</v>
      </c>
      <c r="AU27" s="465">
        <f t="shared" ref="AU27:AU32" si="47">SUM(AO27:AT27)</f>
        <v>5414509</v>
      </c>
    </row>
    <row r="28" spans="12:73" ht="16" x14ac:dyDescent="0.15">
      <c r="L28" s="423"/>
      <c r="M28" s="523" t="s">
        <v>88</v>
      </c>
      <c r="N28" s="356">
        <v>48852802</v>
      </c>
      <c r="O28" s="356">
        <v>143904</v>
      </c>
      <c r="P28" s="356">
        <v>22059</v>
      </c>
      <c r="Q28" s="356">
        <v>99323128</v>
      </c>
      <c r="R28" s="356"/>
      <c r="S28" s="465">
        <f t="shared" si="43"/>
        <v>148341893</v>
      </c>
      <c r="T28" s="320"/>
      <c r="U28" s="523" t="s">
        <v>88</v>
      </c>
      <c r="V28" s="391"/>
      <c r="W28" s="391"/>
      <c r="X28" s="391">
        <f t="shared" si="44"/>
        <v>0</v>
      </c>
      <c r="Y28" s="310"/>
      <c r="Z28" s="523" t="s">
        <v>88</v>
      </c>
      <c r="AA28" s="383">
        <v>0</v>
      </c>
      <c r="AB28" s="383">
        <v>33300</v>
      </c>
      <c r="AC28" s="383">
        <v>642509</v>
      </c>
      <c r="AD28" s="383"/>
      <c r="AE28" s="383">
        <v>10</v>
      </c>
      <c r="AF28" s="383">
        <f t="shared" si="45"/>
        <v>675819</v>
      </c>
      <c r="AG28" s="310"/>
      <c r="AH28" s="523" t="s">
        <v>88</v>
      </c>
      <c r="AI28" s="391"/>
      <c r="AJ28" s="391">
        <v>1337270</v>
      </c>
      <c r="AK28" s="391"/>
      <c r="AL28" s="465">
        <f t="shared" si="46"/>
        <v>1337270</v>
      </c>
      <c r="AM28" s="310"/>
      <c r="AN28" s="523" t="s">
        <v>88</v>
      </c>
      <c r="AO28" s="465">
        <v>16209597</v>
      </c>
      <c r="AP28" s="465">
        <v>12209</v>
      </c>
      <c r="AQ28" s="465">
        <v>209913</v>
      </c>
      <c r="AR28" s="465">
        <v>86933608</v>
      </c>
      <c r="AS28" s="465"/>
      <c r="AT28" s="465"/>
      <c r="AU28" s="465">
        <f t="shared" si="47"/>
        <v>103365327</v>
      </c>
    </row>
    <row r="29" spans="12:73" ht="16" x14ac:dyDescent="0.15">
      <c r="L29" s="423"/>
      <c r="M29" s="523" t="s">
        <v>89</v>
      </c>
      <c r="N29" s="356">
        <v>95235961</v>
      </c>
      <c r="O29" s="356">
        <v>5858128</v>
      </c>
      <c r="P29" s="356">
        <v>4828255</v>
      </c>
      <c r="Q29" s="356">
        <v>208472246</v>
      </c>
      <c r="R29" s="356">
        <v>3019</v>
      </c>
      <c r="S29" s="465">
        <f t="shared" si="43"/>
        <v>314397609</v>
      </c>
      <c r="T29" s="320"/>
      <c r="U29" s="523" t="s">
        <v>89</v>
      </c>
      <c r="V29" s="391">
        <v>43746</v>
      </c>
      <c r="W29" s="391"/>
      <c r="X29" s="391">
        <f t="shared" si="44"/>
        <v>43746</v>
      </c>
      <c r="Y29" s="310"/>
      <c r="Z29" s="523" t="s">
        <v>89</v>
      </c>
      <c r="AA29" s="383">
        <v>6829</v>
      </c>
      <c r="AB29" s="383">
        <v>7930037</v>
      </c>
      <c r="AC29" s="383">
        <v>9714278</v>
      </c>
      <c r="AD29" s="383"/>
      <c r="AE29" s="383">
        <v>39402</v>
      </c>
      <c r="AF29" s="383">
        <f t="shared" si="45"/>
        <v>17690546</v>
      </c>
      <c r="AG29" s="310"/>
      <c r="AH29" s="523" t="s">
        <v>89</v>
      </c>
      <c r="AI29" s="391">
        <v>4542044</v>
      </c>
      <c r="AJ29" s="391">
        <v>287794</v>
      </c>
      <c r="AK29" s="391"/>
      <c r="AL29" s="465">
        <f t="shared" si="46"/>
        <v>4829838</v>
      </c>
      <c r="AM29" s="310"/>
      <c r="AN29" s="523" t="s">
        <v>89</v>
      </c>
      <c r="AO29" s="465">
        <v>1377545</v>
      </c>
      <c r="AP29" s="465">
        <v>5132117</v>
      </c>
      <c r="AQ29" s="465">
        <v>470673</v>
      </c>
      <c r="AR29" s="465">
        <v>194016988</v>
      </c>
      <c r="AS29" s="465">
        <v>9585876</v>
      </c>
      <c r="AT29" s="465"/>
      <c r="AU29" s="465">
        <f t="shared" si="47"/>
        <v>210583199</v>
      </c>
    </row>
    <row r="30" spans="12:73" ht="16" x14ac:dyDescent="0.15">
      <c r="L30" s="423"/>
      <c r="M30" s="523" t="s">
        <v>90</v>
      </c>
      <c r="N30" s="356">
        <v>1260435</v>
      </c>
      <c r="O30" s="356">
        <v>18937949</v>
      </c>
      <c r="P30" s="356">
        <v>114207</v>
      </c>
      <c r="Q30" s="356">
        <v>299672519</v>
      </c>
      <c r="R30" s="356"/>
      <c r="S30" s="465">
        <f t="shared" si="43"/>
        <v>319985110</v>
      </c>
      <c r="T30" s="320"/>
      <c r="U30" s="523" t="s">
        <v>90</v>
      </c>
      <c r="V30" s="391">
        <v>16845</v>
      </c>
      <c r="W30" s="391">
        <v>435</v>
      </c>
      <c r="X30" s="391">
        <f>SUM(V30:W30)</f>
        <v>17280</v>
      </c>
      <c r="Y30" s="310"/>
      <c r="Z30" s="523" t="s">
        <v>90</v>
      </c>
      <c r="AA30" s="383">
        <v>187</v>
      </c>
      <c r="AB30" s="383">
        <v>706595</v>
      </c>
      <c r="AC30" s="383">
        <v>4723658</v>
      </c>
      <c r="AD30" s="383"/>
      <c r="AE30" s="383">
        <v>185</v>
      </c>
      <c r="AF30" s="383">
        <f t="shared" si="45"/>
        <v>5430625</v>
      </c>
      <c r="AG30" s="310"/>
      <c r="AH30" s="523" t="s">
        <v>90</v>
      </c>
      <c r="AI30" s="391">
        <v>544432</v>
      </c>
      <c r="AJ30" s="391">
        <v>27023</v>
      </c>
      <c r="AK30" s="391"/>
      <c r="AL30" s="465">
        <f t="shared" si="46"/>
        <v>571455</v>
      </c>
      <c r="AM30" s="310"/>
      <c r="AN30" s="523" t="s">
        <v>90</v>
      </c>
      <c r="AO30" s="465">
        <v>17047171</v>
      </c>
      <c r="AP30" s="465">
        <v>4317684</v>
      </c>
      <c r="AQ30" s="465">
        <v>67696</v>
      </c>
      <c r="AR30" s="465">
        <v>214351651</v>
      </c>
      <c r="AS30" s="465">
        <v>221334</v>
      </c>
      <c r="AT30" s="465"/>
      <c r="AU30" s="465">
        <f t="shared" si="47"/>
        <v>236005536</v>
      </c>
    </row>
    <row r="31" spans="12:73" ht="16" x14ac:dyDescent="0.15">
      <c r="L31" s="423"/>
      <c r="M31" s="523" t="s">
        <v>91</v>
      </c>
      <c r="N31" s="402"/>
      <c r="O31" s="356">
        <v>0</v>
      </c>
      <c r="P31" s="402"/>
      <c r="Q31" s="356">
        <v>7979349</v>
      </c>
      <c r="R31" s="356"/>
      <c r="S31" s="465">
        <f t="shared" si="43"/>
        <v>7979349</v>
      </c>
      <c r="T31" s="320"/>
      <c r="U31" s="523" t="s">
        <v>91</v>
      </c>
      <c r="V31" s="391"/>
      <c r="W31" s="391"/>
      <c r="X31" s="391">
        <f t="shared" si="44"/>
        <v>0</v>
      </c>
      <c r="Y31" s="310"/>
      <c r="Z31" s="523" t="s">
        <v>91</v>
      </c>
      <c r="AA31" s="391"/>
      <c r="AB31" s="391"/>
      <c r="AC31" s="391"/>
      <c r="AD31" s="383"/>
      <c r="AE31" s="312"/>
      <c r="AF31" s="383">
        <f t="shared" si="45"/>
        <v>0</v>
      </c>
      <c r="AG31" s="310"/>
      <c r="AH31" s="523" t="s">
        <v>91</v>
      </c>
      <c r="AI31" s="391"/>
      <c r="AJ31" s="465">
        <v>137</v>
      </c>
      <c r="AK31" s="465">
        <v>1152</v>
      </c>
      <c r="AL31" s="465">
        <f t="shared" si="46"/>
        <v>1289</v>
      </c>
      <c r="AM31" s="310"/>
      <c r="AN31" s="523" t="s">
        <v>91</v>
      </c>
      <c r="AO31" s="465"/>
      <c r="AP31" s="465">
        <v>3085</v>
      </c>
      <c r="AQ31" s="465">
        <v>644</v>
      </c>
      <c r="AR31" s="465">
        <v>42134395</v>
      </c>
      <c r="AS31" s="465"/>
      <c r="AT31" s="465"/>
      <c r="AU31" s="465">
        <f t="shared" si="47"/>
        <v>42138124</v>
      </c>
    </row>
    <row r="32" spans="12:73" ht="16" x14ac:dyDescent="0.15">
      <c r="L32" s="423"/>
      <c r="M32" s="523" t="s">
        <v>505</v>
      </c>
      <c r="N32" s="356">
        <v>11</v>
      </c>
      <c r="O32" s="356">
        <v>915439</v>
      </c>
      <c r="P32" s="402">
        <v>1344</v>
      </c>
      <c r="Q32" s="356">
        <v>804308</v>
      </c>
      <c r="R32" s="356">
        <v>7911</v>
      </c>
      <c r="S32" s="465">
        <f t="shared" si="43"/>
        <v>1729013</v>
      </c>
      <c r="T32" s="320"/>
      <c r="U32" s="523" t="s">
        <v>505</v>
      </c>
      <c r="V32" s="391"/>
      <c r="W32" s="391"/>
      <c r="X32" s="391">
        <f t="shared" si="44"/>
        <v>0</v>
      </c>
      <c r="Y32" s="310"/>
      <c r="Z32" s="523" t="s">
        <v>505</v>
      </c>
      <c r="AA32" s="383"/>
      <c r="AB32" s="383"/>
      <c r="AC32" s="383">
        <v>21930</v>
      </c>
      <c r="AD32" s="383"/>
      <c r="AE32" s="383"/>
      <c r="AF32" s="383">
        <f t="shared" si="45"/>
        <v>21930</v>
      </c>
      <c r="AG32" s="310"/>
      <c r="AH32" s="523" t="s">
        <v>505</v>
      </c>
      <c r="AI32" s="391"/>
      <c r="AJ32" s="391"/>
      <c r="AK32" s="391"/>
      <c r="AL32" s="465">
        <f t="shared" si="46"/>
        <v>0</v>
      </c>
      <c r="AM32" s="310"/>
      <c r="AN32" s="523" t="s">
        <v>505</v>
      </c>
      <c r="AO32" s="465">
        <v>360</v>
      </c>
      <c r="AP32" s="465"/>
      <c r="AQ32" s="465"/>
      <c r="AR32" s="465">
        <v>327630</v>
      </c>
      <c r="AS32" s="465">
        <v>4159</v>
      </c>
      <c r="AT32" s="465">
        <v>6</v>
      </c>
      <c r="AU32" s="465">
        <f t="shared" si="47"/>
        <v>332155</v>
      </c>
    </row>
    <row r="33" spans="12:73" ht="16" x14ac:dyDescent="0.15">
      <c r="L33" s="423"/>
      <c r="M33" s="524" t="s">
        <v>17</v>
      </c>
      <c r="N33" s="526">
        <f t="shared" ref="N33:P33" si="48">SUM(N27:N32)</f>
        <v>145387894</v>
      </c>
      <c r="O33" s="526">
        <f t="shared" si="48"/>
        <v>25856157</v>
      </c>
      <c r="P33" s="526">
        <f t="shared" si="48"/>
        <v>4965865</v>
      </c>
      <c r="Q33" s="526">
        <f>SUM(Q27:Q32)</f>
        <v>616976556</v>
      </c>
      <c r="R33" s="526">
        <f t="shared" ref="R33:S33" si="49">SUM(R27:R32)</f>
        <v>367435</v>
      </c>
      <c r="S33" s="526">
        <f t="shared" si="49"/>
        <v>793553907</v>
      </c>
      <c r="T33" s="320"/>
      <c r="U33" s="524" t="s">
        <v>17</v>
      </c>
      <c r="V33" s="527">
        <f>SUM(V27:V32)</f>
        <v>60591</v>
      </c>
      <c r="W33" s="527">
        <f>SUM(W27:W32)</f>
        <v>435</v>
      </c>
      <c r="X33" s="527">
        <f>SUM(X27:X32)</f>
        <v>61026</v>
      </c>
      <c r="Y33" s="310"/>
      <c r="Z33" s="524" t="s">
        <v>17</v>
      </c>
      <c r="AA33" s="527">
        <f t="shared" ref="AA33:AF33" si="50">SUM(AA27:AA32)</f>
        <v>15770</v>
      </c>
      <c r="AB33" s="527">
        <f t="shared" si="50"/>
        <v>8739956</v>
      </c>
      <c r="AC33" s="527">
        <f t="shared" si="50"/>
        <v>15124264</v>
      </c>
      <c r="AD33" s="527">
        <f t="shared" si="50"/>
        <v>9082</v>
      </c>
      <c r="AE33" s="527">
        <f t="shared" si="50"/>
        <v>769285</v>
      </c>
      <c r="AF33" s="527">
        <f t="shared" si="50"/>
        <v>24658357</v>
      </c>
      <c r="AG33" s="310"/>
      <c r="AH33" s="524" t="s">
        <v>17</v>
      </c>
      <c r="AI33" s="526">
        <f t="shared" ref="AI33:AL33" si="51">SUM(AI28:AI32)</f>
        <v>5086476</v>
      </c>
      <c r="AJ33" s="526">
        <f t="shared" si="51"/>
        <v>1652224</v>
      </c>
      <c r="AK33" s="526">
        <f t="shared" si="51"/>
        <v>1152</v>
      </c>
      <c r="AL33" s="526">
        <f t="shared" si="51"/>
        <v>6739852</v>
      </c>
      <c r="AM33" s="310"/>
      <c r="AN33" s="524" t="s">
        <v>17</v>
      </c>
      <c r="AO33" s="526">
        <f t="shared" ref="AO33:AU33" si="52">SUM(AO27:AO32)</f>
        <v>34634673</v>
      </c>
      <c r="AP33" s="526">
        <f t="shared" si="52"/>
        <v>9465095</v>
      </c>
      <c r="AQ33" s="526">
        <f t="shared" si="52"/>
        <v>3211399</v>
      </c>
      <c r="AR33" s="526">
        <f t="shared" si="52"/>
        <v>538884598</v>
      </c>
      <c r="AS33" s="526">
        <f t="shared" si="52"/>
        <v>10500575</v>
      </c>
      <c r="AT33" s="526">
        <f t="shared" si="52"/>
        <v>1142510</v>
      </c>
      <c r="AU33" s="526">
        <f t="shared" si="52"/>
        <v>597838850</v>
      </c>
    </row>
    <row r="34" spans="12:73" x14ac:dyDescent="0.15">
      <c r="L34" s="423"/>
      <c r="M34" s="492"/>
      <c r="N34" s="528"/>
      <c r="O34" s="528"/>
      <c r="P34" s="528"/>
      <c r="Q34" s="528"/>
      <c r="R34" s="528"/>
      <c r="S34" s="528"/>
      <c r="T34" s="521"/>
    </row>
    <row r="35" spans="12:73" x14ac:dyDescent="0.15">
      <c r="L35" s="423"/>
      <c r="M35" s="492"/>
      <c r="N35" s="528"/>
      <c r="O35" s="528"/>
      <c r="P35" s="528"/>
      <c r="Q35" s="528"/>
      <c r="R35" s="528"/>
      <c r="S35" s="528"/>
      <c r="T35" s="521"/>
    </row>
    <row r="36" spans="12:73" s="492" customFormat="1" ht="16" x14ac:dyDescent="0.15">
      <c r="L36" s="423"/>
      <c r="M36" s="325" t="s">
        <v>428</v>
      </c>
      <c r="N36" s="452"/>
      <c r="O36" s="452"/>
      <c r="P36" s="452"/>
      <c r="Q36" s="452"/>
      <c r="R36" s="452"/>
      <c r="S36" s="452"/>
      <c r="T36" s="521"/>
      <c r="U36" s="325" t="s">
        <v>436</v>
      </c>
      <c r="V36" s="452"/>
      <c r="W36" s="452"/>
      <c r="X36" s="452"/>
      <c r="Y36" s="452"/>
      <c r="Z36" s="325" t="s">
        <v>429</v>
      </c>
      <c r="AA36" s="452"/>
      <c r="AB36" s="452"/>
      <c r="AC36" s="452"/>
      <c r="AD36" s="452"/>
      <c r="AE36" s="452"/>
      <c r="AF36" s="452"/>
      <c r="AG36" s="452"/>
      <c r="AH36" s="325" t="s">
        <v>437</v>
      </c>
      <c r="AI36" s="452"/>
      <c r="AJ36" s="452"/>
      <c r="AK36" s="452"/>
      <c r="AL36" s="452"/>
      <c r="AM36" s="452"/>
      <c r="AN36" s="325" t="s">
        <v>430</v>
      </c>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row>
    <row r="37" spans="12:73" s="529" customFormat="1" x14ac:dyDescent="0.15">
      <c r="L37" s="423"/>
      <c r="M37" s="451" t="s">
        <v>484</v>
      </c>
      <c r="N37" s="452"/>
      <c r="O37" s="452"/>
      <c r="P37" s="452"/>
      <c r="Q37" s="452"/>
      <c r="R37" s="452"/>
      <c r="S37" s="452"/>
      <c r="T37" s="521"/>
      <c r="U37" s="451" t="s">
        <v>484</v>
      </c>
      <c r="V37" s="452"/>
      <c r="W37" s="452"/>
      <c r="X37" s="452"/>
      <c r="Y37" s="452"/>
      <c r="Z37" s="451" t="s">
        <v>484</v>
      </c>
      <c r="AA37" s="452"/>
      <c r="AB37" s="452"/>
      <c r="AC37" s="452"/>
      <c r="AD37" s="452"/>
      <c r="AE37" s="452"/>
      <c r="AF37" s="452"/>
      <c r="AG37" s="452"/>
      <c r="AH37" s="451" t="s">
        <v>484</v>
      </c>
      <c r="AI37" s="452"/>
      <c r="AJ37" s="452"/>
      <c r="AK37" s="452"/>
      <c r="AL37" s="452"/>
      <c r="AM37" s="452"/>
      <c r="AN37" s="451" t="s">
        <v>484</v>
      </c>
      <c r="AO37" s="451"/>
      <c r="AP37" s="452"/>
      <c r="AQ37" s="452"/>
      <c r="AR37" s="452"/>
      <c r="AS37" s="452"/>
      <c r="AT37" s="452"/>
      <c r="AU37" s="452"/>
    </row>
    <row r="38" spans="12:73" s="529" customFormat="1" ht="34" x14ac:dyDescent="0.15">
      <c r="L38" s="423"/>
      <c r="M38" s="332" t="s">
        <v>508</v>
      </c>
      <c r="N38" s="333" t="s">
        <v>442</v>
      </c>
      <c r="O38" s="333" t="s">
        <v>443</v>
      </c>
      <c r="P38" s="333" t="s">
        <v>444</v>
      </c>
      <c r="Q38" s="333" t="s">
        <v>445</v>
      </c>
      <c r="R38" s="333" t="s">
        <v>446</v>
      </c>
      <c r="S38" s="333" t="s">
        <v>17</v>
      </c>
      <c r="T38" s="320"/>
      <c r="U38" s="332" t="s">
        <v>501</v>
      </c>
      <c r="V38" s="334" t="s">
        <v>447</v>
      </c>
      <c r="W38" s="334" t="s">
        <v>448</v>
      </c>
      <c r="X38" s="333" t="s">
        <v>17</v>
      </c>
      <c r="Y38" s="309"/>
      <c r="Z38" s="332" t="s">
        <v>508</v>
      </c>
      <c r="AA38" s="333" t="s">
        <v>449</v>
      </c>
      <c r="AB38" s="333" t="s">
        <v>450</v>
      </c>
      <c r="AC38" s="333" t="s">
        <v>451</v>
      </c>
      <c r="AD38" s="333" t="s">
        <v>446</v>
      </c>
      <c r="AE38" s="335" t="s">
        <v>452</v>
      </c>
      <c r="AF38" s="333" t="s">
        <v>17</v>
      </c>
      <c r="AG38" s="309"/>
      <c r="AH38" s="332" t="s">
        <v>508</v>
      </c>
      <c r="AI38" s="333" t="str">
        <f t="shared" ref="AI38:AK38" si="53">AI26</f>
        <v>DPR</v>
      </c>
      <c r="AJ38" s="333" t="str">
        <f t="shared" si="53"/>
        <v>GMI</v>
      </c>
      <c r="AK38" s="333" t="str">
        <f t="shared" si="53"/>
        <v>IMERG</v>
      </c>
      <c r="AL38" s="333" t="s">
        <v>17</v>
      </c>
      <c r="AM38" s="309"/>
      <c r="AN38" s="332" t="s">
        <v>508</v>
      </c>
      <c r="AO38" s="333" t="s">
        <v>453</v>
      </c>
      <c r="AP38" s="333" t="s">
        <v>454</v>
      </c>
      <c r="AQ38" s="333" t="s">
        <v>455</v>
      </c>
      <c r="AR38" s="333" t="s">
        <v>456</v>
      </c>
      <c r="AS38" s="333" t="s">
        <v>457</v>
      </c>
      <c r="AT38" s="333" t="s">
        <v>446</v>
      </c>
      <c r="AU38" s="333" t="s">
        <v>17</v>
      </c>
    </row>
    <row r="39" spans="12:73" s="529" customFormat="1" ht="17" x14ac:dyDescent="0.15">
      <c r="L39" s="423"/>
      <c r="M39" s="503" t="s">
        <v>87</v>
      </c>
      <c r="N39" s="340">
        <f t="shared" ref="N39:S45" si="54">N49/1024</f>
        <v>4.9583504107622458</v>
      </c>
      <c r="O39" s="340">
        <f t="shared" si="54"/>
        <v>3.4477361095923672E-3</v>
      </c>
      <c r="P39" s="340">
        <f t="shared" si="54"/>
        <v>0</v>
      </c>
      <c r="Q39" s="340">
        <f t="shared" si="54"/>
        <v>71.561300413006322</v>
      </c>
      <c r="R39" s="340">
        <f t="shared" si="54"/>
        <v>5.6437774856931348E-2</v>
      </c>
      <c r="S39" s="340">
        <f t="shared" si="54"/>
        <v>76.579536334735096</v>
      </c>
      <c r="T39" s="320"/>
      <c r="U39" s="503" t="s">
        <v>87</v>
      </c>
      <c r="V39" s="333"/>
      <c r="W39" s="340">
        <f t="shared" ref="W39:X40" si="55">W49/1024</f>
        <v>0</v>
      </c>
      <c r="X39" s="340">
        <f t="shared" si="55"/>
        <v>0</v>
      </c>
      <c r="Y39" s="309"/>
      <c r="Z39" s="503" t="s">
        <v>87</v>
      </c>
      <c r="AA39" s="340">
        <f>AA49/1024</f>
        <v>0.24243507471692188</v>
      </c>
      <c r="AB39" s="340">
        <f t="shared" ref="AB39:AF40" si="56">AB49/1024</f>
        <v>0.7038574806356328</v>
      </c>
      <c r="AC39" s="340">
        <f t="shared" si="56"/>
        <v>2.4049706390287597</v>
      </c>
      <c r="AD39" s="340">
        <f t="shared" si="56"/>
        <v>9.6188886782329012E-3</v>
      </c>
      <c r="AE39" s="340">
        <f t="shared" si="56"/>
        <v>14.270129875679199</v>
      </c>
      <c r="AF39" s="340">
        <f t="shared" si="56"/>
        <v>17.631011958738746</v>
      </c>
      <c r="AG39" s="309"/>
      <c r="AH39" s="503" t="s">
        <v>87</v>
      </c>
      <c r="AI39" s="340">
        <f t="shared" ref="AI39:AL44" si="57">AI49/1024</f>
        <v>0</v>
      </c>
      <c r="AJ39" s="340">
        <f t="shared" si="57"/>
        <v>0</v>
      </c>
      <c r="AK39" s="340">
        <f t="shared" si="57"/>
        <v>0</v>
      </c>
      <c r="AL39" s="340">
        <f t="shared" si="57"/>
        <v>0</v>
      </c>
      <c r="AM39" s="309"/>
      <c r="AN39" s="503" t="s">
        <v>87</v>
      </c>
      <c r="AO39" s="340">
        <f>AO49/1024</f>
        <v>0</v>
      </c>
      <c r="AP39" s="340">
        <f t="shared" ref="AP39:AU40" si="58">AP49/1024</f>
        <v>0</v>
      </c>
      <c r="AQ39" s="340">
        <f t="shared" si="58"/>
        <v>313.55530837959355</v>
      </c>
      <c r="AR39" s="340">
        <f t="shared" si="58"/>
        <v>79.805027264073004</v>
      </c>
      <c r="AS39" s="340">
        <f t="shared" si="58"/>
        <v>2.3749068621827929</v>
      </c>
      <c r="AT39" s="340">
        <f t="shared" si="58"/>
        <v>0.57231624306859807</v>
      </c>
      <c r="AU39" s="340">
        <f t="shared" si="58"/>
        <v>396.30755874891793</v>
      </c>
    </row>
    <row r="40" spans="12:73" s="529" customFormat="1" ht="16" x14ac:dyDescent="0.15">
      <c r="L40" s="423"/>
      <c r="M40" s="335" t="s">
        <v>88</v>
      </c>
      <c r="N40" s="340">
        <f t="shared" si="54"/>
        <v>1442.3777916440044</v>
      </c>
      <c r="O40" s="340">
        <f t="shared" si="54"/>
        <v>6.9787284857184142</v>
      </c>
      <c r="P40" s="340">
        <f t="shared" si="54"/>
        <v>13.162288764784472</v>
      </c>
      <c r="Q40" s="340">
        <f t="shared" si="54"/>
        <v>3018.9715009353995</v>
      </c>
      <c r="R40" s="340">
        <f t="shared" si="54"/>
        <v>0</v>
      </c>
      <c r="S40" s="340">
        <f t="shared" si="54"/>
        <v>4481.4903098299073</v>
      </c>
      <c r="T40" s="320"/>
      <c r="U40" s="335" t="s">
        <v>88</v>
      </c>
      <c r="V40" s="340">
        <f>V50/1024</f>
        <v>0</v>
      </c>
      <c r="W40" s="340">
        <f t="shared" si="55"/>
        <v>0</v>
      </c>
      <c r="X40" s="340">
        <f t="shared" si="55"/>
        <v>0</v>
      </c>
      <c r="Y40" s="370"/>
      <c r="Z40" s="335" t="s">
        <v>88</v>
      </c>
      <c r="AA40" s="340">
        <f>AA50/1024</f>
        <v>6.5981657826341604E-7</v>
      </c>
      <c r="AB40" s="340">
        <f t="shared" si="56"/>
        <v>22.50535839756952</v>
      </c>
      <c r="AC40" s="340">
        <f t="shared" si="56"/>
        <v>105.64892771544775</v>
      </c>
      <c r="AD40" s="340">
        <f t="shared" si="56"/>
        <v>0</v>
      </c>
      <c r="AE40" s="340">
        <f t="shared" si="56"/>
        <v>7.1112531168182516E-4</v>
      </c>
      <c r="AF40" s="340">
        <f t="shared" si="56"/>
        <v>128.15499789814552</v>
      </c>
      <c r="AG40" s="370"/>
      <c r="AH40" s="335" t="s">
        <v>88</v>
      </c>
      <c r="AI40" s="340">
        <f t="shared" si="57"/>
        <v>0</v>
      </c>
      <c r="AJ40" s="340">
        <f t="shared" si="57"/>
        <v>81.013366293546781</v>
      </c>
      <c r="AK40" s="340">
        <f t="shared" si="57"/>
        <v>0</v>
      </c>
      <c r="AL40" s="340">
        <f t="shared" si="57"/>
        <v>81.013366293546781</v>
      </c>
      <c r="AM40" s="370"/>
      <c r="AN40" s="335" t="s">
        <v>88</v>
      </c>
      <c r="AO40" s="340">
        <f>AO50/1024</f>
        <v>625.81078104346091</v>
      </c>
      <c r="AP40" s="340">
        <f t="shared" si="58"/>
        <v>7.2457641024220703</v>
      </c>
      <c r="AQ40" s="340">
        <f t="shared" si="58"/>
        <v>13.357453742841162</v>
      </c>
      <c r="AR40" s="340">
        <f t="shared" si="58"/>
        <v>2324.7016482149493</v>
      </c>
      <c r="AS40" s="340">
        <f t="shared" si="58"/>
        <v>0</v>
      </c>
      <c r="AT40" s="340">
        <f t="shared" si="58"/>
        <v>0</v>
      </c>
      <c r="AU40" s="340">
        <f t="shared" si="58"/>
        <v>2971.1156471036734</v>
      </c>
    </row>
    <row r="41" spans="12:73" s="529" customFormat="1" ht="16" x14ac:dyDescent="0.15">
      <c r="L41" s="423"/>
      <c r="M41" s="335" t="s">
        <v>89</v>
      </c>
      <c r="N41" s="340">
        <f t="shared" si="54"/>
        <v>1135.0964254847747</v>
      </c>
      <c r="O41" s="340">
        <f t="shared" si="54"/>
        <v>77.833086631861931</v>
      </c>
      <c r="P41" s="340">
        <f t="shared" si="54"/>
        <v>295.17918813694604</v>
      </c>
      <c r="Q41" s="340">
        <f t="shared" si="54"/>
        <v>3109.7287551862432</v>
      </c>
      <c r="R41" s="340">
        <f t="shared" si="54"/>
        <v>3.8450033207482128E-3</v>
      </c>
      <c r="S41" s="340">
        <f t="shared" si="54"/>
        <v>4617.8413004431468</v>
      </c>
      <c r="T41" s="320"/>
      <c r="U41" s="335" t="s">
        <v>89</v>
      </c>
      <c r="V41" s="340">
        <f t="shared" ref="V41:X44" si="59">V51/1024</f>
        <v>3.0684492046930224E-2</v>
      </c>
      <c r="W41" s="340">
        <f t="shared" si="59"/>
        <v>0</v>
      </c>
      <c r="X41" s="340">
        <f t="shared" si="59"/>
        <v>3.0684492046930224E-2</v>
      </c>
      <c r="Y41" s="370"/>
      <c r="Z41" s="335" t="s">
        <v>89</v>
      </c>
      <c r="AA41" s="340">
        <f t="shared" ref="AA41:AF44" si="60">AA51/1024</f>
        <v>0.42055254998376757</v>
      </c>
      <c r="AB41" s="340">
        <f t="shared" si="60"/>
        <v>25.699884551205265</v>
      </c>
      <c r="AC41" s="340">
        <f t="shared" si="60"/>
        <v>166.89883621300498</v>
      </c>
      <c r="AD41" s="340">
        <f t="shared" si="60"/>
        <v>0</v>
      </c>
      <c r="AE41" s="340">
        <f t="shared" si="60"/>
        <v>0.30629899495124757</v>
      </c>
      <c r="AF41" s="340">
        <f t="shared" si="60"/>
        <v>193.32557230914526</v>
      </c>
      <c r="AG41" s="370"/>
      <c r="AH41" s="335" t="s">
        <v>89</v>
      </c>
      <c r="AI41" s="340">
        <f t="shared" si="57"/>
        <v>1175.8531152030243</v>
      </c>
      <c r="AJ41" s="340">
        <f t="shared" si="57"/>
        <v>5.5576654302849402</v>
      </c>
      <c r="AK41" s="340">
        <f t="shared" si="57"/>
        <v>0</v>
      </c>
      <c r="AL41" s="340">
        <f t="shared" si="57"/>
        <v>1181.4107806333093</v>
      </c>
      <c r="AM41" s="370"/>
      <c r="AN41" s="335" t="s">
        <v>89</v>
      </c>
      <c r="AO41" s="340">
        <f t="shared" ref="AO41:AU44" si="61">AO51/1024</f>
        <v>27.762303696854296</v>
      </c>
      <c r="AP41" s="340">
        <f t="shared" si="61"/>
        <v>326.14636109369337</v>
      </c>
      <c r="AQ41" s="340">
        <f t="shared" si="61"/>
        <v>12.287617181031223</v>
      </c>
      <c r="AR41" s="340">
        <f t="shared" si="61"/>
        <v>2784.3630124225829</v>
      </c>
      <c r="AS41" s="340">
        <f t="shared" si="61"/>
        <v>89.437337898339962</v>
      </c>
      <c r="AT41" s="340">
        <f t="shared" si="61"/>
        <v>0</v>
      </c>
      <c r="AU41" s="340">
        <f t="shared" si="61"/>
        <v>3239.996632292502</v>
      </c>
    </row>
    <row r="42" spans="12:73" s="529" customFormat="1" ht="16" x14ac:dyDescent="0.15">
      <c r="L42" s="423"/>
      <c r="M42" s="335" t="s">
        <v>90</v>
      </c>
      <c r="N42" s="340">
        <f t="shared" si="54"/>
        <v>133.15295354761776</v>
      </c>
      <c r="O42" s="340">
        <f t="shared" si="54"/>
        <v>245.00437875018102</v>
      </c>
      <c r="P42" s="340">
        <f t="shared" si="54"/>
        <v>15.203723766566309</v>
      </c>
      <c r="Q42" s="340">
        <f t="shared" si="54"/>
        <v>1093.4360415772057</v>
      </c>
      <c r="R42" s="340">
        <f t="shared" si="54"/>
        <v>0</v>
      </c>
      <c r="S42" s="340">
        <f t="shared" si="54"/>
        <v>1486.7970976415709</v>
      </c>
      <c r="T42" s="320"/>
      <c r="U42" s="335" t="s">
        <v>90</v>
      </c>
      <c r="V42" s="340">
        <f t="shared" si="59"/>
        <v>6.1853804518250295E-3</v>
      </c>
      <c r="W42" s="340">
        <f t="shared" si="59"/>
        <v>1.7279498024436133E-4</v>
      </c>
      <c r="X42" s="340">
        <f t="shared" si="59"/>
        <v>6.3581754320693904E-3</v>
      </c>
      <c r="Y42" s="370"/>
      <c r="Z42" s="335" t="s">
        <v>90</v>
      </c>
      <c r="AA42" s="340">
        <f t="shared" si="60"/>
        <v>5.1848882514604983E-2</v>
      </c>
      <c r="AB42" s="340">
        <f t="shared" si="60"/>
        <v>3.0538484019980281</v>
      </c>
      <c r="AC42" s="340">
        <f t="shared" si="60"/>
        <v>32.848104418625468</v>
      </c>
      <c r="AD42" s="340">
        <f t="shared" si="60"/>
        <v>0</v>
      </c>
      <c r="AE42" s="340">
        <f t="shared" si="60"/>
        <v>3.7630021597578802E-4</v>
      </c>
      <c r="AF42" s="340">
        <f t="shared" si="60"/>
        <v>35.954178003354073</v>
      </c>
      <c r="AG42" s="370"/>
      <c r="AH42" s="335" t="s">
        <v>90</v>
      </c>
      <c r="AI42" s="340">
        <f t="shared" si="57"/>
        <v>14.659003091262033</v>
      </c>
      <c r="AJ42" s="340">
        <f t="shared" si="57"/>
        <v>1.7974484851565575</v>
      </c>
      <c r="AK42" s="340">
        <f t="shared" si="57"/>
        <v>0</v>
      </c>
      <c r="AL42" s="340">
        <f t="shared" si="57"/>
        <v>16.456451576418591</v>
      </c>
      <c r="AM42" s="370"/>
      <c r="AN42" s="335" t="s">
        <v>90</v>
      </c>
      <c r="AO42" s="340">
        <f t="shared" si="61"/>
        <v>141.51777015886742</v>
      </c>
      <c r="AP42" s="340">
        <f t="shared" si="61"/>
        <v>1554.6481248244336</v>
      </c>
      <c r="AQ42" s="340">
        <f t="shared" si="61"/>
        <v>3.0456257754003597</v>
      </c>
      <c r="AR42" s="340">
        <f t="shared" si="61"/>
        <v>2874.662364447212</v>
      </c>
      <c r="AS42" s="340">
        <f t="shared" si="61"/>
        <v>5.0089067339204005</v>
      </c>
      <c r="AT42" s="340">
        <f t="shared" si="61"/>
        <v>0</v>
      </c>
      <c r="AU42" s="340">
        <f t="shared" si="61"/>
        <v>4578.8827919398336</v>
      </c>
    </row>
    <row r="43" spans="12:73" ht="16" x14ac:dyDescent="0.15">
      <c r="L43" s="423"/>
      <c r="M43" s="335" t="s">
        <v>91</v>
      </c>
      <c r="N43" s="340">
        <f t="shared" si="54"/>
        <v>0</v>
      </c>
      <c r="O43" s="340">
        <f t="shared" si="54"/>
        <v>1.189155227621084E-7</v>
      </c>
      <c r="P43" s="340">
        <f t="shared" si="54"/>
        <v>0</v>
      </c>
      <c r="Q43" s="340">
        <f t="shared" si="54"/>
        <v>37.719464672519216</v>
      </c>
      <c r="R43" s="340">
        <f t="shared" si="54"/>
        <v>0</v>
      </c>
      <c r="S43" s="340">
        <f t="shared" si="54"/>
        <v>37.719464791434739</v>
      </c>
      <c r="T43" s="320"/>
      <c r="U43" s="335" t="s">
        <v>91</v>
      </c>
      <c r="V43" s="340">
        <f t="shared" si="59"/>
        <v>0</v>
      </c>
      <c r="W43" s="340">
        <f t="shared" si="59"/>
        <v>0</v>
      </c>
      <c r="X43" s="340">
        <f t="shared" si="59"/>
        <v>0</v>
      </c>
      <c r="Y43" s="370"/>
      <c r="Z43" s="335" t="s">
        <v>91</v>
      </c>
      <c r="AA43" s="340">
        <f t="shared" si="60"/>
        <v>0</v>
      </c>
      <c r="AB43" s="340">
        <f t="shared" si="60"/>
        <v>0</v>
      </c>
      <c r="AC43" s="340">
        <f t="shared" si="60"/>
        <v>0</v>
      </c>
      <c r="AD43" s="340">
        <f t="shared" si="60"/>
        <v>0</v>
      </c>
      <c r="AE43" s="340">
        <f t="shared" si="60"/>
        <v>0</v>
      </c>
      <c r="AF43" s="340">
        <f t="shared" si="60"/>
        <v>0</v>
      </c>
      <c r="AG43" s="370"/>
      <c r="AH43" s="335" t="s">
        <v>91</v>
      </c>
      <c r="AI43" s="340">
        <f t="shared" si="57"/>
        <v>0</v>
      </c>
      <c r="AJ43" s="340">
        <f t="shared" si="57"/>
        <v>8.3513459685491313E-6</v>
      </c>
      <c r="AK43" s="340">
        <f t="shared" si="57"/>
        <v>1.5052084490889679E-3</v>
      </c>
      <c r="AL43" s="340">
        <f t="shared" si="57"/>
        <v>1.513559795057517E-3</v>
      </c>
      <c r="AM43" s="370"/>
      <c r="AN43" s="335" t="s">
        <v>91</v>
      </c>
      <c r="AO43" s="340">
        <f t="shared" si="61"/>
        <v>0</v>
      </c>
      <c r="AP43" s="340">
        <f t="shared" si="61"/>
        <v>3.4303361737756766</v>
      </c>
      <c r="AQ43" s="340">
        <f t="shared" si="61"/>
        <v>1.5310288405089453E-2</v>
      </c>
      <c r="AR43" s="340">
        <f t="shared" si="61"/>
        <v>232.94542405829213</v>
      </c>
      <c r="AS43" s="340">
        <f t="shared" si="61"/>
        <v>0</v>
      </c>
      <c r="AT43" s="340">
        <f t="shared" si="61"/>
        <v>0</v>
      </c>
      <c r="AU43" s="340">
        <f t="shared" si="61"/>
        <v>236.39107052047291</v>
      </c>
    </row>
    <row r="44" spans="12:73" ht="16" x14ac:dyDescent="0.15">
      <c r="L44" s="423"/>
      <c r="M44" s="335" t="s">
        <v>505</v>
      </c>
      <c r="N44" s="340">
        <f t="shared" si="54"/>
        <v>7.2089278546627537E-7</v>
      </c>
      <c r="O44" s="340">
        <f t="shared" si="54"/>
        <v>0.5478020186028516</v>
      </c>
      <c r="P44" s="340">
        <f t="shared" si="54"/>
        <v>2.3875862447957812</v>
      </c>
      <c r="Q44" s="340">
        <f t="shared" si="54"/>
        <v>0.70080282513299508</v>
      </c>
      <c r="R44" s="340">
        <f t="shared" si="54"/>
        <v>8.2678498074528609E-6</v>
      </c>
      <c r="S44" s="340">
        <f t="shared" si="54"/>
        <v>3.6362000772742209</v>
      </c>
      <c r="T44" s="320"/>
      <c r="U44" s="335" t="s">
        <v>505</v>
      </c>
      <c r="V44" s="340">
        <f t="shared" si="59"/>
        <v>0</v>
      </c>
      <c r="W44" s="340">
        <f t="shared" si="59"/>
        <v>0</v>
      </c>
      <c r="X44" s="340">
        <f t="shared" si="59"/>
        <v>0</v>
      </c>
      <c r="Y44" s="370"/>
      <c r="Z44" s="335" t="s">
        <v>505</v>
      </c>
      <c r="AA44" s="340">
        <f t="shared" si="60"/>
        <v>0</v>
      </c>
      <c r="AB44" s="340">
        <f t="shared" si="60"/>
        <v>0</v>
      </c>
      <c r="AC44" s="340">
        <f t="shared" si="60"/>
        <v>4.1467874052614163E-3</v>
      </c>
      <c r="AD44" s="340">
        <f t="shared" si="60"/>
        <v>0</v>
      </c>
      <c r="AE44" s="340">
        <f t="shared" si="60"/>
        <v>0</v>
      </c>
      <c r="AF44" s="340">
        <f t="shared" si="60"/>
        <v>4.1467874052614163E-3</v>
      </c>
      <c r="AG44" s="370"/>
      <c r="AH44" s="335" t="s">
        <v>505</v>
      </c>
      <c r="AI44" s="340">
        <f t="shared" si="57"/>
        <v>0</v>
      </c>
      <c r="AJ44" s="340">
        <f t="shared" si="57"/>
        <v>0</v>
      </c>
      <c r="AK44" s="340">
        <f t="shared" si="57"/>
        <v>0</v>
      </c>
      <c r="AL44" s="340">
        <f t="shared" si="57"/>
        <v>0</v>
      </c>
      <c r="AM44" s="370"/>
      <c r="AN44" s="335" t="s">
        <v>505</v>
      </c>
      <c r="AO44" s="340">
        <f t="shared" si="61"/>
        <v>3.4833356039598533E-6</v>
      </c>
      <c r="AP44" s="340">
        <f t="shared" si="61"/>
        <v>0</v>
      </c>
      <c r="AQ44" s="340">
        <f t="shared" si="61"/>
        <v>0</v>
      </c>
      <c r="AR44" s="340">
        <f t="shared" si="61"/>
        <v>0.73280196023915767</v>
      </c>
      <c r="AS44" s="340">
        <f t="shared" si="61"/>
        <v>0.17006297581701757</v>
      </c>
      <c r="AT44" s="340">
        <f t="shared" si="61"/>
        <v>5.319332558428867E-6</v>
      </c>
      <c r="AU44" s="340">
        <f t="shared" si="61"/>
        <v>0.90287373872433763</v>
      </c>
    </row>
    <row r="45" spans="12:73" s="492" customFormat="1" ht="16" x14ac:dyDescent="0.15">
      <c r="L45" s="423"/>
      <c r="M45" s="370" t="s">
        <v>17</v>
      </c>
      <c r="N45" s="351">
        <f t="shared" si="54"/>
        <v>2715.5855218080519</v>
      </c>
      <c r="O45" s="351">
        <f t="shared" si="54"/>
        <v>330.36744374138937</v>
      </c>
      <c r="P45" s="351">
        <f t="shared" si="54"/>
        <v>325.93278691309263</v>
      </c>
      <c r="Q45" s="351">
        <f t="shared" si="54"/>
        <v>7332.117865609508</v>
      </c>
      <c r="R45" s="351">
        <f t="shared" si="54"/>
        <v>6.0291046027487014E-2</v>
      </c>
      <c r="S45" s="351">
        <f t="shared" si="54"/>
        <v>10704.063909118067</v>
      </c>
      <c r="T45" s="320"/>
      <c r="U45" s="530" t="s">
        <v>17</v>
      </c>
      <c r="V45" s="351">
        <f>SUM(V39:V44)</f>
        <v>3.6869872498755257E-2</v>
      </c>
      <c r="W45" s="351">
        <f>SUM(W39:W44)</f>
        <v>1.7279498024436133E-4</v>
      </c>
      <c r="X45" s="351">
        <f>SUM(X39:X44)</f>
        <v>3.7042667478999612E-2</v>
      </c>
      <c r="Y45" s="370"/>
      <c r="Z45" s="370" t="s">
        <v>17</v>
      </c>
      <c r="AA45" s="351">
        <f t="shared" ref="AA45:AF45" si="62">SUM(AA39:AA44)</f>
        <v>0.71483716703187261</v>
      </c>
      <c r="AB45" s="351">
        <f t="shared" si="62"/>
        <v>51.96294883140844</v>
      </c>
      <c r="AC45" s="351">
        <f t="shared" si="62"/>
        <v>307.80498577351227</v>
      </c>
      <c r="AD45" s="351">
        <f t="shared" si="62"/>
        <v>9.6188886782329012E-3</v>
      </c>
      <c r="AE45" s="351">
        <f t="shared" si="62"/>
        <v>14.577516296158105</v>
      </c>
      <c r="AF45" s="351">
        <f t="shared" si="62"/>
        <v>375.06990695678883</v>
      </c>
      <c r="AG45" s="370"/>
      <c r="AH45" s="370" t="s">
        <v>17</v>
      </c>
      <c r="AI45" s="340">
        <f t="shared" ref="AI45:AL45" si="63">SUM(AI39:AI44)</f>
        <v>1190.5121182942864</v>
      </c>
      <c r="AJ45" s="340">
        <f t="shared" si="63"/>
        <v>88.368488560334242</v>
      </c>
      <c r="AK45" s="340">
        <f t="shared" si="63"/>
        <v>1.5052084490889679E-3</v>
      </c>
      <c r="AL45" s="340">
        <f t="shared" si="63"/>
        <v>1278.8821120630698</v>
      </c>
      <c r="AM45" s="370"/>
      <c r="AN45" s="370" t="s">
        <v>17</v>
      </c>
      <c r="AO45" s="351">
        <f t="shared" ref="AO45:AU45" si="64">SUM(AO39:AO44)</f>
        <v>795.09085838251815</v>
      </c>
      <c r="AP45" s="351">
        <f t="shared" si="64"/>
        <v>1891.4705861943248</v>
      </c>
      <c r="AQ45" s="351">
        <f t="shared" si="64"/>
        <v>342.26131536727144</v>
      </c>
      <c r="AR45" s="351">
        <f t="shared" si="64"/>
        <v>8297.210278367349</v>
      </c>
      <c r="AS45" s="351">
        <f t="shared" si="64"/>
        <v>96.991214470260175</v>
      </c>
      <c r="AT45" s="351">
        <f t="shared" si="64"/>
        <v>0.5723215624011565</v>
      </c>
      <c r="AU45" s="351">
        <f t="shared" si="64"/>
        <v>11423.596574344123</v>
      </c>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row>
    <row r="46" spans="12:73" s="529" customFormat="1" x14ac:dyDescent="0.15">
      <c r="L46" s="423"/>
      <c r="M46" s="452"/>
      <c r="N46" s="452"/>
      <c r="O46" s="452"/>
      <c r="P46" s="452"/>
      <c r="Q46" s="452"/>
      <c r="R46" s="452"/>
      <c r="S46" s="452"/>
      <c r="T46" s="521"/>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row>
    <row r="47" spans="12:73" s="529" customFormat="1" x14ac:dyDescent="0.15">
      <c r="L47" s="423"/>
      <c r="M47" s="451" t="s">
        <v>486</v>
      </c>
      <c r="N47" s="452"/>
      <c r="O47" s="452"/>
      <c r="P47" s="452"/>
      <c r="Q47" s="452"/>
      <c r="R47" s="452"/>
      <c r="S47" s="452"/>
      <c r="T47" s="521"/>
      <c r="U47" s="451" t="s">
        <v>486</v>
      </c>
      <c r="V47" s="452"/>
      <c r="W47" s="452"/>
      <c r="X47" s="452"/>
      <c r="Y47" s="452"/>
      <c r="Z47" s="451" t="s">
        <v>486</v>
      </c>
      <c r="AA47" s="452"/>
      <c r="AB47" s="452"/>
      <c r="AC47" s="452"/>
      <c r="AD47" s="452"/>
      <c r="AE47" s="452"/>
      <c r="AF47" s="452"/>
      <c r="AG47" s="452"/>
      <c r="AH47" s="451" t="s">
        <v>486</v>
      </c>
      <c r="AI47" s="452"/>
      <c r="AJ47" s="452"/>
      <c r="AK47" s="452"/>
      <c r="AL47" s="452"/>
      <c r="AM47" s="452"/>
      <c r="AN47" s="451" t="s">
        <v>486</v>
      </c>
      <c r="AO47" s="451"/>
      <c r="AP47" s="452"/>
      <c r="AQ47" s="452"/>
      <c r="AR47" s="452"/>
      <c r="AS47" s="452"/>
      <c r="AT47" s="452"/>
      <c r="AU47" s="452"/>
    </row>
    <row r="48" spans="12:73" s="529" customFormat="1" ht="34" x14ac:dyDescent="0.15">
      <c r="L48" s="423"/>
      <c r="M48" s="332" t="s">
        <v>508</v>
      </c>
      <c r="N48" s="333" t="s">
        <v>471</v>
      </c>
      <c r="O48" s="333" t="s">
        <v>472</v>
      </c>
      <c r="P48" s="333" t="s">
        <v>458</v>
      </c>
      <c r="Q48" s="333" t="s">
        <v>459</v>
      </c>
      <c r="R48" s="333" t="s">
        <v>446</v>
      </c>
      <c r="S48" s="333" t="s">
        <v>17</v>
      </c>
      <c r="T48" s="320"/>
      <c r="U48" s="332" t="s">
        <v>501</v>
      </c>
      <c r="V48" s="334" t="s">
        <v>447</v>
      </c>
      <c r="W48" s="334" t="s">
        <v>448</v>
      </c>
      <c r="X48" s="333" t="s">
        <v>17</v>
      </c>
      <c r="Y48" s="309"/>
      <c r="Z48" s="332" t="s">
        <v>508</v>
      </c>
      <c r="AA48" s="333" t="s">
        <v>461</v>
      </c>
      <c r="AB48" s="333" t="s">
        <v>462</v>
      </c>
      <c r="AC48" s="333" t="s">
        <v>463</v>
      </c>
      <c r="AD48" s="333" t="s">
        <v>446</v>
      </c>
      <c r="AE48" s="333" t="s">
        <v>464</v>
      </c>
      <c r="AF48" s="333" t="s">
        <v>17</v>
      </c>
      <c r="AG48" s="309"/>
      <c r="AH48" s="332" t="s">
        <v>508</v>
      </c>
      <c r="AI48" s="333" t="str">
        <f t="shared" ref="AI48:AK48" si="65">AI26</f>
        <v>DPR</v>
      </c>
      <c r="AJ48" s="333" t="str">
        <f t="shared" si="65"/>
        <v>GMI</v>
      </c>
      <c r="AK48" s="333" t="str">
        <f t="shared" si="65"/>
        <v>IMERG</v>
      </c>
      <c r="AL48" s="333" t="s">
        <v>17</v>
      </c>
      <c r="AM48" s="309"/>
      <c r="AN48" s="332" t="s">
        <v>508</v>
      </c>
      <c r="AO48" s="333" t="s">
        <v>468</v>
      </c>
      <c r="AP48" s="333" t="s">
        <v>458</v>
      </c>
      <c r="AQ48" s="333" t="s">
        <v>470</v>
      </c>
      <c r="AR48" s="333" t="s">
        <v>459</v>
      </c>
      <c r="AS48" s="333" t="s">
        <v>473</v>
      </c>
      <c r="AT48" s="333" t="s">
        <v>446</v>
      </c>
      <c r="AU48" s="333" t="s">
        <v>17</v>
      </c>
    </row>
    <row r="49" spans="12:73" s="529" customFormat="1" ht="17" x14ac:dyDescent="0.15">
      <c r="L49" s="423"/>
      <c r="M49" s="503" t="s">
        <v>87</v>
      </c>
      <c r="N49" s="338">
        <v>5077.3508206205397</v>
      </c>
      <c r="O49" s="338">
        <v>3.530481776222584</v>
      </c>
      <c r="P49" s="338"/>
      <c r="Q49" s="338">
        <v>73278.771622918473</v>
      </c>
      <c r="R49" s="338">
        <v>57.792281453497701</v>
      </c>
      <c r="S49" s="531">
        <f t="shared" ref="S49:S54" si="66">SUM(N49:R49)</f>
        <v>78417.445206768738</v>
      </c>
      <c r="T49" s="320"/>
      <c r="U49" s="503" t="s">
        <v>87</v>
      </c>
      <c r="V49" s="333"/>
      <c r="W49" s="333"/>
      <c r="X49" s="532">
        <f t="shared" ref="X49:X51" si="67">SUM(V49:W49)</f>
        <v>0</v>
      </c>
      <c r="Y49" s="309"/>
      <c r="Z49" s="503" t="s">
        <v>87</v>
      </c>
      <c r="AA49" s="533">
        <v>248.25351651012801</v>
      </c>
      <c r="AB49" s="533">
        <v>720.75006017088799</v>
      </c>
      <c r="AC49" s="533">
        <v>2462.68993436545</v>
      </c>
      <c r="AD49" s="533">
        <v>9.8497420065104908</v>
      </c>
      <c r="AE49" s="533">
        <v>14612.6129926955</v>
      </c>
      <c r="AF49" s="534">
        <f>SUM(AA49:AE49)</f>
        <v>18054.156245748476</v>
      </c>
      <c r="AG49" s="309"/>
      <c r="AH49" s="503" t="s">
        <v>87</v>
      </c>
      <c r="AI49" s="333"/>
      <c r="AJ49" s="333"/>
      <c r="AK49" s="333"/>
      <c r="AL49" s="372">
        <f t="shared" ref="AL49:AL54" si="68">SUM(AI49:AK49)</f>
        <v>0</v>
      </c>
      <c r="AM49" s="309"/>
      <c r="AN49" s="503" t="s">
        <v>87</v>
      </c>
      <c r="AO49" s="333"/>
      <c r="AP49" s="333"/>
      <c r="AQ49" s="333">
        <v>321080.6357807038</v>
      </c>
      <c r="AR49" s="333">
        <v>81720.347918410756</v>
      </c>
      <c r="AS49" s="333">
        <v>2431.9046268751799</v>
      </c>
      <c r="AT49" s="333">
        <v>586.05183290224443</v>
      </c>
      <c r="AU49" s="340">
        <f>SUM(AO49:AT49)</f>
        <v>405818.94015889196</v>
      </c>
    </row>
    <row r="50" spans="12:73" s="529" customFormat="1" ht="16" x14ac:dyDescent="0.15">
      <c r="L50" s="423"/>
      <c r="M50" s="335" t="s">
        <v>88</v>
      </c>
      <c r="N50" s="531">
        <v>1476994.8586434606</v>
      </c>
      <c r="O50" s="531">
        <v>7146.2179693756561</v>
      </c>
      <c r="P50" s="531">
        <v>13478.1836951393</v>
      </c>
      <c r="Q50" s="531">
        <v>3091426.8169578491</v>
      </c>
      <c r="R50" s="531"/>
      <c r="S50" s="531">
        <f t="shared" si="66"/>
        <v>4589046.0772658251</v>
      </c>
      <c r="T50" s="320"/>
      <c r="U50" s="335" t="s">
        <v>88</v>
      </c>
      <c r="V50" s="372"/>
      <c r="W50" s="372"/>
      <c r="X50" s="532">
        <f t="shared" si="67"/>
        <v>0</v>
      </c>
      <c r="Y50" s="370"/>
      <c r="Z50" s="335" t="s">
        <v>88</v>
      </c>
      <c r="AA50" s="533">
        <v>6.7565217614173802E-4</v>
      </c>
      <c r="AB50" s="533">
        <v>23045.486999111188</v>
      </c>
      <c r="AC50" s="533">
        <v>108184.5019806185</v>
      </c>
      <c r="AD50" s="533"/>
      <c r="AE50" s="533">
        <v>0.72819231916218896</v>
      </c>
      <c r="AF50" s="534">
        <f t="shared" ref="AF50:AF54" si="69">SUM(AA50:AE50)</f>
        <v>131230.71784770102</v>
      </c>
      <c r="AG50" s="370"/>
      <c r="AH50" s="335" t="s">
        <v>88</v>
      </c>
      <c r="AI50" s="372"/>
      <c r="AJ50" s="372">
        <v>82957.687084591904</v>
      </c>
      <c r="AK50" s="372"/>
      <c r="AL50" s="372">
        <f t="shared" si="68"/>
        <v>82957.687084591904</v>
      </c>
      <c r="AM50" s="370"/>
      <c r="AN50" s="335" t="s">
        <v>88</v>
      </c>
      <c r="AO50" s="340">
        <v>640830.23978850397</v>
      </c>
      <c r="AP50" s="340">
        <v>7419.6624408801999</v>
      </c>
      <c r="AQ50" s="340">
        <v>13678.03263266935</v>
      </c>
      <c r="AR50" s="340">
        <v>2380494.4877721081</v>
      </c>
      <c r="AS50" s="340"/>
      <c r="AT50" s="340"/>
      <c r="AU50" s="340">
        <f>SUM(AO50:AT50)</f>
        <v>3042422.4226341615</v>
      </c>
    </row>
    <row r="51" spans="12:73" s="529" customFormat="1" ht="16" x14ac:dyDescent="0.15">
      <c r="L51" s="423"/>
      <c r="M51" s="335" t="s">
        <v>89</v>
      </c>
      <c r="N51" s="531">
        <v>1162338.7396964093</v>
      </c>
      <c r="O51" s="531">
        <v>79701.080711026618</v>
      </c>
      <c r="P51" s="531">
        <v>302263.48865223274</v>
      </c>
      <c r="Q51" s="531">
        <v>3184362.2453107131</v>
      </c>
      <c r="R51" s="531">
        <v>3.9372834004461699</v>
      </c>
      <c r="S51" s="531">
        <f t="shared" si="66"/>
        <v>4728669.4916537823</v>
      </c>
      <c r="T51" s="320"/>
      <c r="U51" s="335" t="s">
        <v>89</v>
      </c>
      <c r="V51" s="532">
        <v>31.42091985605655</v>
      </c>
      <c r="W51" s="532"/>
      <c r="X51" s="532">
        <f t="shared" si="67"/>
        <v>31.42091985605655</v>
      </c>
      <c r="Y51" s="370"/>
      <c r="Z51" s="335" t="s">
        <v>89</v>
      </c>
      <c r="AA51" s="533">
        <v>430.64581118337799</v>
      </c>
      <c r="AB51" s="533">
        <v>26316.681780434192</v>
      </c>
      <c r="AC51" s="533">
        <v>170904.4082821171</v>
      </c>
      <c r="AD51" s="533"/>
      <c r="AE51" s="533">
        <v>313.65017083007751</v>
      </c>
      <c r="AF51" s="534">
        <f t="shared" si="69"/>
        <v>197965.38604456474</v>
      </c>
      <c r="AG51" s="370"/>
      <c r="AH51" s="335" t="s">
        <v>89</v>
      </c>
      <c r="AI51" s="372">
        <v>1204073.5899678969</v>
      </c>
      <c r="AJ51" s="372">
        <v>5691.0494006117788</v>
      </c>
      <c r="AK51" s="372"/>
      <c r="AL51" s="372">
        <f t="shared" si="68"/>
        <v>1209764.6393685087</v>
      </c>
      <c r="AM51" s="370"/>
      <c r="AN51" s="335" t="s">
        <v>89</v>
      </c>
      <c r="AO51" s="340">
        <v>28428.598985578799</v>
      </c>
      <c r="AP51" s="340">
        <v>333973.87375994201</v>
      </c>
      <c r="AQ51" s="340">
        <v>12582.519993375972</v>
      </c>
      <c r="AR51" s="340">
        <v>2851187.7247207249</v>
      </c>
      <c r="AS51" s="340">
        <v>91583.834007900121</v>
      </c>
      <c r="AT51" s="340"/>
      <c r="AU51" s="340">
        <f t="shared" ref="AU51:AU54" si="70">SUM(AO51:AT51)</f>
        <v>3317756.551467522</v>
      </c>
    </row>
    <row r="52" spans="12:73" ht="16" x14ac:dyDescent="0.15">
      <c r="L52" s="423"/>
      <c r="M52" s="335" t="s">
        <v>90</v>
      </c>
      <c r="N52" s="531">
        <v>136348.62443276058</v>
      </c>
      <c r="O52" s="531">
        <v>250884.48384018536</v>
      </c>
      <c r="P52" s="531">
        <v>15568.613136963901</v>
      </c>
      <c r="Q52" s="531">
        <v>1119678.5065750587</v>
      </c>
      <c r="R52" s="531"/>
      <c r="S52" s="531">
        <f t="shared" si="66"/>
        <v>1522480.2279849686</v>
      </c>
      <c r="T52" s="320"/>
      <c r="U52" s="335" t="s">
        <v>90</v>
      </c>
      <c r="V52" s="532">
        <v>6.3338295826688302</v>
      </c>
      <c r="W52" s="532">
        <v>0.17694205977022601</v>
      </c>
      <c r="X52" s="532">
        <f>SUM(V52:W52)</f>
        <v>6.5107716424390558</v>
      </c>
      <c r="Y52" s="370"/>
      <c r="Z52" s="335" t="s">
        <v>90</v>
      </c>
      <c r="AA52" s="533">
        <v>53.093255694955502</v>
      </c>
      <c r="AB52" s="533">
        <v>3127.1407636459808</v>
      </c>
      <c r="AC52" s="533">
        <v>33636.458924672479</v>
      </c>
      <c r="AD52" s="533"/>
      <c r="AE52" s="533">
        <v>0.38533142115920693</v>
      </c>
      <c r="AF52" s="534">
        <f t="shared" si="69"/>
        <v>36817.078275434571</v>
      </c>
      <c r="AG52" s="370"/>
      <c r="AH52" s="335" t="s">
        <v>90</v>
      </c>
      <c r="AI52" s="372">
        <v>15010.819165452322</v>
      </c>
      <c r="AJ52" s="372">
        <v>1840.5872488003149</v>
      </c>
      <c r="AK52" s="372"/>
      <c r="AL52" s="372">
        <f t="shared" si="68"/>
        <v>16851.406414252637</v>
      </c>
      <c r="AM52" s="370"/>
      <c r="AN52" s="335" t="s">
        <v>90</v>
      </c>
      <c r="AO52" s="340">
        <v>144914.19664268024</v>
      </c>
      <c r="AP52" s="340">
        <v>1591959.67982022</v>
      </c>
      <c r="AQ52" s="340">
        <v>3118.7207940099684</v>
      </c>
      <c r="AR52" s="340">
        <v>2943654.2611939451</v>
      </c>
      <c r="AS52" s="340">
        <v>5129.1204955344901</v>
      </c>
      <c r="AT52" s="340"/>
      <c r="AU52" s="340">
        <f t="shared" si="70"/>
        <v>4688775.9789463896</v>
      </c>
    </row>
    <row r="53" spans="12:73" ht="16" x14ac:dyDescent="0.15">
      <c r="L53" s="423"/>
      <c r="M53" s="335" t="s">
        <v>91</v>
      </c>
      <c r="N53" s="415"/>
      <c r="O53" s="531">
        <v>1.21769495308399E-4</v>
      </c>
      <c r="P53" s="415"/>
      <c r="Q53" s="531">
        <v>38624.731824659677</v>
      </c>
      <c r="R53" s="531"/>
      <c r="S53" s="531">
        <f t="shared" si="66"/>
        <v>38624.731946429172</v>
      </c>
      <c r="T53" s="320"/>
      <c r="U53" s="335" t="s">
        <v>91</v>
      </c>
      <c r="V53" s="372"/>
      <c r="W53" s="372"/>
      <c r="X53" s="532">
        <f t="shared" ref="X53:X54" si="71">SUM(V53:W53)</f>
        <v>0</v>
      </c>
      <c r="Y53" s="370"/>
      <c r="Z53" s="335" t="s">
        <v>91</v>
      </c>
      <c r="AA53" s="533"/>
      <c r="AB53" s="533"/>
      <c r="AC53" s="533"/>
      <c r="AD53" s="533"/>
      <c r="AE53" s="533"/>
      <c r="AF53" s="534">
        <f t="shared" si="69"/>
        <v>0</v>
      </c>
      <c r="AG53" s="370"/>
      <c r="AH53" s="335" t="s">
        <v>91</v>
      </c>
      <c r="AI53" s="372"/>
      <c r="AJ53" s="372">
        <v>8.5517782717943105E-3</v>
      </c>
      <c r="AK53" s="372">
        <v>1.5413334518671031</v>
      </c>
      <c r="AL53" s="372">
        <f t="shared" si="68"/>
        <v>1.5498852301388975</v>
      </c>
      <c r="AM53" s="370"/>
      <c r="AN53" s="335" t="s">
        <v>91</v>
      </c>
      <c r="AO53" s="340"/>
      <c r="AP53" s="340">
        <v>3512.6642419462928</v>
      </c>
      <c r="AQ53" s="340">
        <v>15.6777353268116</v>
      </c>
      <c r="AR53" s="340">
        <v>238536.11423569114</v>
      </c>
      <c r="AS53" s="340"/>
      <c r="AT53" s="340"/>
      <c r="AU53" s="340">
        <f t="shared" si="70"/>
        <v>242064.45621296426</v>
      </c>
    </row>
    <row r="54" spans="12:73" ht="16" x14ac:dyDescent="0.15">
      <c r="L54" s="423"/>
      <c r="M54" s="335" t="s">
        <v>505</v>
      </c>
      <c r="N54" s="531">
        <v>7.3819421231746598E-4</v>
      </c>
      <c r="O54" s="531">
        <v>560.94926704932004</v>
      </c>
      <c r="P54" s="415">
        <v>2444.8883146708799</v>
      </c>
      <c r="Q54" s="531">
        <v>717.62209293618696</v>
      </c>
      <c r="R54" s="531">
        <v>8.4662782028317295E-3</v>
      </c>
      <c r="S54" s="531">
        <f t="shared" si="66"/>
        <v>3723.4688791288022</v>
      </c>
      <c r="T54" s="320"/>
      <c r="U54" s="335" t="s">
        <v>505</v>
      </c>
      <c r="V54" s="372"/>
      <c r="W54" s="372"/>
      <c r="X54" s="532">
        <f t="shared" si="71"/>
        <v>0</v>
      </c>
      <c r="Y54" s="370"/>
      <c r="Z54" s="335" t="s">
        <v>505</v>
      </c>
      <c r="AA54" s="533"/>
      <c r="AB54" s="533"/>
      <c r="AC54" s="533">
        <v>4.2463103029876903</v>
      </c>
      <c r="AD54" s="533"/>
      <c r="AE54" s="533"/>
      <c r="AF54" s="534">
        <f t="shared" si="69"/>
        <v>4.2463103029876903</v>
      </c>
      <c r="AG54" s="370"/>
      <c r="AH54" s="335" t="s">
        <v>505</v>
      </c>
      <c r="AI54" s="372"/>
      <c r="AJ54" s="372"/>
      <c r="AK54" s="372"/>
      <c r="AL54" s="372">
        <f t="shared" si="68"/>
        <v>0</v>
      </c>
      <c r="AM54" s="370"/>
      <c r="AN54" s="335" t="s">
        <v>505</v>
      </c>
      <c r="AO54" s="340">
        <v>3.5669356584548898E-3</v>
      </c>
      <c r="AP54" s="340"/>
      <c r="AQ54" s="340"/>
      <c r="AR54" s="340">
        <v>750.38920728489745</v>
      </c>
      <c r="AS54" s="340">
        <v>174.14448723662599</v>
      </c>
      <c r="AT54" s="340">
        <v>5.4469965398311598E-3</v>
      </c>
      <c r="AU54" s="340">
        <f t="shared" si="70"/>
        <v>924.54270845372173</v>
      </c>
    </row>
    <row r="55" spans="12:73" ht="16" x14ac:dyDescent="0.15">
      <c r="L55" s="423"/>
      <c r="M55" s="370" t="s">
        <v>17</v>
      </c>
      <c r="N55" s="370">
        <f>SUM(N49:N54)</f>
        <v>2780759.5743314452</v>
      </c>
      <c r="O55" s="370">
        <f t="shared" ref="O55:S55" si="72">SUM(O49:O54)</f>
        <v>338296.26239118271</v>
      </c>
      <c r="P55" s="370">
        <f t="shared" si="72"/>
        <v>333755.17379900685</v>
      </c>
      <c r="Q55" s="370">
        <f t="shared" si="72"/>
        <v>7508088.6943841362</v>
      </c>
      <c r="R55" s="370">
        <f t="shared" si="72"/>
        <v>61.738031132146702</v>
      </c>
      <c r="S55" s="370">
        <f t="shared" si="72"/>
        <v>10960961.442936901</v>
      </c>
      <c r="T55" s="320"/>
      <c r="U55" s="530" t="s">
        <v>17</v>
      </c>
      <c r="V55" s="371">
        <f>SUM(V50:V54)</f>
        <v>37.754749438725383</v>
      </c>
      <c r="W55" s="371">
        <f>SUM(W50:W54)</f>
        <v>0.17694205977022601</v>
      </c>
      <c r="X55" s="371">
        <f>SUM(X50:X54)</f>
        <v>37.931691498495603</v>
      </c>
      <c r="Y55" s="370"/>
      <c r="Z55" s="370" t="s">
        <v>17</v>
      </c>
      <c r="AA55" s="370">
        <f>SUM(AA49:AA54)</f>
        <v>731.99325904063755</v>
      </c>
      <c r="AB55" s="370">
        <f>SUM(AB49:AB54)</f>
        <v>53210.059603362242</v>
      </c>
      <c r="AC55" s="370">
        <f t="shared" ref="AC55:AF55" si="73">SUM(AC49:AC54)</f>
        <v>315192.30543207657</v>
      </c>
      <c r="AD55" s="370">
        <f t="shared" si="73"/>
        <v>9.8497420065104908</v>
      </c>
      <c r="AE55" s="370">
        <f t="shared" si="73"/>
        <v>14927.3766872659</v>
      </c>
      <c r="AF55" s="370">
        <f t="shared" si="73"/>
        <v>384071.58472375176</v>
      </c>
      <c r="AG55" s="370"/>
      <c r="AH55" s="370" t="s">
        <v>17</v>
      </c>
      <c r="AI55" s="371">
        <f t="shared" ref="AI55:AL55" si="74">SUM(AI49:AI54)</f>
        <v>1219084.4091333493</v>
      </c>
      <c r="AJ55" s="371">
        <f t="shared" si="74"/>
        <v>90489.332285782264</v>
      </c>
      <c r="AK55" s="371">
        <f t="shared" si="74"/>
        <v>1.5413334518671031</v>
      </c>
      <c r="AL55" s="371">
        <f t="shared" si="74"/>
        <v>1309575.2827525835</v>
      </c>
      <c r="AM55" s="370"/>
      <c r="AN55" s="370" t="s">
        <v>17</v>
      </c>
      <c r="AO55" s="351">
        <f t="shared" ref="AO55:AU55" si="75">SUM(AO49:AO54)</f>
        <v>814173.03898369859</v>
      </c>
      <c r="AP55" s="351">
        <f t="shared" si="75"/>
        <v>1936865.8802629886</v>
      </c>
      <c r="AQ55" s="351">
        <f t="shared" si="75"/>
        <v>350475.58693608595</v>
      </c>
      <c r="AR55" s="351">
        <f t="shared" si="75"/>
        <v>8496343.3250481654</v>
      </c>
      <c r="AS55" s="351">
        <f t="shared" si="75"/>
        <v>99319.003617546419</v>
      </c>
      <c r="AT55" s="351">
        <f t="shared" si="75"/>
        <v>586.05727989878426</v>
      </c>
      <c r="AU55" s="351">
        <f t="shared" si="75"/>
        <v>11697762.892128382</v>
      </c>
    </row>
    <row r="56" spans="12:73" s="492" customFormat="1" x14ac:dyDescent="0.15">
      <c r="L56" s="423"/>
      <c r="M56" s="452"/>
      <c r="N56" s="519"/>
      <c r="O56" s="519"/>
      <c r="P56" s="519"/>
      <c r="Q56" s="519"/>
      <c r="R56" s="519"/>
      <c r="S56" s="519"/>
      <c r="T56" s="521"/>
      <c r="U56" s="452"/>
      <c r="V56" s="452"/>
      <c r="W56" s="452"/>
      <c r="X56" s="452"/>
      <c r="Y56" s="452"/>
      <c r="Z56" s="452"/>
      <c r="AA56" s="519"/>
      <c r="AB56" s="519"/>
      <c r="AC56" s="519"/>
      <c r="AD56" s="519"/>
      <c r="AE56" s="519"/>
      <c r="AF56" s="519"/>
      <c r="AG56" s="452"/>
      <c r="AH56" s="452"/>
      <c r="AI56" s="452"/>
      <c r="AJ56" s="452"/>
      <c r="AK56" s="452"/>
      <c r="AL56" s="452"/>
      <c r="AM56" s="452"/>
      <c r="AN56" s="452"/>
      <c r="AO56" s="519"/>
      <c r="AP56" s="519"/>
      <c r="AQ56" s="519"/>
      <c r="AR56" s="519"/>
      <c r="AS56" s="519"/>
      <c r="AT56" s="519"/>
      <c r="AU56" s="519"/>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row>
    <row r="57" spans="12:73" x14ac:dyDescent="0.15">
      <c r="L57" s="423"/>
      <c r="N57" s="519"/>
      <c r="O57" s="519"/>
      <c r="P57" s="519"/>
      <c r="Q57" s="519"/>
      <c r="R57" s="519"/>
      <c r="S57" s="519"/>
      <c r="T57" s="521"/>
      <c r="AA57" s="519"/>
      <c r="AB57" s="519"/>
      <c r="AC57" s="519"/>
      <c r="AD57" s="519"/>
      <c r="AE57" s="519"/>
      <c r="AF57" s="519"/>
      <c r="AO57" s="519"/>
      <c r="AP57" s="519"/>
      <c r="AQ57" s="519"/>
      <c r="AR57" s="519"/>
      <c r="AS57" s="519"/>
      <c r="AT57" s="519"/>
      <c r="AU57" s="519"/>
    </row>
    <row r="58" spans="12:73" ht="16" x14ac:dyDescent="0.15">
      <c r="L58" s="423"/>
      <c r="M58" s="325" t="s">
        <v>428</v>
      </c>
      <c r="T58" s="521"/>
      <c r="U58" s="325" t="s">
        <v>436</v>
      </c>
      <c r="Z58" s="325" t="s">
        <v>429</v>
      </c>
      <c r="AH58" s="325" t="s">
        <v>437</v>
      </c>
      <c r="AN58" s="325" t="s">
        <v>430</v>
      </c>
    </row>
    <row r="59" spans="12:73" x14ac:dyDescent="0.15">
      <c r="L59" s="423"/>
      <c r="M59" s="451" t="s">
        <v>487</v>
      </c>
      <c r="T59" s="521"/>
      <c r="U59" s="451" t="s">
        <v>487</v>
      </c>
      <c r="Z59" s="451" t="s">
        <v>487</v>
      </c>
      <c r="AH59" s="451" t="s">
        <v>487</v>
      </c>
      <c r="AN59" s="451" t="s">
        <v>487</v>
      </c>
      <c r="AO59" s="451"/>
    </row>
    <row r="60" spans="12:73" ht="17" x14ac:dyDescent="0.15">
      <c r="L60" s="423"/>
      <c r="M60" s="332" t="s">
        <v>509</v>
      </c>
      <c r="N60" s="333" t="s">
        <v>471</v>
      </c>
      <c r="O60" s="333" t="s">
        <v>472</v>
      </c>
      <c r="P60" s="333" t="s">
        <v>458</v>
      </c>
      <c r="Q60" s="333" t="s">
        <v>459</v>
      </c>
      <c r="R60" s="333" t="s">
        <v>446</v>
      </c>
      <c r="S60" s="333" t="s">
        <v>17</v>
      </c>
      <c r="T60" s="320"/>
      <c r="U60" s="332" t="s">
        <v>509</v>
      </c>
      <c r="V60" s="334" t="s">
        <v>447</v>
      </c>
      <c r="W60" s="334" t="s">
        <v>448</v>
      </c>
      <c r="X60" s="333" t="s">
        <v>17</v>
      </c>
      <c r="Y60" s="309"/>
      <c r="Z60" s="332" t="s">
        <v>509</v>
      </c>
      <c r="AA60" s="333" t="s">
        <v>461</v>
      </c>
      <c r="AB60" s="333" t="s">
        <v>462</v>
      </c>
      <c r="AC60" s="333" t="s">
        <v>463</v>
      </c>
      <c r="AD60" s="333" t="s">
        <v>446</v>
      </c>
      <c r="AE60" s="333" t="s">
        <v>464</v>
      </c>
      <c r="AF60" s="333" t="s">
        <v>17</v>
      </c>
      <c r="AG60" s="309"/>
      <c r="AH60" s="332" t="s">
        <v>509</v>
      </c>
      <c r="AI60" s="333" t="str">
        <f t="shared" ref="AI60:AK60" si="76">AI48</f>
        <v>DPR</v>
      </c>
      <c r="AJ60" s="333" t="str">
        <f t="shared" si="76"/>
        <v>GMI</v>
      </c>
      <c r="AK60" s="333" t="str">
        <f t="shared" si="76"/>
        <v>IMERG</v>
      </c>
      <c r="AL60" s="333" t="s">
        <v>17</v>
      </c>
      <c r="AM60" s="309"/>
      <c r="AN60" s="332" t="s">
        <v>509</v>
      </c>
      <c r="AO60" s="333" t="s">
        <v>468</v>
      </c>
      <c r="AP60" s="333" t="s">
        <v>458</v>
      </c>
      <c r="AQ60" s="333" t="s">
        <v>470</v>
      </c>
      <c r="AR60" s="333" t="s">
        <v>459</v>
      </c>
      <c r="AS60" s="333" t="s">
        <v>473</v>
      </c>
      <c r="AT60" s="333" t="s">
        <v>446</v>
      </c>
      <c r="AU60" s="333" t="s">
        <v>17</v>
      </c>
    </row>
    <row r="61" spans="12:73" ht="17" x14ac:dyDescent="0.15">
      <c r="L61" s="423"/>
      <c r="M61" s="503" t="s">
        <v>87</v>
      </c>
      <c r="N61" s="525">
        <v>21</v>
      </c>
      <c r="O61" s="525">
        <v>2</v>
      </c>
      <c r="P61" s="525"/>
      <c r="Q61" s="525">
        <v>8753</v>
      </c>
      <c r="R61" s="525">
        <v>9163</v>
      </c>
      <c r="S61" s="465">
        <f t="shared" ref="S61:S66" si="77">SUM(N61:R61)</f>
        <v>17939</v>
      </c>
      <c r="T61" s="320"/>
      <c r="U61" s="503" t="s">
        <v>87</v>
      </c>
      <c r="V61" s="333"/>
      <c r="W61" s="333"/>
      <c r="X61" s="383">
        <f t="shared" ref="X61:X63" si="78">SUM(V61:W61)</f>
        <v>0</v>
      </c>
      <c r="Y61" s="309"/>
      <c r="Z61" s="503" t="s">
        <v>87</v>
      </c>
      <c r="AA61" s="525">
        <v>1</v>
      </c>
      <c r="AB61" s="525">
        <v>2</v>
      </c>
      <c r="AC61" s="525">
        <v>1</v>
      </c>
      <c r="AD61" s="525">
        <v>1132</v>
      </c>
      <c r="AE61" s="525">
        <v>1</v>
      </c>
      <c r="AF61" s="535">
        <f t="shared" ref="AF61:AF66" si="79">SUM(AA61:AE61)</f>
        <v>1137</v>
      </c>
      <c r="AG61" s="309"/>
      <c r="AH61" s="503" t="s">
        <v>87</v>
      </c>
      <c r="AI61" s="333"/>
      <c r="AJ61" s="333"/>
      <c r="AK61" s="333"/>
      <c r="AL61" s="383">
        <f t="shared" ref="AL61:AL66" si="80">SUM(AI61:AK61)</f>
        <v>0</v>
      </c>
      <c r="AM61" s="309"/>
      <c r="AN61" s="503" t="s">
        <v>87</v>
      </c>
      <c r="AO61" s="525"/>
      <c r="AP61" s="525"/>
      <c r="AQ61" s="525">
        <v>26</v>
      </c>
      <c r="AR61" s="525">
        <v>9392</v>
      </c>
      <c r="AS61" s="525">
        <v>1</v>
      </c>
      <c r="AT61" s="525">
        <v>4785</v>
      </c>
      <c r="AU61" s="465">
        <f t="shared" ref="AU61:AU66" si="81">SUM(AO61:AT61)</f>
        <v>14204</v>
      </c>
    </row>
    <row r="62" spans="12:73" ht="16" x14ac:dyDescent="0.15">
      <c r="L62" s="423"/>
      <c r="M62" s="523" t="s">
        <v>88</v>
      </c>
      <c r="N62" s="356">
        <v>7420</v>
      </c>
      <c r="O62" s="356">
        <v>1395</v>
      </c>
      <c r="P62" s="356">
        <v>20</v>
      </c>
      <c r="Q62" s="356">
        <v>75359</v>
      </c>
      <c r="R62" s="356"/>
      <c r="S62" s="465">
        <f t="shared" si="77"/>
        <v>84194</v>
      </c>
      <c r="T62" s="310"/>
      <c r="U62" s="523" t="s">
        <v>88</v>
      </c>
      <c r="V62" s="383"/>
      <c r="W62" s="383"/>
      <c r="X62" s="383">
        <f t="shared" si="78"/>
        <v>0</v>
      </c>
      <c r="Y62" s="310"/>
      <c r="Z62" s="523" t="s">
        <v>88</v>
      </c>
      <c r="AA62" s="535">
        <v>93</v>
      </c>
      <c r="AB62" s="535">
        <v>1247</v>
      </c>
      <c r="AC62" s="535">
        <v>77909</v>
      </c>
      <c r="AD62" s="535"/>
      <c r="AE62" s="535">
        <v>3</v>
      </c>
      <c r="AF62" s="535">
        <f t="shared" si="79"/>
        <v>79252</v>
      </c>
      <c r="AG62" s="310"/>
      <c r="AH62" s="523" t="s">
        <v>88</v>
      </c>
      <c r="AI62" s="383"/>
      <c r="AJ62" s="383">
        <v>4635</v>
      </c>
      <c r="AK62" s="383"/>
      <c r="AL62" s="383">
        <f t="shared" si="80"/>
        <v>4635</v>
      </c>
      <c r="AM62" s="310"/>
      <c r="AN62" s="523" t="s">
        <v>88</v>
      </c>
      <c r="AO62" s="356">
        <v>18333</v>
      </c>
      <c r="AP62" s="356">
        <v>10</v>
      </c>
      <c r="AQ62" s="356">
        <v>174</v>
      </c>
      <c r="AR62" s="356">
        <v>80014</v>
      </c>
      <c r="AS62" s="535"/>
      <c r="AT62" s="535"/>
      <c r="AU62" s="465">
        <f t="shared" si="81"/>
        <v>98531</v>
      </c>
    </row>
    <row r="63" spans="12:73" ht="16" x14ac:dyDescent="0.15">
      <c r="L63" s="423"/>
      <c r="M63" s="523" t="s">
        <v>89</v>
      </c>
      <c r="N63" s="356">
        <v>283585</v>
      </c>
      <c r="O63" s="356">
        <v>1571</v>
      </c>
      <c r="P63" s="356">
        <v>312</v>
      </c>
      <c r="Q63" s="356">
        <v>291970</v>
      </c>
      <c r="R63" s="356">
        <v>6</v>
      </c>
      <c r="S63" s="465">
        <f t="shared" si="77"/>
        <v>577444</v>
      </c>
      <c r="T63" s="310"/>
      <c r="U63" s="523" t="s">
        <v>89</v>
      </c>
      <c r="V63" s="383">
        <v>21</v>
      </c>
      <c r="W63" s="383"/>
      <c r="X63" s="383">
        <f t="shared" si="78"/>
        <v>21</v>
      </c>
      <c r="Y63" s="310"/>
      <c r="Z63" s="523" t="s">
        <v>89</v>
      </c>
      <c r="AA63" s="535">
        <v>1041</v>
      </c>
      <c r="AB63" s="535">
        <v>128735</v>
      </c>
      <c r="AC63" s="535">
        <v>86981</v>
      </c>
      <c r="AD63" s="535"/>
      <c r="AE63" s="535">
        <v>30</v>
      </c>
      <c r="AF63" s="535">
        <f t="shared" si="79"/>
        <v>216787</v>
      </c>
      <c r="AG63" s="327"/>
      <c r="AH63" s="523" t="s">
        <v>89</v>
      </c>
      <c r="AI63" s="383">
        <v>4696</v>
      </c>
      <c r="AJ63" s="383">
        <v>15141</v>
      </c>
      <c r="AK63" s="383"/>
      <c r="AL63" s="383">
        <f t="shared" si="80"/>
        <v>19837</v>
      </c>
      <c r="AM63" s="310"/>
      <c r="AN63" s="523" t="s">
        <v>89</v>
      </c>
      <c r="AO63" s="535">
        <v>2619</v>
      </c>
      <c r="AP63" s="356">
        <v>269</v>
      </c>
      <c r="AQ63" s="356">
        <v>146</v>
      </c>
      <c r="AR63" s="356">
        <v>160440</v>
      </c>
      <c r="AS63" s="356">
        <v>117</v>
      </c>
      <c r="AT63" s="356"/>
      <c r="AU63" s="465">
        <f t="shared" si="81"/>
        <v>163591</v>
      </c>
    </row>
    <row r="64" spans="12:73" ht="16" x14ac:dyDescent="0.15">
      <c r="L64" s="423"/>
      <c r="M64" s="523" t="s">
        <v>90</v>
      </c>
      <c r="N64" s="356">
        <v>20599</v>
      </c>
      <c r="O64" s="356">
        <v>4741</v>
      </c>
      <c r="P64" s="356">
        <v>125</v>
      </c>
      <c r="Q64" s="356">
        <v>329642</v>
      </c>
      <c r="R64" s="356"/>
      <c r="S64" s="465">
        <f t="shared" si="77"/>
        <v>355107</v>
      </c>
      <c r="T64" s="310"/>
      <c r="U64" s="523" t="s">
        <v>90</v>
      </c>
      <c r="V64" s="383">
        <v>45</v>
      </c>
      <c r="W64" s="383">
        <v>10</v>
      </c>
      <c r="X64" s="383">
        <f>SUM(V64:W64)</f>
        <v>55</v>
      </c>
      <c r="Y64" s="310"/>
      <c r="Z64" s="523" t="s">
        <v>90</v>
      </c>
      <c r="AA64" s="535">
        <v>237</v>
      </c>
      <c r="AB64" s="535">
        <v>5762</v>
      </c>
      <c r="AC64" s="535">
        <v>16769</v>
      </c>
      <c r="AD64" s="535"/>
      <c r="AE64" s="535">
        <v>4</v>
      </c>
      <c r="AF64" s="535">
        <f t="shared" si="79"/>
        <v>22772</v>
      </c>
      <c r="AG64" s="310"/>
      <c r="AH64" s="523" t="s">
        <v>90</v>
      </c>
      <c r="AI64" s="383">
        <v>3139</v>
      </c>
      <c r="AJ64" s="383">
        <v>819</v>
      </c>
      <c r="AK64" s="383"/>
      <c r="AL64" s="383">
        <f t="shared" si="80"/>
        <v>3958</v>
      </c>
      <c r="AM64" s="310"/>
      <c r="AN64" s="523" t="s">
        <v>90</v>
      </c>
      <c r="AO64" s="356">
        <v>30813</v>
      </c>
      <c r="AP64" s="356">
        <v>885</v>
      </c>
      <c r="AQ64" s="356">
        <v>181</v>
      </c>
      <c r="AR64" s="356">
        <v>121620</v>
      </c>
      <c r="AS64" s="356">
        <v>148</v>
      </c>
      <c r="AT64" s="535"/>
      <c r="AU64" s="465">
        <f t="shared" si="81"/>
        <v>153647</v>
      </c>
    </row>
    <row r="65" spans="12:72" ht="16" x14ac:dyDescent="0.15">
      <c r="L65" s="423"/>
      <c r="M65" s="523" t="s">
        <v>91</v>
      </c>
      <c r="N65" s="356"/>
      <c r="O65" s="356">
        <v>3</v>
      </c>
      <c r="P65" s="402"/>
      <c r="Q65" s="356">
        <v>9202</v>
      </c>
      <c r="R65" s="356"/>
      <c r="S65" s="465">
        <f t="shared" si="77"/>
        <v>9205</v>
      </c>
      <c r="T65" s="309"/>
      <c r="U65" s="523" t="s">
        <v>91</v>
      </c>
      <c r="V65" s="383"/>
      <c r="W65" s="383"/>
      <c r="X65" s="383">
        <f t="shared" ref="X65:X66" si="82">SUM(V65:W65)</f>
        <v>0</v>
      </c>
      <c r="Y65" s="310"/>
      <c r="Z65" s="523" t="s">
        <v>91</v>
      </c>
      <c r="AA65" s="535"/>
      <c r="AB65" s="535"/>
      <c r="AC65" s="535"/>
      <c r="AD65" s="535"/>
      <c r="AE65" s="535"/>
      <c r="AF65" s="535">
        <f t="shared" si="79"/>
        <v>0</v>
      </c>
      <c r="AG65" s="310"/>
      <c r="AH65" s="523" t="s">
        <v>91</v>
      </c>
      <c r="AI65" s="383"/>
      <c r="AJ65" s="383">
        <v>60</v>
      </c>
      <c r="AK65" s="383">
        <v>17</v>
      </c>
      <c r="AL65" s="383">
        <f t="shared" si="80"/>
        <v>77</v>
      </c>
      <c r="AM65" s="310"/>
      <c r="AN65" s="523" t="s">
        <v>91</v>
      </c>
      <c r="AO65" s="535"/>
      <c r="AP65" s="356">
        <v>1193</v>
      </c>
      <c r="AQ65" s="356">
        <v>27</v>
      </c>
      <c r="AR65" s="356">
        <v>20464</v>
      </c>
      <c r="AS65" s="535"/>
      <c r="AT65" s="535"/>
      <c r="AU65" s="465">
        <f t="shared" si="81"/>
        <v>21684</v>
      </c>
      <c r="BI65" s="492"/>
    </row>
    <row r="66" spans="12:72" ht="16" x14ac:dyDescent="0.15">
      <c r="L66" s="423"/>
      <c r="M66" s="523" t="s">
        <v>505</v>
      </c>
      <c r="N66" s="356">
        <v>2</v>
      </c>
      <c r="O66" s="356">
        <v>329</v>
      </c>
      <c r="P66" s="402">
        <v>484</v>
      </c>
      <c r="Q66" s="356">
        <v>44</v>
      </c>
      <c r="R66" s="356">
        <v>11</v>
      </c>
      <c r="S66" s="465">
        <f t="shared" si="77"/>
        <v>870</v>
      </c>
      <c r="T66" s="310"/>
      <c r="U66" s="523" t="s">
        <v>505</v>
      </c>
      <c r="V66" s="383"/>
      <c r="W66" s="383"/>
      <c r="X66" s="383">
        <f t="shared" si="82"/>
        <v>0</v>
      </c>
      <c r="Y66" s="310"/>
      <c r="Z66" s="523" t="s">
        <v>505</v>
      </c>
      <c r="AA66" s="535"/>
      <c r="AB66" s="535"/>
      <c r="AC66" s="535">
        <v>1</v>
      </c>
      <c r="AD66" s="535"/>
      <c r="AE66" s="535"/>
      <c r="AF66" s="535">
        <f t="shared" si="79"/>
        <v>1</v>
      </c>
      <c r="AG66" s="310"/>
      <c r="AH66" s="523" t="s">
        <v>505</v>
      </c>
      <c r="AI66" s="383"/>
      <c r="AJ66" s="383"/>
      <c r="AK66" s="383"/>
      <c r="AL66" s="383">
        <f t="shared" si="80"/>
        <v>0</v>
      </c>
      <c r="AM66" s="310"/>
      <c r="AN66" s="523" t="s">
        <v>505</v>
      </c>
      <c r="AO66" s="356">
        <v>2</v>
      </c>
      <c r="AP66" s="535"/>
      <c r="AQ66" s="356"/>
      <c r="AR66" s="356">
        <v>67</v>
      </c>
      <c r="AS66" s="535">
        <v>1</v>
      </c>
      <c r="AT66" s="356">
        <v>1</v>
      </c>
      <c r="AU66" s="465">
        <f t="shared" si="81"/>
        <v>71</v>
      </c>
    </row>
    <row r="67" spans="12:72" ht="16" x14ac:dyDescent="0.15">
      <c r="L67" s="423"/>
      <c r="M67" s="310" t="s">
        <v>17</v>
      </c>
      <c r="N67" s="312">
        <f>SUM(N60:N66)</f>
        <v>311627</v>
      </c>
      <c r="O67" s="312">
        <f t="shared" ref="O67:S67" si="83">SUM(O60:O66)</f>
        <v>8041</v>
      </c>
      <c r="P67" s="312">
        <f t="shared" si="83"/>
        <v>941</v>
      </c>
      <c r="Q67" s="312">
        <f t="shared" si="83"/>
        <v>714970</v>
      </c>
      <c r="R67" s="312">
        <f t="shared" si="83"/>
        <v>9180</v>
      </c>
      <c r="S67" s="312">
        <f t="shared" si="83"/>
        <v>1044759</v>
      </c>
      <c r="T67" s="310"/>
      <c r="U67" s="310" t="s">
        <v>17</v>
      </c>
      <c r="V67" s="312">
        <f t="shared" ref="V67:X67" si="84">SUM(V60:V66)</f>
        <v>66</v>
      </c>
      <c r="W67" s="312">
        <f t="shared" si="84"/>
        <v>10</v>
      </c>
      <c r="X67" s="312">
        <f t="shared" si="84"/>
        <v>76</v>
      </c>
      <c r="Y67" s="310"/>
      <c r="Z67" s="310" t="s">
        <v>17</v>
      </c>
      <c r="AA67" s="405">
        <f>SUM(AA61:AA66)</f>
        <v>1372</v>
      </c>
      <c r="AB67" s="405">
        <f t="shared" ref="AB67:AF67" si="85">SUM(AB61:AB66)</f>
        <v>135746</v>
      </c>
      <c r="AC67" s="405">
        <f t="shared" si="85"/>
        <v>181661</v>
      </c>
      <c r="AD67" s="405">
        <f t="shared" si="85"/>
        <v>1132</v>
      </c>
      <c r="AE67" s="405">
        <f t="shared" si="85"/>
        <v>38</v>
      </c>
      <c r="AF67" s="405">
        <f t="shared" si="85"/>
        <v>319949</v>
      </c>
      <c r="AG67" s="310"/>
      <c r="AH67" s="310" t="s">
        <v>17</v>
      </c>
      <c r="AI67" s="312">
        <f t="shared" ref="AI67:AL67" si="86">SUM(AI61:AI66)</f>
        <v>7835</v>
      </c>
      <c r="AJ67" s="312">
        <f t="shared" si="86"/>
        <v>20655</v>
      </c>
      <c r="AK67" s="312">
        <f t="shared" si="86"/>
        <v>17</v>
      </c>
      <c r="AL67" s="312">
        <f t="shared" si="86"/>
        <v>28507</v>
      </c>
      <c r="AM67" s="310"/>
      <c r="AN67" s="310" t="s">
        <v>17</v>
      </c>
      <c r="AO67" s="312">
        <f t="shared" ref="AO67:AU67" si="87">SUM(AO61:AO66)</f>
        <v>51767</v>
      </c>
      <c r="AP67" s="312">
        <f t="shared" si="87"/>
        <v>2357</v>
      </c>
      <c r="AQ67" s="312">
        <f t="shared" si="87"/>
        <v>554</v>
      </c>
      <c r="AR67" s="312">
        <f t="shared" si="87"/>
        <v>391997</v>
      </c>
      <c r="AS67" s="312">
        <f t="shared" si="87"/>
        <v>267</v>
      </c>
      <c r="AT67" s="312">
        <f t="shared" si="87"/>
        <v>4786</v>
      </c>
      <c r="AU67" s="312">
        <f t="shared" si="87"/>
        <v>451728</v>
      </c>
    </row>
    <row r="68" spans="12:72" x14ac:dyDescent="0.15">
      <c r="L68" s="423"/>
    </row>
    <row r="69" spans="12:72" ht="25" customHeight="1" x14ac:dyDescent="0.15">
      <c r="L69" s="423"/>
      <c r="M69" s="1004" t="s">
        <v>506</v>
      </c>
      <c r="N69" s="1004"/>
      <c r="O69" s="1004"/>
    </row>
    <row r="70" spans="12:72" x14ac:dyDescent="0.15">
      <c r="L70" s="423"/>
      <c r="M70" s="520"/>
      <c r="N70" s="521"/>
      <c r="O70" s="521"/>
      <c r="P70" s="521"/>
      <c r="Q70" s="521"/>
      <c r="R70" s="521"/>
      <c r="S70" s="521"/>
    </row>
    <row r="71" spans="12:72" x14ac:dyDescent="0.15">
      <c r="L71" s="423"/>
      <c r="M71" s="520"/>
      <c r="N71" s="521"/>
      <c r="O71" s="521"/>
      <c r="P71" s="521"/>
      <c r="Q71" s="521"/>
      <c r="R71" s="521"/>
      <c r="S71" s="521"/>
    </row>
    <row r="72" spans="12:72" x14ac:dyDescent="0.15">
      <c r="L72" s="423"/>
      <c r="M72" s="520"/>
      <c r="N72" s="521"/>
      <c r="O72" s="521"/>
      <c r="P72" s="521"/>
      <c r="Q72" s="521"/>
      <c r="R72" s="521"/>
      <c r="S72" s="521"/>
    </row>
    <row r="73" spans="12:72" ht="16" x14ac:dyDescent="0.15">
      <c r="L73" s="423"/>
      <c r="M73" s="396" t="s">
        <v>1147</v>
      </c>
      <c r="R73" s="536" t="s">
        <v>510</v>
      </c>
      <c r="U73" s="396" t="s">
        <v>491</v>
      </c>
      <c r="X73" s="492"/>
      <c r="Z73" s="396" t="s">
        <v>492</v>
      </c>
      <c r="AC73" s="536" t="s">
        <v>493</v>
      </c>
    </row>
    <row r="74" spans="12:72" x14ac:dyDescent="0.15">
      <c r="L74" s="423"/>
      <c r="M74" s="451" t="s">
        <v>439</v>
      </c>
      <c r="Q74" s="451"/>
      <c r="R74" s="995" t="s">
        <v>439</v>
      </c>
      <c r="S74" s="995"/>
      <c r="U74" s="451" t="s">
        <v>439</v>
      </c>
      <c r="W74" s="492"/>
      <c r="X74" s="492"/>
      <c r="Y74" s="492"/>
      <c r="Z74" s="995" t="s">
        <v>439</v>
      </c>
      <c r="AA74" s="995"/>
      <c r="AC74" s="451" t="s">
        <v>439</v>
      </c>
      <c r="BT74" s="492"/>
    </row>
    <row r="75" spans="12:72" ht="34" x14ac:dyDescent="0.15">
      <c r="L75" s="423"/>
      <c r="M75" s="537" t="s">
        <v>509</v>
      </c>
      <c r="N75" s="389" t="s">
        <v>460</v>
      </c>
      <c r="O75" s="398" t="s">
        <v>474</v>
      </c>
      <c r="P75" s="334" t="s">
        <v>17</v>
      </c>
      <c r="Q75" s="309"/>
      <c r="R75" s="537" t="s">
        <v>502</v>
      </c>
      <c r="S75" s="398" t="s">
        <v>475</v>
      </c>
      <c r="T75" s="310"/>
      <c r="U75" s="537" t="s">
        <v>502</v>
      </c>
      <c r="V75" s="398" t="s">
        <v>476</v>
      </c>
      <c r="W75" s="398" t="s">
        <v>477</v>
      </c>
      <c r="X75" s="398" t="s">
        <v>17</v>
      </c>
      <c r="Y75" s="309"/>
      <c r="Z75" s="537" t="s">
        <v>502</v>
      </c>
      <c r="AA75" s="398" t="s">
        <v>478</v>
      </c>
      <c r="AB75" s="310"/>
      <c r="AC75" s="332" t="s">
        <v>502</v>
      </c>
      <c r="AD75" s="332" t="s">
        <v>479</v>
      </c>
      <c r="AE75" s="332" t="s">
        <v>480</v>
      </c>
      <c r="AF75" s="332" t="s">
        <v>481</v>
      </c>
      <c r="AG75" s="332" t="s">
        <v>482</v>
      </c>
      <c r="AH75" s="332" t="s">
        <v>483</v>
      </c>
      <c r="AI75" s="332" t="s">
        <v>17</v>
      </c>
      <c r="AJ75" s="492"/>
    </row>
    <row r="76" spans="12:72" ht="17" x14ac:dyDescent="0.15">
      <c r="L76" s="423"/>
      <c r="M76" s="503" t="s">
        <v>87</v>
      </c>
      <c r="N76" s="400">
        <f t="shared" ref="N76:P81" si="88">N86/1000000</f>
        <v>0</v>
      </c>
      <c r="O76" s="400">
        <f t="shared" si="88"/>
        <v>0.141292</v>
      </c>
      <c r="P76" s="400">
        <f t="shared" si="88"/>
        <v>0.141292</v>
      </c>
      <c r="Q76" s="309"/>
      <c r="R76" s="503" t="s">
        <v>87</v>
      </c>
      <c r="S76" s="398"/>
      <c r="T76" s="310"/>
      <c r="U76" s="503" t="s">
        <v>87</v>
      </c>
      <c r="V76" s="398"/>
      <c r="W76" s="398"/>
      <c r="X76" s="398"/>
      <c r="Y76" s="309"/>
      <c r="Z76" s="503" t="s">
        <v>87</v>
      </c>
      <c r="AA76" s="398"/>
      <c r="AB76" s="310"/>
      <c r="AC76" s="503" t="s">
        <v>87</v>
      </c>
      <c r="AD76" s="400">
        <f t="shared" ref="AD76:AI81" si="89">AD86/1000000</f>
        <v>9.7319999999999993E-3</v>
      </c>
      <c r="AE76" s="400">
        <f t="shared" si="89"/>
        <v>1.5709999999999999E-3</v>
      </c>
      <c r="AF76" s="400">
        <f t="shared" si="89"/>
        <v>5.836E-3</v>
      </c>
      <c r="AG76" s="400">
        <f t="shared" si="89"/>
        <v>4.6379999999999998E-3</v>
      </c>
      <c r="AH76" s="400">
        <f t="shared" si="89"/>
        <v>0</v>
      </c>
      <c r="AI76" s="400">
        <f t="shared" si="89"/>
        <v>2.1777000000000001E-2</v>
      </c>
      <c r="AJ76" s="492"/>
    </row>
    <row r="77" spans="12:72" ht="16" x14ac:dyDescent="0.15">
      <c r="L77" s="423"/>
      <c r="M77" s="538" t="s">
        <v>88</v>
      </c>
      <c r="N77" s="400">
        <f t="shared" si="88"/>
        <v>0</v>
      </c>
      <c r="O77" s="400">
        <f t="shared" si="88"/>
        <v>27.510569</v>
      </c>
      <c r="P77" s="400">
        <f t="shared" si="88"/>
        <v>27.510569</v>
      </c>
      <c r="Q77" s="392"/>
      <c r="R77" s="538" t="s">
        <v>88</v>
      </c>
      <c r="S77" s="400">
        <f>S87/1000000</f>
        <v>0</v>
      </c>
      <c r="T77" s="310"/>
      <c r="U77" s="538" t="s">
        <v>88</v>
      </c>
      <c r="V77" s="400">
        <f t="shared" ref="V77:W81" si="90">V87/1000000</f>
        <v>0.577766</v>
      </c>
      <c r="W77" s="400">
        <f t="shared" si="90"/>
        <v>0.39796599999999999</v>
      </c>
      <c r="X77" s="400">
        <f>SUM(V77:W77)</f>
        <v>0.97573200000000004</v>
      </c>
      <c r="Y77" s="392"/>
      <c r="Z77" s="538" t="s">
        <v>88</v>
      </c>
      <c r="AA77" s="400">
        <f>AA87/1000000</f>
        <v>0.73449500000000001</v>
      </c>
      <c r="AB77" s="310"/>
      <c r="AC77" s="523" t="s">
        <v>88</v>
      </c>
      <c r="AD77" s="400">
        <f t="shared" si="89"/>
        <v>0</v>
      </c>
      <c r="AE77" s="400">
        <f t="shared" si="89"/>
        <v>0</v>
      </c>
      <c r="AF77" s="400">
        <f t="shared" si="89"/>
        <v>4.7410000000000004E-3</v>
      </c>
      <c r="AG77" s="400">
        <f t="shared" si="89"/>
        <v>1.567655</v>
      </c>
      <c r="AH77" s="400">
        <f t="shared" si="89"/>
        <v>0.121029</v>
      </c>
      <c r="AI77" s="400">
        <f t="shared" si="89"/>
        <v>1.693425</v>
      </c>
    </row>
    <row r="78" spans="12:72" ht="16" x14ac:dyDescent="0.15">
      <c r="L78" s="423"/>
      <c r="M78" s="538" t="s">
        <v>89</v>
      </c>
      <c r="N78" s="400">
        <f t="shared" si="88"/>
        <v>0</v>
      </c>
      <c r="O78" s="400">
        <f t="shared" si="88"/>
        <v>171.980842</v>
      </c>
      <c r="P78" s="400">
        <f t="shared" si="88"/>
        <v>171.980842</v>
      </c>
      <c r="Q78" s="392"/>
      <c r="R78" s="538" t="s">
        <v>89</v>
      </c>
      <c r="S78" s="400">
        <f>S88/1000000</f>
        <v>0.20391999999999999</v>
      </c>
      <c r="T78" s="310"/>
      <c r="U78" s="538" t="s">
        <v>89</v>
      </c>
      <c r="V78" s="400">
        <f t="shared" si="90"/>
        <v>1.4899450000000001</v>
      </c>
      <c r="W78" s="400">
        <f t="shared" si="90"/>
        <v>0</v>
      </c>
      <c r="X78" s="400">
        <f>SUM(V78:W78)</f>
        <v>1.4899450000000001</v>
      </c>
      <c r="Y78" s="392"/>
      <c r="Z78" s="538" t="s">
        <v>89</v>
      </c>
      <c r="AA78" s="400">
        <f>AA88/1000000</f>
        <v>10.883514999999999</v>
      </c>
      <c r="AB78" s="310"/>
      <c r="AC78" s="523" t="s">
        <v>89</v>
      </c>
      <c r="AD78" s="400">
        <f t="shared" si="89"/>
        <v>0.228322</v>
      </c>
      <c r="AE78" s="400">
        <f t="shared" si="89"/>
        <v>0</v>
      </c>
      <c r="AF78" s="400">
        <f t="shared" si="89"/>
        <v>0</v>
      </c>
      <c r="AG78" s="400">
        <f t="shared" si="89"/>
        <v>3.9999999999999998E-6</v>
      </c>
      <c r="AH78" s="400">
        <f t="shared" si="89"/>
        <v>5.707643</v>
      </c>
      <c r="AI78" s="400">
        <f t="shared" si="89"/>
        <v>5.9359690000000001</v>
      </c>
    </row>
    <row r="79" spans="12:72" ht="16" x14ac:dyDescent="0.15">
      <c r="L79" s="423"/>
      <c r="M79" s="538" t="s">
        <v>90</v>
      </c>
      <c r="N79" s="400">
        <f t="shared" si="88"/>
        <v>0</v>
      </c>
      <c r="O79" s="400">
        <f t="shared" si="88"/>
        <v>17.981339999999999</v>
      </c>
      <c r="P79" s="400">
        <f t="shared" si="88"/>
        <v>17.981339999999999</v>
      </c>
      <c r="Q79" s="392"/>
      <c r="R79" s="538" t="s">
        <v>90</v>
      </c>
      <c r="S79" s="400">
        <f>S89/1000000</f>
        <v>1949.90155</v>
      </c>
      <c r="T79" s="310"/>
      <c r="U79" s="538" t="s">
        <v>90</v>
      </c>
      <c r="V79" s="400">
        <f t="shared" si="90"/>
        <v>1.502051</v>
      </c>
      <c r="W79" s="400">
        <f t="shared" si="90"/>
        <v>0</v>
      </c>
      <c r="X79" s="400">
        <f>SUM(V79:W79)</f>
        <v>1.502051</v>
      </c>
      <c r="Y79" s="392"/>
      <c r="Z79" s="538" t="s">
        <v>90</v>
      </c>
      <c r="AA79" s="400">
        <f>AA89/1000000</f>
        <v>1.0277E-2</v>
      </c>
      <c r="AB79" s="310"/>
      <c r="AC79" s="523" t="s">
        <v>90</v>
      </c>
      <c r="AD79" s="400">
        <f t="shared" si="89"/>
        <v>0</v>
      </c>
      <c r="AE79" s="400">
        <f t="shared" si="89"/>
        <v>0</v>
      </c>
      <c r="AF79" s="400">
        <f t="shared" si="89"/>
        <v>0</v>
      </c>
      <c r="AG79" s="400">
        <f t="shared" si="89"/>
        <v>0</v>
      </c>
      <c r="AH79" s="400">
        <f t="shared" si="89"/>
        <v>1.145E-3</v>
      </c>
      <c r="AI79" s="400">
        <f t="shared" si="89"/>
        <v>1.145E-3</v>
      </c>
    </row>
    <row r="80" spans="12:72" ht="16" x14ac:dyDescent="0.15">
      <c r="L80" s="423"/>
      <c r="M80" s="538" t="s">
        <v>91</v>
      </c>
      <c r="N80" s="400">
        <f t="shared" si="88"/>
        <v>0</v>
      </c>
      <c r="O80" s="400">
        <f t="shared" si="88"/>
        <v>0</v>
      </c>
      <c r="P80" s="400">
        <f t="shared" si="88"/>
        <v>0</v>
      </c>
      <c r="Q80" s="392"/>
      <c r="R80" s="538" t="s">
        <v>91</v>
      </c>
      <c r="S80" s="400">
        <f>S90/1000000</f>
        <v>1.4300000000000001E-4</v>
      </c>
      <c r="T80" s="310"/>
      <c r="U80" s="538" t="s">
        <v>91</v>
      </c>
      <c r="V80" s="400">
        <f t="shared" si="90"/>
        <v>5.9599999999999996E-4</v>
      </c>
      <c r="W80" s="400">
        <f t="shared" si="90"/>
        <v>0</v>
      </c>
      <c r="X80" s="391">
        <f>SUM(V80:W80)</f>
        <v>5.9599999999999996E-4</v>
      </c>
      <c r="Y80" s="392"/>
      <c r="Z80" s="538" t="s">
        <v>91</v>
      </c>
      <c r="AA80" s="400">
        <f>AA90/1000000</f>
        <v>1.0148000000000001E-2</v>
      </c>
      <c r="AB80" s="310"/>
      <c r="AC80" s="523" t="s">
        <v>91</v>
      </c>
      <c r="AD80" s="400">
        <f t="shared" si="89"/>
        <v>0</v>
      </c>
      <c r="AE80" s="400">
        <f t="shared" si="89"/>
        <v>0</v>
      </c>
      <c r="AF80" s="400">
        <f t="shared" si="89"/>
        <v>0</v>
      </c>
      <c r="AG80" s="400">
        <f t="shared" si="89"/>
        <v>0</v>
      </c>
      <c r="AH80" s="400">
        <f t="shared" si="89"/>
        <v>0</v>
      </c>
      <c r="AI80" s="400">
        <f t="shared" si="89"/>
        <v>0</v>
      </c>
    </row>
    <row r="81" spans="12:70" ht="16" x14ac:dyDescent="0.15">
      <c r="L81" s="423"/>
      <c r="M81" s="538" t="s">
        <v>505</v>
      </c>
      <c r="N81" s="400">
        <f>N91/1000000</f>
        <v>1.0000000000000001E-5</v>
      </c>
      <c r="O81" s="400">
        <f t="shared" si="88"/>
        <v>0</v>
      </c>
      <c r="P81" s="400">
        <f t="shared" si="88"/>
        <v>1.0000000000000001E-5</v>
      </c>
      <c r="Q81" s="392"/>
      <c r="R81" s="538" t="s">
        <v>505</v>
      </c>
      <c r="S81" s="400">
        <f>S91/1000000</f>
        <v>3.0000000000000001E-6</v>
      </c>
      <c r="T81" s="310"/>
      <c r="U81" s="538" t="s">
        <v>505</v>
      </c>
      <c r="V81" s="400">
        <f t="shared" si="90"/>
        <v>6.5921999999999994E-2</v>
      </c>
      <c r="W81" s="400">
        <f t="shared" si="90"/>
        <v>0</v>
      </c>
      <c r="X81" s="391">
        <f>SUM(V81:W81)</f>
        <v>6.5921999999999994E-2</v>
      </c>
      <c r="Y81" s="392"/>
      <c r="Z81" s="538" t="s">
        <v>505</v>
      </c>
      <c r="AA81" s="400">
        <f>AA91/1000000</f>
        <v>0</v>
      </c>
      <c r="AB81" s="310"/>
      <c r="AC81" s="523" t="s">
        <v>505</v>
      </c>
      <c r="AD81" s="400">
        <f t="shared" si="89"/>
        <v>0</v>
      </c>
      <c r="AE81" s="400">
        <f t="shared" si="89"/>
        <v>0</v>
      </c>
      <c r="AF81" s="400">
        <f t="shared" si="89"/>
        <v>0</v>
      </c>
      <c r="AG81" s="400">
        <f t="shared" si="89"/>
        <v>0</v>
      </c>
      <c r="AH81" s="400">
        <f t="shared" si="89"/>
        <v>0</v>
      </c>
      <c r="AI81" s="400">
        <f t="shared" si="89"/>
        <v>0</v>
      </c>
    </row>
    <row r="82" spans="12:70" ht="16" x14ac:dyDescent="0.15">
      <c r="L82" s="423"/>
      <c r="M82" s="309" t="s">
        <v>17</v>
      </c>
      <c r="N82" s="361">
        <f>SUM(N76:N81)</f>
        <v>1.0000000000000001E-5</v>
      </c>
      <c r="O82" s="361">
        <f>SUM(O76:O81)</f>
        <v>217.61404299999998</v>
      </c>
      <c r="P82" s="361">
        <f>SUM(P76:P81)</f>
        <v>217.61405299999998</v>
      </c>
      <c r="Q82" s="310"/>
      <c r="R82" s="309" t="s">
        <v>17</v>
      </c>
      <c r="S82" s="361">
        <f>SUM(S76:S81)</f>
        <v>1950.1056160000001</v>
      </c>
      <c r="T82" s="310"/>
      <c r="U82" s="309" t="s">
        <v>17</v>
      </c>
      <c r="V82" s="361">
        <f>SUM(V76:V81)</f>
        <v>3.6362799999999997</v>
      </c>
      <c r="W82" s="361">
        <f t="shared" ref="W82:X82" si="91">SUM(W76:W81)</f>
        <v>0.39796599999999999</v>
      </c>
      <c r="X82" s="361">
        <f t="shared" si="91"/>
        <v>4.0342459999999996</v>
      </c>
      <c r="Y82" s="392"/>
      <c r="Z82" s="309" t="s">
        <v>17</v>
      </c>
      <c r="AA82" s="361">
        <f t="shared" ref="AA82" si="92">SUM(AA76:AA81)</f>
        <v>11.638434999999999</v>
      </c>
      <c r="AB82" s="310"/>
      <c r="AC82" s="309" t="s">
        <v>17</v>
      </c>
      <c r="AD82" s="361">
        <f t="shared" ref="AD82:AI82" si="93">SUM(AD76:AD81)</f>
        <v>0.23805399999999999</v>
      </c>
      <c r="AE82" s="361">
        <f t="shared" si="93"/>
        <v>1.5709999999999999E-3</v>
      </c>
      <c r="AF82" s="361">
        <f t="shared" si="93"/>
        <v>1.0577E-2</v>
      </c>
      <c r="AG82" s="361">
        <f t="shared" si="93"/>
        <v>1.5722969999999998</v>
      </c>
      <c r="AH82" s="361">
        <f t="shared" si="93"/>
        <v>5.8298170000000002</v>
      </c>
      <c r="AI82" s="361">
        <f t="shared" si="93"/>
        <v>7.6523159999999999</v>
      </c>
    </row>
    <row r="83" spans="12:70" x14ac:dyDescent="0.15">
      <c r="L83" s="423"/>
    </row>
    <row r="84" spans="12:70" x14ac:dyDescent="0.15">
      <c r="L84" s="423"/>
      <c r="M84" s="451" t="s">
        <v>469</v>
      </c>
      <c r="N84" s="451"/>
      <c r="Q84" s="451"/>
      <c r="R84" s="451" t="s">
        <v>469</v>
      </c>
      <c r="U84" s="451" t="s">
        <v>469</v>
      </c>
      <c r="W84" s="492"/>
      <c r="X84" s="492"/>
      <c r="Z84" s="451" t="s">
        <v>469</v>
      </c>
      <c r="AC84" s="451" t="s">
        <v>469</v>
      </c>
    </row>
    <row r="85" spans="12:70" ht="34" x14ac:dyDescent="0.15">
      <c r="L85" s="423"/>
      <c r="M85" s="537" t="s">
        <v>509</v>
      </c>
      <c r="N85" s="389" t="s">
        <v>460</v>
      </c>
      <c r="O85" s="398" t="s">
        <v>474</v>
      </c>
      <c r="P85" s="334" t="s">
        <v>17</v>
      </c>
      <c r="Q85" s="309"/>
      <c r="R85" s="537" t="s">
        <v>502</v>
      </c>
      <c r="S85" s="398" t="s">
        <v>475</v>
      </c>
      <c r="T85" s="310"/>
      <c r="U85" s="537" t="s">
        <v>502</v>
      </c>
      <c r="V85" s="398" t="s">
        <v>476</v>
      </c>
      <c r="W85" s="398" t="s">
        <v>477</v>
      </c>
      <c r="X85" s="398" t="s">
        <v>17</v>
      </c>
      <c r="Y85" s="309"/>
      <c r="Z85" s="537" t="s">
        <v>502</v>
      </c>
      <c r="AA85" s="398" t="s">
        <v>478</v>
      </c>
      <c r="AB85" s="310"/>
      <c r="AC85" s="332" t="s">
        <v>502</v>
      </c>
      <c r="AD85" s="332" t="s">
        <v>479</v>
      </c>
      <c r="AE85" s="332" t="s">
        <v>480</v>
      </c>
      <c r="AF85" s="332" t="s">
        <v>481</v>
      </c>
      <c r="AG85" s="332" t="s">
        <v>482</v>
      </c>
      <c r="AH85" s="332" t="s">
        <v>483</v>
      </c>
      <c r="AI85" s="332" t="s">
        <v>17</v>
      </c>
      <c r="AJ85" s="492"/>
      <c r="BR85" s="492"/>
    </row>
    <row r="86" spans="12:70" ht="17" x14ac:dyDescent="0.15">
      <c r="L86" s="423"/>
      <c r="M86" s="503" t="s">
        <v>87</v>
      </c>
      <c r="N86" s="539"/>
      <c r="O86" s="525">
        <v>141292</v>
      </c>
      <c r="P86" s="540">
        <f>SUM(N86:O86)</f>
        <v>141292</v>
      </c>
      <c r="Q86" s="309"/>
      <c r="R86" s="503" t="s">
        <v>87</v>
      </c>
      <c r="S86" s="398"/>
      <c r="T86" s="310"/>
      <c r="U86" s="503" t="s">
        <v>87</v>
      </c>
      <c r="V86" s="398"/>
      <c r="W86" s="398"/>
      <c r="X86" s="398"/>
      <c r="Y86" s="309"/>
      <c r="Z86" s="503" t="s">
        <v>87</v>
      </c>
      <c r="AA86" s="398"/>
      <c r="AB86" s="310"/>
      <c r="AC86" s="503" t="s">
        <v>87</v>
      </c>
      <c r="AD86" s="541">
        <v>9732</v>
      </c>
      <c r="AE86" s="541">
        <v>1571</v>
      </c>
      <c r="AF86" s="541">
        <v>5836</v>
      </c>
      <c r="AG86" s="541">
        <v>4638</v>
      </c>
      <c r="AH86" s="541">
        <v>0</v>
      </c>
      <c r="AI86" s="402">
        <f t="shared" ref="AI86:AI91" si="94">SUM(AD86:AH86)</f>
        <v>21777</v>
      </c>
      <c r="AJ86" s="492"/>
    </row>
    <row r="87" spans="12:70" ht="16" x14ac:dyDescent="0.15">
      <c r="L87" s="423"/>
      <c r="M87" s="538" t="s">
        <v>88</v>
      </c>
      <c r="N87" s="542"/>
      <c r="O87" s="402">
        <v>27510569</v>
      </c>
      <c r="P87" s="540">
        <f t="shared" ref="P87:P91" si="95">SUM(N87:O87)</f>
        <v>27510569</v>
      </c>
      <c r="Q87" s="392"/>
      <c r="R87" s="538" t="s">
        <v>88</v>
      </c>
      <c r="S87" s="391"/>
      <c r="T87" s="310"/>
      <c r="U87" s="538" t="s">
        <v>88</v>
      </c>
      <c r="V87" s="391">
        <v>577766</v>
      </c>
      <c r="W87" s="391">
        <v>397966</v>
      </c>
      <c r="X87" s="391">
        <f>SUM(V87:W87)</f>
        <v>975732</v>
      </c>
      <c r="Y87" s="392"/>
      <c r="Z87" s="538" t="s">
        <v>88</v>
      </c>
      <c r="AA87" s="391">
        <v>734495</v>
      </c>
      <c r="AB87" s="310"/>
      <c r="AC87" s="523" t="s">
        <v>88</v>
      </c>
      <c r="AD87" s="402"/>
      <c r="AE87" s="402"/>
      <c r="AF87" s="402">
        <v>4741</v>
      </c>
      <c r="AG87" s="402">
        <v>1567655</v>
      </c>
      <c r="AH87" s="402">
        <v>121029</v>
      </c>
      <c r="AI87" s="402">
        <f t="shared" si="94"/>
        <v>1693425</v>
      </c>
    </row>
    <row r="88" spans="12:70" ht="16" x14ac:dyDescent="0.15">
      <c r="L88" s="423"/>
      <c r="M88" s="538" t="s">
        <v>89</v>
      </c>
      <c r="N88" s="542"/>
      <c r="O88" s="402">
        <v>171980842</v>
      </c>
      <c r="P88" s="540">
        <f t="shared" si="95"/>
        <v>171980842</v>
      </c>
      <c r="Q88" s="392"/>
      <c r="R88" s="538" t="s">
        <v>89</v>
      </c>
      <c r="S88" s="391">
        <v>203920</v>
      </c>
      <c r="T88" s="310"/>
      <c r="U88" s="538" t="s">
        <v>89</v>
      </c>
      <c r="V88" s="391">
        <v>1489945</v>
      </c>
      <c r="W88" s="391"/>
      <c r="X88" s="391">
        <f>SUM(V88:W88)</f>
        <v>1489945</v>
      </c>
      <c r="Y88" s="392"/>
      <c r="Z88" s="538" t="s">
        <v>89</v>
      </c>
      <c r="AA88" s="391">
        <v>10883515</v>
      </c>
      <c r="AB88" s="310"/>
      <c r="AC88" s="523" t="s">
        <v>89</v>
      </c>
      <c r="AD88" s="402">
        <v>228322</v>
      </c>
      <c r="AE88" s="402"/>
      <c r="AF88" s="402"/>
      <c r="AG88" s="402">
        <v>4</v>
      </c>
      <c r="AH88" s="402">
        <v>5707643</v>
      </c>
      <c r="AI88" s="402">
        <f t="shared" si="94"/>
        <v>5935969</v>
      </c>
    </row>
    <row r="89" spans="12:70" ht="16" x14ac:dyDescent="0.15">
      <c r="L89" s="423"/>
      <c r="M89" s="538" t="s">
        <v>90</v>
      </c>
      <c r="N89" s="542"/>
      <c r="O89" s="402">
        <v>17981340</v>
      </c>
      <c r="P89" s="540">
        <f t="shared" si="95"/>
        <v>17981340</v>
      </c>
      <c r="Q89" s="392"/>
      <c r="R89" s="538" t="s">
        <v>90</v>
      </c>
      <c r="S89" s="391">
        <v>1949901550</v>
      </c>
      <c r="T89" s="310"/>
      <c r="U89" s="538" t="s">
        <v>90</v>
      </c>
      <c r="V89" s="391">
        <v>1502051</v>
      </c>
      <c r="W89" s="391"/>
      <c r="X89" s="391">
        <f>SUM(V89:W89)</f>
        <v>1502051</v>
      </c>
      <c r="Y89" s="392"/>
      <c r="Z89" s="538" t="s">
        <v>90</v>
      </c>
      <c r="AA89" s="391">
        <v>10277</v>
      </c>
      <c r="AB89" s="310"/>
      <c r="AC89" s="523" t="s">
        <v>90</v>
      </c>
      <c r="AD89" s="402"/>
      <c r="AE89" s="402"/>
      <c r="AF89" s="402"/>
      <c r="AG89" s="402"/>
      <c r="AH89" s="402">
        <v>1145</v>
      </c>
      <c r="AI89" s="402">
        <f t="shared" si="94"/>
        <v>1145</v>
      </c>
    </row>
    <row r="90" spans="12:70" ht="16" x14ac:dyDescent="0.15">
      <c r="L90" s="423"/>
      <c r="M90" s="538" t="s">
        <v>91</v>
      </c>
      <c r="N90" s="542"/>
      <c r="O90" s="402"/>
      <c r="P90" s="540">
        <f t="shared" si="95"/>
        <v>0</v>
      </c>
      <c r="Q90" s="392"/>
      <c r="R90" s="538" t="s">
        <v>91</v>
      </c>
      <c r="S90" s="391">
        <v>143</v>
      </c>
      <c r="T90" s="310"/>
      <c r="U90" s="538" t="s">
        <v>91</v>
      </c>
      <c r="V90" s="391">
        <v>596</v>
      </c>
      <c r="W90" s="391"/>
      <c r="X90" s="391">
        <f>SUM(V90:W90)</f>
        <v>596</v>
      </c>
      <c r="Y90" s="392"/>
      <c r="Z90" s="538" t="s">
        <v>91</v>
      </c>
      <c r="AA90" s="391">
        <v>10148</v>
      </c>
      <c r="AB90" s="310"/>
      <c r="AC90" s="523" t="s">
        <v>91</v>
      </c>
      <c r="AD90" s="535"/>
      <c r="AE90" s="535"/>
      <c r="AF90" s="535"/>
      <c r="AG90" s="535"/>
      <c r="AH90" s="535"/>
      <c r="AI90" s="402">
        <f t="shared" si="94"/>
        <v>0</v>
      </c>
    </row>
    <row r="91" spans="12:70" ht="16" x14ac:dyDescent="0.15">
      <c r="L91" s="423"/>
      <c r="M91" s="538" t="s">
        <v>505</v>
      </c>
      <c r="N91" s="542">
        <v>10</v>
      </c>
      <c r="O91" s="402"/>
      <c r="P91" s="540">
        <f t="shared" si="95"/>
        <v>10</v>
      </c>
      <c r="Q91" s="392"/>
      <c r="R91" s="538" t="s">
        <v>505</v>
      </c>
      <c r="S91" s="391">
        <v>3</v>
      </c>
      <c r="T91" s="310"/>
      <c r="U91" s="538" t="s">
        <v>505</v>
      </c>
      <c r="V91" s="391">
        <v>65922</v>
      </c>
      <c r="W91" s="391"/>
      <c r="X91" s="391">
        <f>SUM(V91:W91)</f>
        <v>65922</v>
      </c>
      <c r="Y91" s="392"/>
      <c r="Z91" s="538" t="s">
        <v>505</v>
      </c>
      <c r="AA91" s="391"/>
      <c r="AB91" s="310"/>
      <c r="AC91" s="523" t="s">
        <v>505</v>
      </c>
      <c r="AD91" s="535"/>
      <c r="AE91" s="535"/>
      <c r="AF91" s="535"/>
      <c r="AG91" s="535"/>
      <c r="AH91" s="535"/>
      <c r="AI91" s="402">
        <f t="shared" si="94"/>
        <v>0</v>
      </c>
    </row>
    <row r="92" spans="12:70" ht="16" x14ac:dyDescent="0.15">
      <c r="L92" s="423"/>
      <c r="M92" s="309" t="s">
        <v>17</v>
      </c>
      <c r="N92" s="365">
        <f>SUM(N86:N91)</f>
        <v>10</v>
      </c>
      <c r="O92" s="365">
        <f>SUM(O86:O91)</f>
        <v>217614043</v>
      </c>
      <c r="P92" s="365">
        <f>SUM(P86:P91)</f>
        <v>217614053</v>
      </c>
      <c r="Q92" s="310"/>
      <c r="R92" s="309" t="s">
        <v>17</v>
      </c>
      <c r="S92" s="365">
        <f>SUM(S86:S91)</f>
        <v>1950105616</v>
      </c>
      <c r="T92" s="310"/>
      <c r="U92" s="309" t="s">
        <v>17</v>
      </c>
      <c r="V92" s="365">
        <f t="shared" ref="V92:X92" si="96">SUM(V86:V91)</f>
        <v>3636280</v>
      </c>
      <c r="W92" s="365">
        <f t="shared" si="96"/>
        <v>397966</v>
      </c>
      <c r="X92" s="365">
        <f t="shared" si="96"/>
        <v>4034246</v>
      </c>
      <c r="Y92" s="392"/>
      <c r="Z92" s="309" t="s">
        <v>17</v>
      </c>
      <c r="AA92" s="365">
        <f>SUM(AA86:AA91)</f>
        <v>11638435</v>
      </c>
      <c r="AB92" s="310"/>
      <c r="AC92" s="309" t="s">
        <v>17</v>
      </c>
      <c r="AD92" s="365">
        <f t="shared" ref="AD92:AI92" si="97">SUM(AD86:AD91)</f>
        <v>238054</v>
      </c>
      <c r="AE92" s="365">
        <f t="shared" si="97"/>
        <v>1571</v>
      </c>
      <c r="AF92" s="365">
        <f t="shared" si="97"/>
        <v>10577</v>
      </c>
      <c r="AG92" s="365">
        <f t="shared" si="97"/>
        <v>1572297</v>
      </c>
      <c r="AH92" s="365">
        <f t="shared" si="97"/>
        <v>5829817</v>
      </c>
      <c r="AI92" s="365">
        <f t="shared" si="97"/>
        <v>7652316</v>
      </c>
    </row>
    <row r="93" spans="12:70" x14ac:dyDescent="0.15">
      <c r="L93" s="423"/>
    </row>
    <row r="94" spans="12:70" x14ac:dyDescent="0.15">
      <c r="L94" s="423"/>
      <c r="BR94" s="492"/>
    </row>
    <row r="95" spans="12:70" ht="16" x14ac:dyDescent="0.15">
      <c r="L95" s="423"/>
      <c r="M95" s="396" t="s">
        <v>1147</v>
      </c>
      <c r="N95" s="396"/>
      <c r="R95" s="536" t="s">
        <v>510</v>
      </c>
      <c r="U95" s="396" t="s">
        <v>491</v>
      </c>
      <c r="Y95" s="492"/>
      <c r="Z95" s="396" t="s">
        <v>492</v>
      </c>
      <c r="AC95" s="536" t="s">
        <v>493</v>
      </c>
    </row>
    <row r="96" spans="12:70" x14ac:dyDescent="0.15">
      <c r="L96" s="423"/>
      <c r="M96" s="451" t="s">
        <v>484</v>
      </c>
      <c r="N96" s="451"/>
      <c r="R96" s="451" t="s">
        <v>484</v>
      </c>
      <c r="U96" s="451" t="s">
        <v>484</v>
      </c>
      <c r="Y96" s="492"/>
      <c r="Z96" s="451" t="s">
        <v>484</v>
      </c>
      <c r="AC96" s="451" t="s">
        <v>484</v>
      </c>
    </row>
    <row r="97" spans="12:70" ht="34" x14ac:dyDescent="0.15">
      <c r="L97" s="423"/>
      <c r="M97" s="537" t="s">
        <v>509</v>
      </c>
      <c r="N97" s="389" t="s">
        <v>460</v>
      </c>
      <c r="O97" s="398" t="s">
        <v>474</v>
      </c>
      <c r="P97" s="334" t="s">
        <v>17</v>
      </c>
      <c r="Q97" s="309"/>
      <c r="R97" s="537" t="s">
        <v>502</v>
      </c>
      <c r="S97" s="398" t="s">
        <v>475</v>
      </c>
      <c r="T97" s="310"/>
      <c r="U97" s="537" t="s">
        <v>502</v>
      </c>
      <c r="V97" s="398" t="s">
        <v>476</v>
      </c>
      <c r="W97" s="398" t="s">
        <v>477</v>
      </c>
      <c r="X97" s="398" t="s">
        <v>17</v>
      </c>
      <c r="Y97" s="310"/>
      <c r="Z97" s="537" t="s">
        <v>502</v>
      </c>
      <c r="AA97" s="398" t="s">
        <v>478</v>
      </c>
      <c r="AB97" s="310"/>
      <c r="AC97" s="332" t="s">
        <v>502</v>
      </c>
      <c r="AD97" s="332" t="s">
        <v>479</v>
      </c>
      <c r="AE97" s="332" t="s">
        <v>480</v>
      </c>
      <c r="AF97" s="332" t="s">
        <v>481</v>
      </c>
      <c r="AG97" s="332" t="s">
        <v>482</v>
      </c>
      <c r="AH97" s="332" t="s">
        <v>483</v>
      </c>
      <c r="AI97" s="332" t="s">
        <v>17</v>
      </c>
      <c r="AJ97" s="492"/>
    </row>
    <row r="98" spans="12:70" ht="17" x14ac:dyDescent="0.15">
      <c r="L98" s="423"/>
      <c r="M98" s="503" t="s">
        <v>87</v>
      </c>
      <c r="N98" s="400">
        <f t="shared" ref="N98:P103" si="98">N108/1024</f>
        <v>0</v>
      </c>
      <c r="O98" s="400">
        <f t="shared" si="98"/>
        <v>208.31500749365429</v>
      </c>
      <c r="P98" s="400">
        <f t="shared" si="98"/>
        <v>208.31500749365429</v>
      </c>
      <c r="Q98" s="309"/>
      <c r="R98" s="503" t="s">
        <v>87</v>
      </c>
      <c r="S98" s="398"/>
      <c r="T98" s="310"/>
      <c r="U98" s="503" t="s">
        <v>87</v>
      </c>
      <c r="V98" s="398"/>
      <c r="W98" s="398"/>
      <c r="X98" s="398"/>
      <c r="Y98" s="310"/>
      <c r="Z98" s="503" t="s">
        <v>87</v>
      </c>
      <c r="AA98" s="398"/>
      <c r="AB98" s="310"/>
      <c r="AC98" s="503" t="s">
        <v>87</v>
      </c>
      <c r="AD98" s="400">
        <f t="shared" ref="AD98:AI103" si="99">AD108/1024</f>
        <v>2.7208947318285839E-2</v>
      </c>
      <c r="AE98" s="400">
        <f t="shared" si="99"/>
        <v>1.4218928754416993E-3</v>
      </c>
      <c r="AF98" s="400">
        <f t="shared" si="99"/>
        <v>8.0754207256177254E-3</v>
      </c>
      <c r="AG98" s="400">
        <f t="shared" si="99"/>
        <v>7.3055974276940036E-2</v>
      </c>
      <c r="AH98" s="400">
        <f t="shared" si="99"/>
        <v>9.4869392341934078E-9</v>
      </c>
      <c r="AI98" s="400">
        <f t="shared" si="99"/>
        <v>0.10976224468322454</v>
      </c>
      <c r="AJ98" s="492"/>
    </row>
    <row r="99" spans="12:70" ht="16" x14ac:dyDescent="0.15">
      <c r="L99" s="423"/>
      <c r="M99" s="538" t="s">
        <v>88</v>
      </c>
      <c r="N99" s="400">
        <f t="shared" si="98"/>
        <v>0</v>
      </c>
      <c r="O99" s="400">
        <f t="shared" si="98"/>
        <v>82804.637501795893</v>
      </c>
      <c r="P99" s="400">
        <f t="shared" si="98"/>
        <v>82804.637501795893</v>
      </c>
      <c r="Q99" s="392"/>
      <c r="R99" s="538" t="s">
        <v>88</v>
      </c>
      <c r="S99" s="400">
        <f>S109/1024</f>
        <v>0</v>
      </c>
      <c r="T99" s="310"/>
      <c r="U99" s="538" t="s">
        <v>88</v>
      </c>
      <c r="V99" s="400">
        <f t="shared" ref="V99:X103" si="100">V109/1024</f>
        <v>346.50377997736916</v>
      </c>
      <c r="W99" s="400">
        <f t="shared" si="100"/>
        <v>118.91677730685937</v>
      </c>
      <c r="X99" s="400">
        <f>X109/1024</f>
        <v>465.42055728422855</v>
      </c>
      <c r="Y99" s="392"/>
      <c r="Z99" s="538" t="s">
        <v>88</v>
      </c>
      <c r="AA99" s="400">
        <f>AA109/1024</f>
        <v>1069.8646924141476</v>
      </c>
      <c r="AB99" s="310"/>
      <c r="AC99" s="523" t="s">
        <v>88</v>
      </c>
      <c r="AD99" s="400">
        <f t="shared" si="99"/>
        <v>0</v>
      </c>
      <c r="AE99" s="400">
        <f t="shared" si="99"/>
        <v>0</v>
      </c>
      <c r="AF99" s="400">
        <f t="shared" si="99"/>
        <v>8.853695352991045E-2</v>
      </c>
      <c r="AG99" s="400">
        <f t="shared" si="99"/>
        <v>3.7932951402753963</v>
      </c>
      <c r="AH99" s="400">
        <f t="shared" si="99"/>
        <v>407.61937084080665</v>
      </c>
      <c r="AI99" s="400">
        <f t="shared" si="99"/>
        <v>411.50120293461197</v>
      </c>
    </row>
    <row r="100" spans="12:70" ht="16" x14ac:dyDescent="0.15">
      <c r="L100" s="423"/>
      <c r="M100" s="538" t="s">
        <v>89</v>
      </c>
      <c r="N100" s="400">
        <f t="shared" si="98"/>
        <v>0</v>
      </c>
      <c r="O100" s="400">
        <f t="shared" si="98"/>
        <v>1053.0514415725809</v>
      </c>
      <c r="P100" s="400">
        <f t="shared" si="98"/>
        <v>1053.0514415725809</v>
      </c>
      <c r="Q100" s="392"/>
      <c r="R100" s="538" t="s">
        <v>89</v>
      </c>
      <c r="S100" s="400">
        <f>S110/1024</f>
        <v>0.91767663747032124</v>
      </c>
      <c r="T100" s="310"/>
      <c r="U100" s="538" t="s">
        <v>89</v>
      </c>
      <c r="V100" s="400">
        <f t="shared" si="100"/>
        <v>195.08688388198516</v>
      </c>
      <c r="W100" s="400">
        <f t="shared" si="100"/>
        <v>0</v>
      </c>
      <c r="X100" s="400">
        <f t="shared" si="100"/>
        <v>195.08688388198516</v>
      </c>
      <c r="Y100" s="392"/>
      <c r="Z100" s="538" t="s">
        <v>89</v>
      </c>
      <c r="AA100" s="400">
        <f>AA110/1024</f>
        <v>2396.5930386425753</v>
      </c>
      <c r="AB100" s="310"/>
      <c r="AC100" s="523" t="s">
        <v>89</v>
      </c>
      <c r="AD100" s="400">
        <f t="shared" si="99"/>
        <v>0.47375268007908694</v>
      </c>
      <c r="AE100" s="400">
        <f t="shared" si="99"/>
        <v>0</v>
      </c>
      <c r="AF100" s="400">
        <f t="shared" si="99"/>
        <v>0</v>
      </c>
      <c r="AG100" s="400">
        <f t="shared" si="99"/>
        <v>6.3516836235066802E-7</v>
      </c>
      <c r="AH100" s="400">
        <f t="shared" si="99"/>
        <v>30.010870145771094</v>
      </c>
      <c r="AI100" s="400">
        <f t="shared" si="99"/>
        <v>30.484623461018543</v>
      </c>
    </row>
    <row r="101" spans="12:70" ht="16" x14ac:dyDescent="0.15">
      <c r="L101" s="423"/>
      <c r="M101" s="538" t="s">
        <v>90</v>
      </c>
      <c r="N101" s="400">
        <f t="shared" si="98"/>
        <v>0</v>
      </c>
      <c r="O101" s="400">
        <f t="shared" si="98"/>
        <v>1183.4009532274372</v>
      </c>
      <c r="P101" s="400">
        <f t="shared" si="98"/>
        <v>1183.4009532274372</v>
      </c>
      <c r="Q101" s="392"/>
      <c r="R101" s="538" t="s">
        <v>90</v>
      </c>
      <c r="S101" s="400">
        <f>S111/1024</f>
        <v>16540.113789850078</v>
      </c>
      <c r="T101" s="310"/>
      <c r="U101" s="538" t="s">
        <v>90</v>
      </c>
      <c r="V101" s="400">
        <f t="shared" si="100"/>
        <v>8.8886074833735567</v>
      </c>
      <c r="W101" s="400">
        <f t="shared" si="100"/>
        <v>0</v>
      </c>
      <c r="X101" s="400">
        <f t="shared" si="100"/>
        <v>8.8886074833735567</v>
      </c>
      <c r="Y101" s="392"/>
      <c r="Z101" s="538" t="s">
        <v>90</v>
      </c>
      <c r="AA101" s="400">
        <f>AA111/1024</f>
        <v>0.41083994544078395</v>
      </c>
      <c r="AB101" s="310"/>
      <c r="AC101" s="523" t="s">
        <v>90</v>
      </c>
      <c r="AD101" s="400">
        <f t="shared" si="99"/>
        <v>0</v>
      </c>
      <c r="AE101" s="400">
        <f t="shared" si="99"/>
        <v>0</v>
      </c>
      <c r="AF101" s="400">
        <f t="shared" si="99"/>
        <v>0</v>
      </c>
      <c r="AG101" s="400">
        <f t="shared" si="99"/>
        <v>0</v>
      </c>
      <c r="AH101" s="400">
        <f t="shared" si="99"/>
        <v>5.6176303678512308E-4</v>
      </c>
      <c r="AI101" s="400">
        <f t="shared" si="99"/>
        <v>5.6176303678512308E-4</v>
      </c>
    </row>
    <row r="102" spans="12:70" ht="16" x14ac:dyDescent="0.15">
      <c r="L102" s="423"/>
      <c r="M102" s="538" t="s">
        <v>91</v>
      </c>
      <c r="N102" s="400">
        <f t="shared" si="98"/>
        <v>0</v>
      </c>
      <c r="O102" s="400">
        <f t="shared" si="98"/>
        <v>0</v>
      </c>
      <c r="P102" s="400">
        <f t="shared" si="98"/>
        <v>0</v>
      </c>
      <c r="Q102" s="392"/>
      <c r="R102" s="538" t="s">
        <v>91</v>
      </c>
      <c r="S102" s="400">
        <f>S112/1024</f>
        <v>7.9011326345607757E-2</v>
      </c>
      <c r="T102" s="310"/>
      <c r="U102" s="538" t="s">
        <v>91</v>
      </c>
      <c r="V102" s="400">
        <f t="shared" si="100"/>
        <v>2.5432053113945495E-2</v>
      </c>
      <c r="W102" s="400">
        <f t="shared" si="100"/>
        <v>0</v>
      </c>
      <c r="X102" s="400">
        <f t="shared" si="100"/>
        <v>2.5432053113945495E-2</v>
      </c>
      <c r="Y102" s="392"/>
      <c r="Z102" s="538" t="s">
        <v>91</v>
      </c>
      <c r="AA102" s="400">
        <f>AA112/1024</f>
        <v>3.016085103152359</v>
      </c>
      <c r="AB102" s="310"/>
      <c r="AC102" s="523" t="s">
        <v>91</v>
      </c>
      <c r="AD102" s="400">
        <f t="shared" si="99"/>
        <v>0</v>
      </c>
      <c r="AE102" s="400">
        <f t="shared" si="99"/>
        <v>0</v>
      </c>
      <c r="AF102" s="400">
        <f t="shared" si="99"/>
        <v>0</v>
      </c>
      <c r="AG102" s="400">
        <f t="shared" si="99"/>
        <v>0</v>
      </c>
      <c r="AH102" s="400">
        <f t="shared" si="99"/>
        <v>0</v>
      </c>
      <c r="AI102" s="400">
        <f t="shared" si="99"/>
        <v>0</v>
      </c>
    </row>
    <row r="103" spans="12:70" ht="16" x14ac:dyDescent="0.15">
      <c r="L103" s="423"/>
      <c r="M103" s="538" t="s">
        <v>505</v>
      </c>
      <c r="N103" s="400">
        <f t="shared" si="98"/>
        <v>1.7317907713731934E-3</v>
      </c>
      <c r="O103" s="400">
        <f t="shared" si="98"/>
        <v>0</v>
      </c>
      <c r="P103" s="400">
        <f t="shared" si="98"/>
        <v>1.7317907713731934E-3</v>
      </c>
      <c r="Q103" s="392"/>
      <c r="R103" s="538" t="s">
        <v>505</v>
      </c>
      <c r="S103" s="400">
        <f>S113/1024</f>
        <v>5.103940162371143E-3</v>
      </c>
      <c r="T103" s="310"/>
      <c r="U103" s="538" t="s">
        <v>505</v>
      </c>
      <c r="V103" s="400">
        <f t="shared" si="100"/>
        <v>0.28462217743344725</v>
      </c>
      <c r="W103" s="400">
        <f t="shared" si="100"/>
        <v>0</v>
      </c>
      <c r="X103" s="400">
        <f t="shared" si="100"/>
        <v>0.28462217743344725</v>
      </c>
      <c r="Y103" s="392"/>
      <c r="Z103" s="538" t="s">
        <v>505</v>
      </c>
      <c r="AA103" s="400">
        <f>AA113/1024</f>
        <v>0</v>
      </c>
      <c r="AB103" s="310"/>
      <c r="AC103" s="523" t="s">
        <v>505</v>
      </c>
      <c r="AD103" s="400">
        <f t="shared" si="99"/>
        <v>0</v>
      </c>
      <c r="AE103" s="400">
        <f t="shared" si="99"/>
        <v>0</v>
      </c>
      <c r="AF103" s="400">
        <f t="shared" si="99"/>
        <v>0</v>
      </c>
      <c r="AG103" s="400">
        <f t="shared" si="99"/>
        <v>0</v>
      </c>
      <c r="AH103" s="400">
        <f t="shared" si="99"/>
        <v>0</v>
      </c>
      <c r="AI103" s="400">
        <f t="shared" si="99"/>
        <v>0</v>
      </c>
    </row>
    <row r="104" spans="12:70" ht="16" x14ac:dyDescent="0.15">
      <c r="L104" s="423"/>
      <c r="M104" s="309" t="s">
        <v>17</v>
      </c>
      <c r="N104" s="361">
        <f>SUM(N98:N103)</f>
        <v>1.7317907713731934E-3</v>
      </c>
      <c r="O104" s="361">
        <f>SUM(O98:O103)</f>
        <v>85249.404904089562</v>
      </c>
      <c r="P104" s="361">
        <f>SUM(P98:P103)</f>
        <v>85249.406635880339</v>
      </c>
      <c r="Q104" s="310"/>
      <c r="R104" s="309" t="s">
        <v>17</v>
      </c>
      <c r="S104" s="361">
        <f>SUM(S98:S103)</f>
        <v>16541.115581754057</v>
      </c>
      <c r="T104" s="310"/>
      <c r="U104" s="309" t="s">
        <v>17</v>
      </c>
      <c r="V104" s="361">
        <f t="shared" ref="V104:X104" si="101">SUM(V98:V103)</f>
        <v>550.78932557327528</v>
      </c>
      <c r="W104" s="361">
        <f t="shared" si="101"/>
        <v>118.91677730685937</v>
      </c>
      <c r="X104" s="361">
        <f t="shared" si="101"/>
        <v>669.70610288013472</v>
      </c>
      <c r="Y104" s="392"/>
      <c r="Z104" s="309" t="s">
        <v>17</v>
      </c>
      <c r="AA104" s="361">
        <f>SUM(AA98:AA103)</f>
        <v>3469.884656105316</v>
      </c>
      <c r="AB104" s="310"/>
      <c r="AC104" s="309" t="s">
        <v>17</v>
      </c>
      <c r="AD104" s="361">
        <f t="shared" ref="AD104:AI104" si="102">SUM(AD98:AD103)</f>
        <v>0.50096162739737282</v>
      </c>
      <c r="AE104" s="361">
        <f t="shared" si="102"/>
        <v>1.4218928754416993E-3</v>
      </c>
      <c r="AF104" s="361">
        <f t="shared" si="102"/>
        <v>9.6612374255528183E-2</v>
      </c>
      <c r="AG104" s="361">
        <f t="shared" si="102"/>
        <v>3.8663517497206987</v>
      </c>
      <c r="AH104" s="361">
        <f t="shared" si="102"/>
        <v>437.63080275910147</v>
      </c>
      <c r="AI104" s="361">
        <f t="shared" si="102"/>
        <v>442.09615040335052</v>
      </c>
    </row>
    <row r="105" spans="12:70" x14ac:dyDescent="0.15">
      <c r="L105" s="423"/>
      <c r="BR105" s="492"/>
    </row>
    <row r="106" spans="12:70" x14ac:dyDescent="0.15">
      <c r="L106" s="423"/>
      <c r="M106" s="451" t="s">
        <v>486</v>
      </c>
      <c r="N106" s="451"/>
      <c r="R106" s="451" t="s">
        <v>486</v>
      </c>
      <c r="U106" s="451" t="s">
        <v>486</v>
      </c>
      <c r="Z106" s="451" t="s">
        <v>486</v>
      </c>
      <c r="AC106" s="451" t="s">
        <v>486</v>
      </c>
    </row>
    <row r="107" spans="12:70" ht="34" x14ac:dyDescent="0.15">
      <c r="L107" s="423"/>
      <c r="M107" s="537" t="s">
        <v>509</v>
      </c>
      <c r="N107" s="389" t="s">
        <v>460</v>
      </c>
      <c r="O107" s="398" t="s">
        <v>474</v>
      </c>
      <c r="P107" s="334" t="s">
        <v>17</v>
      </c>
      <c r="Q107" s="309"/>
      <c r="R107" s="537" t="s">
        <v>502</v>
      </c>
      <c r="S107" s="398" t="s">
        <v>475</v>
      </c>
      <c r="T107" s="310"/>
      <c r="U107" s="537" t="s">
        <v>502</v>
      </c>
      <c r="V107" s="398" t="s">
        <v>476</v>
      </c>
      <c r="W107" s="398" t="s">
        <v>477</v>
      </c>
      <c r="X107" s="398" t="s">
        <v>17</v>
      </c>
      <c r="Y107" s="310"/>
      <c r="Z107" s="537" t="s">
        <v>502</v>
      </c>
      <c r="AA107" s="398" t="s">
        <v>478</v>
      </c>
      <c r="AB107" s="310"/>
      <c r="AC107" s="332" t="s">
        <v>502</v>
      </c>
      <c r="AD107" s="332" t="s">
        <v>479</v>
      </c>
      <c r="AE107" s="332" t="s">
        <v>480</v>
      </c>
      <c r="AF107" s="332" t="s">
        <v>481</v>
      </c>
      <c r="AG107" s="332" t="s">
        <v>482</v>
      </c>
      <c r="AH107" s="332" t="s">
        <v>483</v>
      </c>
      <c r="AI107" s="332" t="s">
        <v>17</v>
      </c>
      <c r="AJ107" s="492"/>
    </row>
    <row r="108" spans="12:70" ht="17" x14ac:dyDescent="0.15">
      <c r="L108" s="423"/>
      <c r="M108" s="503" t="s">
        <v>87</v>
      </c>
      <c r="N108" s="543"/>
      <c r="O108" s="544">
        <v>213314.567673502</v>
      </c>
      <c r="P108" s="545">
        <f>SUM(N108:O108)</f>
        <v>213314.567673502</v>
      </c>
      <c r="Q108" s="309"/>
      <c r="R108" s="503" t="s">
        <v>87</v>
      </c>
      <c r="S108" s="398"/>
      <c r="T108" s="310"/>
      <c r="U108" s="503" t="s">
        <v>87</v>
      </c>
      <c r="V108" s="398"/>
      <c r="W108" s="398"/>
      <c r="X108" s="398"/>
      <c r="Y108" s="310"/>
      <c r="Z108" s="503" t="s">
        <v>87</v>
      </c>
      <c r="AA108" s="398"/>
      <c r="AB108" s="310"/>
      <c r="AC108" s="503" t="s">
        <v>87</v>
      </c>
      <c r="AD108" s="546">
        <v>27.861962053924699</v>
      </c>
      <c r="AE108" s="546">
        <v>1.4560183044523001</v>
      </c>
      <c r="AF108" s="546">
        <v>8.2692308230325509</v>
      </c>
      <c r="AG108" s="546">
        <v>74.809317659586597</v>
      </c>
      <c r="AH108" s="546">
        <v>9.7146257758140496E-6</v>
      </c>
      <c r="AI108" s="400">
        <f t="shared" ref="AI108:AI113" si="103">SUM(AD108:AH108)</f>
        <v>112.39653855562193</v>
      </c>
      <c r="AJ108" s="492"/>
    </row>
    <row r="109" spans="12:70" ht="16" x14ac:dyDescent="0.15">
      <c r="L109" s="423"/>
      <c r="M109" s="538" t="s">
        <v>88</v>
      </c>
      <c r="N109" s="547"/>
      <c r="O109" s="408">
        <v>84791948.801838994</v>
      </c>
      <c r="P109" s="545">
        <f t="shared" ref="P109:P113" si="104">SUM(N109:O109)</f>
        <v>84791948.801838994</v>
      </c>
      <c r="Q109" s="409"/>
      <c r="R109" s="516" t="s">
        <v>88</v>
      </c>
      <c r="S109" s="400"/>
      <c r="T109" s="370"/>
      <c r="U109" s="516" t="s">
        <v>88</v>
      </c>
      <c r="V109" s="400">
        <v>354819.87069682602</v>
      </c>
      <c r="W109" s="400">
        <v>121770.779962224</v>
      </c>
      <c r="X109" s="400">
        <f>SUM(V109:W109)</f>
        <v>476590.65065905004</v>
      </c>
      <c r="Y109" s="409"/>
      <c r="Z109" s="516" t="s">
        <v>88</v>
      </c>
      <c r="AA109" s="400">
        <v>1095541.4450320872</v>
      </c>
      <c r="AB109" s="370"/>
      <c r="AC109" s="335" t="s">
        <v>88</v>
      </c>
      <c r="AD109" s="408"/>
      <c r="AE109" s="408"/>
      <c r="AF109" s="408">
        <v>90.661840414628301</v>
      </c>
      <c r="AG109" s="408">
        <v>3884.3342236420058</v>
      </c>
      <c r="AH109" s="408">
        <v>417402.23574098601</v>
      </c>
      <c r="AI109" s="400">
        <f t="shared" si="103"/>
        <v>421377.23180504265</v>
      </c>
    </row>
    <row r="110" spans="12:70" ht="16" x14ac:dyDescent="0.15">
      <c r="L110" s="423"/>
      <c r="M110" s="538" t="s">
        <v>89</v>
      </c>
      <c r="N110" s="547"/>
      <c r="O110" s="408">
        <v>1078324.6761703228</v>
      </c>
      <c r="P110" s="545">
        <f t="shared" si="104"/>
        <v>1078324.6761703228</v>
      </c>
      <c r="Q110" s="409"/>
      <c r="R110" s="516" t="s">
        <v>89</v>
      </c>
      <c r="S110" s="400">
        <v>939.70087676960895</v>
      </c>
      <c r="T110" s="370"/>
      <c r="U110" s="516" t="s">
        <v>89</v>
      </c>
      <c r="V110" s="400">
        <v>199768.9690951528</v>
      </c>
      <c r="W110" s="400"/>
      <c r="X110" s="400">
        <f t="shared" ref="X110:X113" si="105">SUM(V110:W110)</f>
        <v>199768.9690951528</v>
      </c>
      <c r="Y110" s="409"/>
      <c r="Z110" s="516" t="s">
        <v>89</v>
      </c>
      <c r="AA110" s="400">
        <v>2454111.2715699971</v>
      </c>
      <c r="AB110" s="370"/>
      <c r="AC110" s="335" t="s">
        <v>89</v>
      </c>
      <c r="AD110" s="408">
        <v>485.12274440098503</v>
      </c>
      <c r="AE110" s="408"/>
      <c r="AF110" s="408"/>
      <c r="AG110" s="408">
        <v>6.5041240304708405E-4</v>
      </c>
      <c r="AH110" s="408">
        <v>30731.1310292696</v>
      </c>
      <c r="AI110" s="400">
        <f t="shared" si="103"/>
        <v>31216.254424082988</v>
      </c>
    </row>
    <row r="111" spans="12:70" ht="16" x14ac:dyDescent="0.15">
      <c r="L111" s="423"/>
      <c r="M111" s="538" t="s">
        <v>90</v>
      </c>
      <c r="N111" s="547"/>
      <c r="O111" s="408">
        <v>1211802.5761048957</v>
      </c>
      <c r="P111" s="545">
        <f t="shared" si="104"/>
        <v>1211802.5761048957</v>
      </c>
      <c r="Q111" s="409"/>
      <c r="R111" s="516" t="s">
        <v>90</v>
      </c>
      <c r="S111" s="400">
        <v>16937076.52080648</v>
      </c>
      <c r="T111" s="370"/>
      <c r="U111" s="516" t="s">
        <v>90</v>
      </c>
      <c r="V111" s="400">
        <v>9101.934062974522</v>
      </c>
      <c r="W111" s="400"/>
      <c r="X111" s="400">
        <f t="shared" si="105"/>
        <v>9101.934062974522</v>
      </c>
      <c r="Y111" s="409"/>
      <c r="Z111" s="516" t="s">
        <v>90</v>
      </c>
      <c r="AA111" s="400">
        <v>420.70010413136276</v>
      </c>
      <c r="AB111" s="370"/>
      <c r="AC111" s="335" t="s">
        <v>90</v>
      </c>
      <c r="AD111" s="408"/>
      <c r="AE111" s="408"/>
      <c r="AF111" s="408"/>
      <c r="AG111" s="408"/>
      <c r="AH111" s="408">
        <v>0.57524534966796603</v>
      </c>
      <c r="AI111" s="400">
        <f t="shared" si="103"/>
        <v>0.57524534966796603</v>
      </c>
    </row>
    <row r="112" spans="12:70" ht="16" x14ac:dyDescent="0.15">
      <c r="L112" s="423"/>
      <c r="M112" s="538" t="s">
        <v>91</v>
      </c>
      <c r="N112" s="547"/>
      <c r="O112" s="408"/>
      <c r="P112" s="545">
        <f t="shared" si="104"/>
        <v>0</v>
      </c>
      <c r="Q112" s="409"/>
      <c r="R112" s="516" t="s">
        <v>91</v>
      </c>
      <c r="S112" s="400">
        <v>80.907598177902344</v>
      </c>
      <c r="T112" s="370"/>
      <c r="U112" s="516" t="s">
        <v>91</v>
      </c>
      <c r="V112" s="400">
        <v>26.042422388680187</v>
      </c>
      <c r="W112" s="400"/>
      <c r="X112" s="400">
        <f t="shared" si="105"/>
        <v>26.042422388680187</v>
      </c>
      <c r="Y112" s="409"/>
      <c r="Z112" s="516" t="s">
        <v>91</v>
      </c>
      <c r="AA112" s="400">
        <v>3088.4711456280156</v>
      </c>
      <c r="AB112" s="370"/>
      <c r="AC112" s="335" t="s">
        <v>91</v>
      </c>
      <c r="AD112" s="548"/>
      <c r="AE112" s="548"/>
      <c r="AF112" s="548"/>
      <c r="AG112" s="548"/>
      <c r="AH112" s="548"/>
      <c r="AI112" s="400">
        <f t="shared" si="103"/>
        <v>0</v>
      </c>
    </row>
    <row r="113" spans="12:42" ht="16" x14ac:dyDescent="0.15">
      <c r="L113" s="423"/>
      <c r="M113" s="538" t="s">
        <v>505</v>
      </c>
      <c r="N113" s="547">
        <v>1.77335374988615</v>
      </c>
      <c r="O113" s="408"/>
      <c r="P113" s="545">
        <f t="shared" si="104"/>
        <v>1.77335374988615</v>
      </c>
      <c r="Q113" s="409"/>
      <c r="R113" s="516" t="s">
        <v>505</v>
      </c>
      <c r="S113" s="400">
        <v>5.2264347262680504</v>
      </c>
      <c r="T113" s="370"/>
      <c r="U113" s="516" t="s">
        <v>505</v>
      </c>
      <c r="V113" s="400">
        <v>291.45310969184999</v>
      </c>
      <c r="W113" s="400"/>
      <c r="X113" s="400">
        <f t="shared" si="105"/>
        <v>291.45310969184999</v>
      </c>
      <c r="Y113" s="409"/>
      <c r="Z113" s="516" t="s">
        <v>505</v>
      </c>
      <c r="AA113" s="400"/>
      <c r="AB113" s="370"/>
      <c r="AC113" s="335" t="s">
        <v>505</v>
      </c>
      <c r="AD113" s="548"/>
      <c r="AE113" s="548"/>
      <c r="AF113" s="548"/>
      <c r="AG113" s="548"/>
      <c r="AH113" s="548"/>
      <c r="AI113" s="400">
        <f t="shared" si="103"/>
        <v>0</v>
      </c>
    </row>
    <row r="114" spans="12:42" ht="16" x14ac:dyDescent="0.15">
      <c r="L114" s="423"/>
      <c r="M114" s="309" t="s">
        <v>17</v>
      </c>
      <c r="N114" s="361">
        <f>SUM(N108:N113)</f>
        <v>1.77335374988615</v>
      </c>
      <c r="O114" s="361">
        <f>SUM(O108:O113)</f>
        <v>87295390.621787712</v>
      </c>
      <c r="P114" s="361">
        <f>SUM(P108:P113)</f>
        <v>87295392.395141467</v>
      </c>
      <c r="Q114" s="370"/>
      <c r="R114" s="549" t="s">
        <v>17</v>
      </c>
      <c r="S114" s="361">
        <f>SUM(S108:S113)</f>
        <v>16938102.355716154</v>
      </c>
      <c r="T114" s="370"/>
      <c r="U114" s="549" t="s">
        <v>17</v>
      </c>
      <c r="V114" s="361">
        <f t="shared" ref="V114:X114" si="106">SUM(V108:V113)</f>
        <v>564008.26938703388</v>
      </c>
      <c r="W114" s="361">
        <f t="shared" si="106"/>
        <v>121770.779962224</v>
      </c>
      <c r="X114" s="361">
        <f t="shared" si="106"/>
        <v>685779.04934925796</v>
      </c>
      <c r="Y114" s="409"/>
      <c r="Z114" s="549" t="s">
        <v>17</v>
      </c>
      <c r="AA114" s="361">
        <f>SUM(AA108:AA113)</f>
        <v>3553161.8878518436</v>
      </c>
      <c r="AB114" s="370"/>
      <c r="AC114" s="549" t="s">
        <v>17</v>
      </c>
      <c r="AD114" s="361">
        <f t="shared" ref="AD114:AI114" si="107">SUM(AD108:AD113)</f>
        <v>512.98470645490977</v>
      </c>
      <c r="AE114" s="361">
        <f t="shared" si="107"/>
        <v>1.4560183044523001</v>
      </c>
      <c r="AF114" s="361">
        <f t="shared" si="107"/>
        <v>98.931071237660859</v>
      </c>
      <c r="AG114" s="361">
        <f t="shared" si="107"/>
        <v>3959.1441917139955</v>
      </c>
      <c r="AH114" s="361">
        <f t="shared" si="107"/>
        <v>448133.94202531991</v>
      </c>
      <c r="AI114" s="361">
        <f t="shared" si="107"/>
        <v>452706.45801303093</v>
      </c>
    </row>
    <row r="115" spans="12:42" x14ac:dyDescent="0.15">
      <c r="L115" s="423"/>
    </row>
    <row r="116" spans="12:42" x14ac:dyDescent="0.15">
      <c r="L116" s="423"/>
    </row>
    <row r="117" spans="12:42" ht="16" x14ac:dyDescent="0.15">
      <c r="M117" s="396" t="s">
        <v>1147</v>
      </c>
      <c r="N117" s="396"/>
      <c r="R117" s="536" t="s">
        <v>510</v>
      </c>
      <c r="U117" s="396" t="s">
        <v>491</v>
      </c>
      <c r="Z117" s="396" t="s">
        <v>492</v>
      </c>
      <c r="AC117" s="536" t="s">
        <v>493</v>
      </c>
    </row>
    <row r="118" spans="12:42" x14ac:dyDescent="0.15">
      <c r="M118" s="451" t="s">
        <v>487</v>
      </c>
      <c r="N118" s="451"/>
      <c r="R118" s="451" t="s">
        <v>487</v>
      </c>
      <c r="U118" s="451" t="s">
        <v>487</v>
      </c>
      <c r="Y118" s="492"/>
      <c r="Z118" s="451" t="s">
        <v>487</v>
      </c>
      <c r="AC118" s="451" t="s">
        <v>487</v>
      </c>
    </row>
    <row r="119" spans="12:42" ht="34" x14ac:dyDescent="0.15">
      <c r="M119" s="537" t="s">
        <v>509</v>
      </c>
      <c r="N119" s="389" t="s">
        <v>460</v>
      </c>
      <c r="O119" s="398" t="s">
        <v>474</v>
      </c>
      <c r="P119" s="334" t="s">
        <v>17</v>
      </c>
      <c r="Q119" s="309"/>
      <c r="R119" s="537" t="s">
        <v>502</v>
      </c>
      <c r="S119" s="398" t="s">
        <v>475</v>
      </c>
      <c r="T119" s="310"/>
      <c r="U119" s="537" t="s">
        <v>502</v>
      </c>
      <c r="V119" s="398" t="s">
        <v>476</v>
      </c>
      <c r="W119" s="398" t="s">
        <v>477</v>
      </c>
      <c r="X119" s="398" t="s">
        <v>17</v>
      </c>
      <c r="Y119" s="310"/>
      <c r="Z119" s="537" t="s">
        <v>502</v>
      </c>
      <c r="AA119" s="398" t="s">
        <v>478</v>
      </c>
      <c r="AB119" s="310"/>
      <c r="AC119" s="332" t="s">
        <v>502</v>
      </c>
      <c r="AD119" s="332" t="s">
        <v>479</v>
      </c>
      <c r="AE119" s="332" t="s">
        <v>480</v>
      </c>
      <c r="AF119" s="332" t="s">
        <v>481</v>
      </c>
      <c r="AG119" s="332" t="s">
        <v>482</v>
      </c>
      <c r="AH119" s="332" t="s">
        <v>483</v>
      </c>
      <c r="AI119" s="332" t="s">
        <v>17</v>
      </c>
      <c r="AJ119" s="492"/>
    </row>
    <row r="120" spans="12:42" ht="17" x14ac:dyDescent="0.15">
      <c r="M120" s="503" t="s">
        <v>87</v>
      </c>
      <c r="N120" s="539"/>
      <c r="O120" s="356">
        <v>5227</v>
      </c>
      <c r="P120" s="356">
        <f>O120+N120</f>
        <v>5227</v>
      </c>
      <c r="Q120" s="309"/>
      <c r="R120" s="503" t="s">
        <v>87</v>
      </c>
      <c r="S120" s="398"/>
      <c r="T120" s="310"/>
      <c r="U120" s="503" t="s">
        <v>87</v>
      </c>
      <c r="V120" s="398"/>
      <c r="W120" s="398"/>
      <c r="X120" s="391">
        <f t="shared" ref="X120:X123" si="108">V120+W120</f>
        <v>0</v>
      </c>
      <c r="Y120" s="310"/>
      <c r="Z120" s="503" t="s">
        <v>87</v>
      </c>
      <c r="AA120" s="398"/>
      <c r="AB120" s="310"/>
      <c r="AC120" s="503" t="s">
        <v>87</v>
      </c>
      <c r="AD120" s="541">
        <v>3</v>
      </c>
      <c r="AE120" s="541">
        <v>1</v>
      </c>
      <c r="AF120" s="541">
        <v>1</v>
      </c>
      <c r="AG120" s="541">
        <v>1</v>
      </c>
      <c r="AH120" s="541">
        <v>1</v>
      </c>
      <c r="AI120" s="550">
        <f>SUM(AD120:AH120)</f>
        <v>7</v>
      </c>
      <c r="AJ120" s="492"/>
    </row>
    <row r="121" spans="12:42" ht="16" x14ac:dyDescent="0.15">
      <c r="M121" s="538" t="s">
        <v>88</v>
      </c>
      <c r="N121" s="542"/>
      <c r="O121" s="551">
        <v>34440</v>
      </c>
      <c r="P121" s="382">
        <f t="shared" ref="P121:P125" si="109">O121+N121</f>
        <v>34440</v>
      </c>
      <c r="Q121" s="392"/>
      <c r="R121" s="538" t="s">
        <v>88</v>
      </c>
      <c r="S121" s="391"/>
      <c r="T121" s="310"/>
      <c r="U121" s="538" t="s">
        <v>88</v>
      </c>
      <c r="V121" s="391">
        <v>2060</v>
      </c>
      <c r="W121" s="391">
        <v>323</v>
      </c>
      <c r="X121" s="391">
        <f t="shared" si="108"/>
        <v>2383</v>
      </c>
      <c r="Y121" s="392"/>
      <c r="Z121" s="538" t="s">
        <v>88</v>
      </c>
      <c r="AA121" s="391">
        <v>68602</v>
      </c>
      <c r="AB121" s="310"/>
      <c r="AC121" s="523" t="s">
        <v>88</v>
      </c>
      <c r="AD121" s="402"/>
      <c r="AE121" s="402"/>
      <c r="AF121" s="402">
        <v>68</v>
      </c>
      <c r="AG121" s="402">
        <v>29</v>
      </c>
      <c r="AH121" s="402">
        <v>51</v>
      </c>
      <c r="AI121" s="550">
        <f t="shared" ref="AI121:AI125" si="110">SUM(AD121:AH121)</f>
        <v>148</v>
      </c>
    </row>
    <row r="122" spans="12:42" ht="16" x14ac:dyDescent="0.15">
      <c r="M122" s="538" t="s">
        <v>89</v>
      </c>
      <c r="N122" s="542"/>
      <c r="O122" s="551">
        <v>113062</v>
      </c>
      <c r="P122" s="382">
        <f t="shared" si="109"/>
        <v>113062</v>
      </c>
      <c r="Q122" s="392"/>
      <c r="R122" s="538" t="s">
        <v>89</v>
      </c>
      <c r="S122" s="391">
        <v>359</v>
      </c>
      <c r="T122" s="310"/>
      <c r="U122" s="538" t="s">
        <v>89</v>
      </c>
      <c r="V122" s="391">
        <v>803</v>
      </c>
      <c r="W122" s="391"/>
      <c r="X122" s="391">
        <f t="shared" si="108"/>
        <v>803</v>
      </c>
      <c r="Y122" s="392"/>
      <c r="Z122" s="538" t="s">
        <v>89</v>
      </c>
      <c r="AA122" s="391">
        <v>127558</v>
      </c>
      <c r="AB122" s="310"/>
      <c r="AC122" s="523" t="s">
        <v>89</v>
      </c>
      <c r="AD122" s="402">
        <v>24</v>
      </c>
      <c r="AE122" s="402"/>
      <c r="AF122" s="402"/>
      <c r="AG122" s="402">
        <v>2</v>
      </c>
      <c r="AH122" s="402">
        <v>203</v>
      </c>
      <c r="AI122" s="550">
        <f t="shared" si="110"/>
        <v>229</v>
      </c>
    </row>
    <row r="123" spans="12:42" ht="16" x14ac:dyDescent="0.15">
      <c r="M123" s="538" t="s">
        <v>90</v>
      </c>
      <c r="N123" s="542"/>
      <c r="O123" s="551">
        <v>1212</v>
      </c>
      <c r="P123" s="382">
        <f t="shared" si="109"/>
        <v>1212</v>
      </c>
      <c r="Q123" s="392"/>
      <c r="R123" s="538" t="s">
        <v>90</v>
      </c>
      <c r="S123" s="391">
        <v>16248</v>
      </c>
      <c r="T123" s="310"/>
      <c r="U123" s="538" t="s">
        <v>90</v>
      </c>
      <c r="V123" s="391">
        <v>588</v>
      </c>
      <c r="W123" s="391"/>
      <c r="X123" s="391">
        <f t="shared" si="108"/>
        <v>588</v>
      </c>
      <c r="Y123" s="392"/>
      <c r="Z123" s="538" t="s">
        <v>90</v>
      </c>
      <c r="AA123" s="391">
        <v>1231</v>
      </c>
      <c r="AB123" s="310"/>
      <c r="AC123" s="523" t="s">
        <v>90</v>
      </c>
      <c r="AD123" s="402"/>
      <c r="AE123" s="402"/>
      <c r="AF123" s="402"/>
      <c r="AG123" s="402"/>
      <c r="AH123" s="402">
        <v>25</v>
      </c>
      <c r="AI123" s="550">
        <f t="shared" si="110"/>
        <v>25</v>
      </c>
    </row>
    <row r="124" spans="12:42" ht="16" x14ac:dyDescent="0.15">
      <c r="M124" s="538" t="s">
        <v>91</v>
      </c>
      <c r="N124" s="542"/>
      <c r="O124" s="551"/>
      <c r="P124" s="382">
        <f t="shared" si="109"/>
        <v>0</v>
      </c>
      <c r="Q124" s="392"/>
      <c r="R124" s="538" t="s">
        <v>91</v>
      </c>
      <c r="S124" s="391">
        <v>9</v>
      </c>
      <c r="T124" s="310"/>
      <c r="U124" s="538" t="s">
        <v>91</v>
      </c>
      <c r="V124" s="391">
        <v>10</v>
      </c>
      <c r="W124" s="391"/>
      <c r="X124" s="391">
        <f>V124+W124</f>
        <v>10</v>
      </c>
      <c r="Y124" s="392"/>
      <c r="Z124" s="538" t="s">
        <v>91</v>
      </c>
      <c r="AA124" s="391">
        <v>177</v>
      </c>
      <c r="AB124" s="310"/>
      <c r="AC124" s="523" t="s">
        <v>91</v>
      </c>
      <c r="AD124" s="535"/>
      <c r="AE124" s="535"/>
      <c r="AF124" s="535"/>
      <c r="AG124" s="535"/>
      <c r="AH124" s="535"/>
      <c r="AI124" s="550">
        <f t="shared" si="110"/>
        <v>0</v>
      </c>
    </row>
    <row r="125" spans="12:42" ht="16" x14ac:dyDescent="0.15">
      <c r="M125" s="538" t="s">
        <v>505</v>
      </c>
      <c r="N125" s="542">
        <v>10</v>
      </c>
      <c r="O125" s="552"/>
      <c r="P125" s="382">
        <f t="shared" si="109"/>
        <v>10</v>
      </c>
      <c r="Q125" s="392"/>
      <c r="R125" s="538" t="s">
        <v>505</v>
      </c>
      <c r="S125" s="391">
        <v>3</v>
      </c>
      <c r="T125" s="310"/>
      <c r="U125" s="538" t="s">
        <v>505</v>
      </c>
      <c r="V125" s="391">
        <v>2</v>
      </c>
      <c r="W125" s="391"/>
      <c r="X125" s="391">
        <f>V125+W125</f>
        <v>2</v>
      </c>
      <c r="Y125" s="392"/>
      <c r="Z125" s="538" t="s">
        <v>505</v>
      </c>
      <c r="AA125" s="391"/>
      <c r="AB125" s="310"/>
      <c r="AC125" s="523" t="s">
        <v>505</v>
      </c>
      <c r="AD125" s="535"/>
      <c r="AE125" s="535"/>
      <c r="AF125" s="535"/>
      <c r="AG125" s="535"/>
      <c r="AH125" s="535"/>
      <c r="AI125" s="550">
        <f t="shared" si="110"/>
        <v>0</v>
      </c>
      <c r="AN125" s="489"/>
      <c r="AO125" s="489"/>
      <c r="AP125" s="489"/>
    </row>
    <row r="126" spans="12:42" ht="16" x14ac:dyDescent="0.15">
      <c r="M126" s="309" t="s">
        <v>17</v>
      </c>
      <c r="N126" s="365">
        <f>SUM(N120:N125)</f>
        <v>10</v>
      </c>
      <c r="O126" s="365">
        <f>SUM(O120:O125)</f>
        <v>153941</v>
      </c>
      <c r="P126" s="365">
        <f>SUM(P120:P125)</f>
        <v>153951</v>
      </c>
      <c r="Q126" s="310"/>
      <c r="R126" s="309" t="s">
        <v>17</v>
      </c>
      <c r="S126" s="365">
        <f>SUM(S120:S125)</f>
        <v>16619</v>
      </c>
      <c r="T126" s="310"/>
      <c r="U126" s="309" t="s">
        <v>17</v>
      </c>
      <c r="V126" s="365">
        <f t="shared" ref="V126:X126" si="111">SUM(V120:V125)</f>
        <v>3463</v>
      </c>
      <c r="W126" s="365">
        <f t="shared" si="111"/>
        <v>323</v>
      </c>
      <c r="X126" s="365">
        <f t="shared" si="111"/>
        <v>3786</v>
      </c>
      <c r="Y126" s="392"/>
      <c r="Z126" s="309" t="s">
        <v>17</v>
      </c>
      <c r="AA126" s="365">
        <f>SUM(AA120:AA125)</f>
        <v>197568</v>
      </c>
      <c r="AB126" s="310"/>
      <c r="AC126" s="309" t="s">
        <v>17</v>
      </c>
      <c r="AD126" s="365">
        <f t="shared" ref="AD126:AI126" si="112">SUM(AD120:AD125)</f>
        <v>27</v>
      </c>
      <c r="AE126" s="365">
        <f t="shared" si="112"/>
        <v>1</v>
      </c>
      <c r="AF126" s="365">
        <f t="shared" si="112"/>
        <v>69</v>
      </c>
      <c r="AG126" s="365">
        <f t="shared" si="112"/>
        <v>32</v>
      </c>
      <c r="AH126" s="365">
        <f t="shared" si="112"/>
        <v>280</v>
      </c>
      <c r="AI126" s="365">
        <f t="shared" si="112"/>
        <v>409</v>
      </c>
      <c r="AN126" s="489"/>
      <c r="AO126" s="489"/>
      <c r="AP126" s="489"/>
    </row>
  </sheetData>
  <mergeCells count="10">
    <mergeCell ref="U25:V25"/>
    <mergeCell ref="M69:O69"/>
    <mergeCell ref="R74:S74"/>
    <mergeCell ref="Z74:AA74"/>
    <mergeCell ref="B1:K1"/>
    <mergeCell ref="B3:B4"/>
    <mergeCell ref="C3:L3"/>
    <mergeCell ref="M3:V3"/>
    <mergeCell ref="W3:AF3"/>
    <mergeCell ref="U15:V15"/>
  </mergeCells>
  <printOptions horizontalCentered="1"/>
  <pageMargins left="0.75" right="0.75" top="1" bottom="1" header="0.5" footer="0.5"/>
  <pageSetup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BF4F6-F086-874E-8DF0-BE147B95A7B8}">
  <sheetPr codeName="Sheet16"/>
  <dimension ref="A1:XFD249"/>
  <sheetViews>
    <sheetView topLeftCell="A18" zoomScale="114" zoomScaleNormal="114" workbookViewId="0">
      <selection activeCell="A39" sqref="A39"/>
    </sheetView>
  </sheetViews>
  <sheetFormatPr baseColWidth="10" defaultColWidth="9.1640625" defaultRowHeight="13" x14ac:dyDescent="0.15"/>
  <cols>
    <col min="1" max="1" width="28.1640625" style="423" customWidth="1"/>
    <col min="2" max="2" width="29.6640625" style="423" customWidth="1"/>
    <col min="3" max="3" width="27.5" style="572" customWidth="1"/>
    <col min="4" max="4" width="16.33203125" style="449" customWidth="1"/>
    <col min="5" max="7" width="14.6640625" style="423" customWidth="1"/>
    <col min="8" max="8" width="15.1640625" style="423" customWidth="1"/>
    <col min="9" max="9" width="18.6640625" style="423" customWidth="1"/>
    <col min="10" max="10" width="27.5" style="423" customWidth="1"/>
    <col min="11" max="11" width="13.33203125" style="423" customWidth="1"/>
    <col min="12" max="15" width="14.6640625" style="423" customWidth="1"/>
    <col min="16" max="16" width="14" style="423" customWidth="1"/>
    <col min="17" max="17" width="13.6640625" style="423" customWidth="1"/>
    <col min="18" max="18" width="13.83203125" style="423" customWidth="1"/>
    <col min="19" max="19" width="14" style="423" bestFit="1" customWidth="1"/>
    <col min="20" max="20" width="12.83203125" style="423" bestFit="1" customWidth="1"/>
    <col min="21" max="21" width="12.83203125" style="423" customWidth="1"/>
    <col min="22" max="22" width="13.5" style="423" customWidth="1"/>
    <col min="23" max="23" width="13.1640625" style="423" customWidth="1"/>
    <col min="24" max="24" width="12.5" style="423" customWidth="1"/>
    <col min="25" max="25" width="15.5" style="423" customWidth="1"/>
    <col min="26" max="26" width="9" style="423" customWidth="1"/>
    <col min="27" max="27" width="14.33203125" style="423" bestFit="1" customWidth="1"/>
    <col min="28" max="28" width="13.83203125" style="423" bestFit="1" customWidth="1"/>
    <col min="29" max="29" width="12.83203125" style="423" customWidth="1"/>
    <col min="30" max="30" width="11.83203125" style="423" customWidth="1"/>
    <col min="31" max="31" width="13.5" style="423" bestFit="1" customWidth="1"/>
    <col min="32" max="32" width="14.1640625" style="423" bestFit="1" customWidth="1"/>
    <col min="33" max="33" width="9.1640625" style="423"/>
    <col min="34" max="34" width="12" style="423" customWidth="1"/>
    <col min="35" max="35" width="12.83203125" style="423" customWidth="1"/>
    <col min="36" max="36" width="27.5" style="423" bestFit="1" customWidth="1"/>
    <col min="37" max="37" width="13.83203125" style="423" customWidth="1"/>
    <col min="38" max="38" width="12" style="423" bestFit="1" customWidth="1"/>
    <col min="39" max="39" width="9.1640625" style="423"/>
    <col min="40" max="40" width="12" style="423" bestFit="1" customWidth="1"/>
    <col min="41" max="16384" width="9.1640625" style="423"/>
  </cols>
  <sheetData>
    <row r="1" spans="1:15" ht="35.25" customHeight="1" x14ac:dyDescent="0.15">
      <c r="A1" s="1014" t="s">
        <v>511</v>
      </c>
      <c r="B1" s="1015"/>
      <c r="C1" s="1015"/>
      <c r="D1" s="1015"/>
      <c r="E1" s="1015"/>
      <c r="F1" s="1015"/>
      <c r="G1" s="1015"/>
      <c r="H1" s="1015"/>
      <c r="I1" s="1015"/>
      <c r="J1" s="1015"/>
      <c r="K1" s="554"/>
      <c r="L1" s="554"/>
      <c r="M1" s="554"/>
      <c r="N1" s="554"/>
      <c r="O1" s="554"/>
    </row>
    <row r="3" spans="1:15" x14ac:dyDescent="0.15">
      <c r="A3" s="555" t="s">
        <v>512</v>
      </c>
      <c r="B3" s="556"/>
      <c r="C3" s="556"/>
      <c r="D3" s="556"/>
      <c r="E3" s="556"/>
      <c r="F3" s="556"/>
      <c r="G3" s="556"/>
      <c r="H3" s="556"/>
      <c r="I3" s="556"/>
      <c r="J3" s="556"/>
    </row>
    <row r="4" spans="1:15" x14ac:dyDescent="0.15">
      <c r="A4" s="553"/>
      <c r="B4" s="556"/>
      <c r="C4" s="556"/>
      <c r="D4" s="556"/>
      <c r="E4" s="556"/>
      <c r="F4" s="556"/>
      <c r="G4" s="556"/>
      <c r="H4" s="556"/>
      <c r="I4" s="556"/>
      <c r="J4" s="556"/>
    </row>
    <row r="5" spans="1:15" x14ac:dyDescent="0.15">
      <c r="C5" s="423"/>
      <c r="D5" s="423" t="s">
        <v>413</v>
      </c>
      <c r="E5" s="557"/>
      <c r="F5" s="557"/>
      <c r="G5" s="556"/>
      <c r="H5" s="556"/>
      <c r="I5" s="556"/>
      <c r="J5" s="556"/>
    </row>
    <row r="6" spans="1:15" ht="17" x14ac:dyDescent="0.15">
      <c r="A6" s="558" t="s">
        <v>513</v>
      </c>
      <c r="B6" s="558" t="s">
        <v>435</v>
      </c>
      <c r="C6" s="559" t="s">
        <v>426</v>
      </c>
      <c r="D6" s="559" t="s">
        <v>394</v>
      </c>
      <c r="E6" s="556"/>
      <c r="F6" s="556"/>
      <c r="G6" s="556"/>
      <c r="H6" s="556"/>
      <c r="J6" s="556"/>
    </row>
    <row r="7" spans="1:15" ht="17" x14ac:dyDescent="0.15">
      <c r="A7" s="560" t="s">
        <v>514</v>
      </c>
      <c r="B7" s="560" t="s">
        <v>515</v>
      </c>
      <c r="C7" s="561">
        <v>1.1441098121103994</v>
      </c>
      <c r="D7" s="561">
        <v>7.8391999999999989E-2</v>
      </c>
      <c r="E7" s="556"/>
      <c r="F7" s="556"/>
      <c r="G7" s="556"/>
      <c r="H7" s="556"/>
      <c r="J7" s="556"/>
    </row>
    <row r="8" spans="1:15" ht="17" x14ac:dyDescent="0.15">
      <c r="A8" s="560" t="s">
        <v>516</v>
      </c>
      <c r="B8" s="560" t="s">
        <v>517</v>
      </c>
      <c r="C8" s="562">
        <v>5.3154725114900394</v>
      </c>
      <c r="D8" s="562">
        <v>0.158577</v>
      </c>
      <c r="E8" s="556"/>
      <c r="F8" s="556"/>
      <c r="G8" s="556"/>
      <c r="H8" s="556"/>
      <c r="J8" s="556"/>
    </row>
    <row r="9" spans="1:15" ht="17" x14ac:dyDescent="0.15">
      <c r="A9" s="560" t="s">
        <v>516</v>
      </c>
      <c r="B9" s="563" t="s">
        <v>518</v>
      </c>
      <c r="C9" s="564">
        <v>9.6191590111684473</v>
      </c>
      <c r="D9" s="564">
        <v>0.39335500000000001</v>
      </c>
      <c r="E9" s="556"/>
      <c r="F9" s="463"/>
      <c r="J9" s="556"/>
    </row>
    <row r="10" spans="1:15" ht="17" x14ac:dyDescent="0.15">
      <c r="A10" s="560" t="s">
        <v>519</v>
      </c>
      <c r="B10" s="563" t="s">
        <v>520</v>
      </c>
      <c r="C10" s="564">
        <v>65.23622651970058</v>
      </c>
      <c r="D10" s="564">
        <v>3.5455380000000001</v>
      </c>
      <c r="E10" s="556"/>
      <c r="F10" s="463"/>
      <c r="J10" s="556"/>
    </row>
    <row r="11" spans="1:15" ht="17" x14ac:dyDescent="0.15">
      <c r="A11" s="560" t="s">
        <v>519</v>
      </c>
      <c r="B11" s="563" t="s">
        <v>462</v>
      </c>
      <c r="C11" s="564">
        <v>0.46982735136043524</v>
      </c>
      <c r="D11" s="564">
        <v>0.73070800000000002</v>
      </c>
      <c r="E11" s="556"/>
      <c r="F11" s="463"/>
      <c r="I11" s="556"/>
      <c r="J11" s="556"/>
    </row>
    <row r="12" spans="1:15" ht="17" x14ac:dyDescent="0.15">
      <c r="A12" s="560" t="s">
        <v>519</v>
      </c>
      <c r="B12" s="563" t="s">
        <v>521</v>
      </c>
      <c r="C12" s="564">
        <v>1.5239633312376084E-2</v>
      </c>
      <c r="D12" s="564">
        <v>4.1374999999999995E-2</v>
      </c>
      <c r="E12" s="556"/>
      <c r="F12" s="556"/>
      <c r="G12" s="556"/>
      <c r="H12" s="556"/>
      <c r="I12" s="556"/>
      <c r="J12" s="556"/>
    </row>
    <row r="13" spans="1:15" ht="17" x14ac:dyDescent="0.15">
      <c r="A13" s="560" t="s">
        <v>519</v>
      </c>
      <c r="B13" s="563" t="s">
        <v>478</v>
      </c>
      <c r="C13" s="564">
        <v>211.85587165910155</v>
      </c>
      <c r="D13" s="564">
        <v>0.76383599999999996</v>
      </c>
      <c r="E13" s="556"/>
      <c r="F13" s="556"/>
      <c r="G13" s="556"/>
      <c r="H13" s="556"/>
      <c r="I13" s="556"/>
      <c r="J13" s="556"/>
    </row>
    <row r="14" spans="1:15" ht="17" x14ac:dyDescent="0.15">
      <c r="A14" s="560" t="s">
        <v>522</v>
      </c>
      <c r="B14" s="563" t="s">
        <v>523</v>
      </c>
      <c r="C14" s="564">
        <v>466.3111540876875</v>
      </c>
      <c r="D14" s="564">
        <v>13.290904000000001</v>
      </c>
      <c r="E14" s="556"/>
      <c r="F14" s="556"/>
      <c r="G14" s="556"/>
      <c r="H14" s="556"/>
      <c r="I14" s="556"/>
      <c r="J14" s="556"/>
    </row>
    <row r="15" spans="1:15" ht="17" x14ac:dyDescent="0.15">
      <c r="A15" s="560" t="s">
        <v>522</v>
      </c>
      <c r="B15" s="563" t="s">
        <v>524</v>
      </c>
      <c r="C15" s="564">
        <v>540.32929745388287</v>
      </c>
      <c r="D15" s="564">
        <v>45.677050999999999</v>
      </c>
      <c r="E15" s="556"/>
      <c r="F15" s="556"/>
      <c r="G15" s="556"/>
      <c r="H15" s="556"/>
      <c r="I15" s="556"/>
      <c r="J15" s="556"/>
    </row>
    <row r="16" spans="1:15" ht="17" x14ac:dyDescent="0.15">
      <c r="A16" s="560" t="s">
        <v>525</v>
      </c>
      <c r="B16" s="563" t="s">
        <v>526</v>
      </c>
      <c r="C16" s="564">
        <v>834.39914263525884</v>
      </c>
      <c r="D16" s="564">
        <v>18.360962999999998</v>
      </c>
      <c r="E16" s="556"/>
      <c r="F16" s="556"/>
      <c r="G16" s="556"/>
      <c r="H16" s="556"/>
      <c r="I16" s="556"/>
      <c r="J16" s="556"/>
    </row>
    <row r="17" spans="1:16384" s="423" customFormat="1" ht="17" x14ac:dyDescent="0.15">
      <c r="A17" s="560" t="s">
        <v>525</v>
      </c>
      <c r="B17" s="563" t="s">
        <v>527</v>
      </c>
      <c r="C17" s="564">
        <v>463.15468205690627</v>
      </c>
      <c r="D17" s="564">
        <v>5.6426490000000005</v>
      </c>
      <c r="E17" s="556"/>
      <c r="F17" s="556"/>
      <c r="G17" s="556"/>
      <c r="H17" s="556"/>
      <c r="I17" s="556"/>
      <c r="J17" s="556"/>
    </row>
    <row r="18" spans="1:16384" s="423" customFormat="1" ht="17" x14ac:dyDescent="0.15">
      <c r="A18" s="560" t="s">
        <v>525</v>
      </c>
      <c r="B18" s="563" t="s">
        <v>528</v>
      </c>
      <c r="C18" s="564">
        <v>87.414883712965917</v>
      </c>
      <c r="D18" s="564">
        <v>1.0796269999999999</v>
      </c>
      <c r="E18" s="556"/>
      <c r="F18" s="556"/>
      <c r="G18" s="556"/>
      <c r="H18" s="556"/>
      <c r="I18" s="556"/>
      <c r="J18" s="556"/>
    </row>
    <row r="19" spans="1:16384" s="423" customFormat="1" ht="17" x14ac:dyDescent="0.15">
      <c r="A19" s="560" t="s">
        <v>525</v>
      </c>
      <c r="B19" s="563" t="s">
        <v>529</v>
      </c>
      <c r="C19" s="564">
        <v>235.92214812544699</v>
      </c>
      <c r="D19" s="564">
        <v>0.318888</v>
      </c>
      <c r="E19" s="556"/>
      <c r="F19" s="556"/>
      <c r="G19" s="556"/>
      <c r="H19" s="556"/>
      <c r="I19" s="556"/>
      <c r="J19" s="556"/>
    </row>
    <row r="20" spans="1:16384" s="423" customFormat="1" ht="17" x14ac:dyDescent="0.15">
      <c r="A20" s="560" t="s">
        <v>525</v>
      </c>
      <c r="B20" s="563" t="s">
        <v>530</v>
      </c>
      <c r="C20" s="564">
        <v>237.66601756664267</v>
      </c>
      <c r="D20" s="564">
        <v>0.66020100000000004</v>
      </c>
      <c r="E20" s="556"/>
      <c r="F20" s="556"/>
      <c r="G20" s="556"/>
      <c r="H20" s="556"/>
      <c r="I20" s="556"/>
      <c r="J20" s="556"/>
    </row>
    <row r="21" spans="1:16384" s="423" customFormat="1" ht="17" x14ac:dyDescent="0.15">
      <c r="A21" s="560" t="s">
        <v>525</v>
      </c>
      <c r="B21" s="565" t="s">
        <v>521</v>
      </c>
      <c r="C21" s="564">
        <v>41.772755030240518</v>
      </c>
      <c r="D21" s="564">
        <v>1.8628659999999999</v>
      </c>
      <c r="E21" s="556"/>
      <c r="F21" s="556"/>
      <c r="G21" s="556"/>
      <c r="H21" s="556"/>
      <c r="I21" s="556"/>
      <c r="J21" s="556"/>
    </row>
    <row r="22" spans="1:16384" s="423" customFormat="1" ht="17" x14ac:dyDescent="0.15">
      <c r="A22" s="560" t="s">
        <v>531</v>
      </c>
      <c r="B22" s="565" t="s">
        <v>473</v>
      </c>
      <c r="C22" s="564">
        <v>8.7965515368523345E-2</v>
      </c>
      <c r="D22" s="564">
        <v>6.0780000000000001E-3</v>
      </c>
      <c r="E22" s="556"/>
      <c r="F22" s="556"/>
      <c r="G22" s="556"/>
      <c r="H22" s="556"/>
      <c r="I22" s="556"/>
      <c r="J22" s="556"/>
    </row>
    <row r="23" spans="1:16384" s="423" customFormat="1" ht="17" x14ac:dyDescent="0.15">
      <c r="A23" s="560" t="s">
        <v>49</v>
      </c>
      <c r="B23" s="565" t="s">
        <v>532</v>
      </c>
      <c r="C23" s="564">
        <v>0.75934006215538774</v>
      </c>
      <c r="D23" s="564">
        <v>3.7247000000000002E-2</v>
      </c>
      <c r="E23" s="556"/>
      <c r="F23" s="556"/>
      <c r="G23" s="556"/>
      <c r="H23" s="556"/>
      <c r="I23" s="556"/>
      <c r="J23" s="556"/>
    </row>
    <row r="24" spans="1:16384" s="423" customFormat="1" ht="17" x14ac:dyDescent="0.15">
      <c r="A24" s="560" t="s">
        <v>533</v>
      </c>
      <c r="B24" s="565" t="s">
        <v>463</v>
      </c>
      <c r="C24" s="564">
        <v>2.0823674418370408</v>
      </c>
      <c r="D24" s="564">
        <v>3.1399000000000003E-2</v>
      </c>
      <c r="E24" s="556"/>
      <c r="F24" s="556"/>
      <c r="G24" s="556"/>
      <c r="H24" s="556"/>
      <c r="I24" s="556"/>
      <c r="J24" s="556"/>
      <c r="K24" s="556"/>
      <c r="L24" s="556"/>
      <c r="M24" s="556"/>
      <c r="N24" s="556"/>
      <c r="O24" s="556"/>
    </row>
    <row r="25" spans="1:16384" s="423" customFormat="1" ht="17" x14ac:dyDescent="0.15">
      <c r="A25" s="560" t="s">
        <v>533</v>
      </c>
      <c r="B25" s="565" t="s">
        <v>534</v>
      </c>
      <c r="C25" s="564">
        <v>2.1493886819516703</v>
      </c>
      <c r="D25" s="564">
        <v>0.46256399999999998</v>
      </c>
      <c r="E25" s="556"/>
      <c r="F25" s="556"/>
      <c r="G25" s="556"/>
      <c r="H25" s="556"/>
      <c r="I25" s="556"/>
      <c r="J25" s="556"/>
      <c r="K25" s="556"/>
      <c r="L25" s="556"/>
      <c r="M25" s="556"/>
      <c r="N25" s="556"/>
      <c r="O25" s="556"/>
    </row>
    <row r="26" spans="1:16384" s="423" customFormat="1" x14ac:dyDescent="0.15">
      <c r="A26" s="566" t="s">
        <v>17</v>
      </c>
      <c r="B26" s="497"/>
      <c r="C26" s="567">
        <f>SUM(C7:C25)</f>
        <v>3205.7050488685886</v>
      </c>
      <c r="D26" s="567">
        <f>SUM(D7:D25)</f>
        <v>93.142217999999986</v>
      </c>
      <c r="E26" s="556"/>
      <c r="F26" s="556"/>
      <c r="G26" s="556"/>
      <c r="H26" s="556"/>
      <c r="I26" s="556"/>
      <c r="J26" s="556"/>
      <c r="K26" s="556"/>
      <c r="L26" s="556"/>
      <c r="M26" s="556"/>
      <c r="N26" s="556"/>
      <c r="O26" s="556"/>
    </row>
    <row r="27" spans="1:16384" s="423" customFormat="1" x14ac:dyDescent="0.15">
      <c r="E27" s="556"/>
      <c r="F27" s="556"/>
      <c r="G27" s="556"/>
      <c r="H27" s="556"/>
      <c r="I27" s="556"/>
      <c r="J27" s="556"/>
      <c r="K27" s="556"/>
      <c r="L27" s="556"/>
      <c r="M27" s="556"/>
      <c r="N27" s="556"/>
      <c r="O27" s="556"/>
    </row>
    <row r="28" spans="1:16384" s="423" customFormat="1" x14ac:dyDescent="0.15">
      <c r="E28" s="568">
        <f t="shared" ref="E28:BP28" si="0">E26/365</f>
        <v>0</v>
      </c>
      <c r="F28" s="568">
        <f t="shared" si="0"/>
        <v>0</v>
      </c>
      <c r="G28" s="568">
        <f t="shared" si="0"/>
        <v>0</v>
      </c>
      <c r="H28" s="568">
        <f t="shared" si="0"/>
        <v>0</v>
      </c>
      <c r="I28" s="568">
        <f t="shared" si="0"/>
        <v>0</v>
      </c>
      <c r="J28" s="568">
        <f t="shared" si="0"/>
        <v>0</v>
      </c>
      <c r="K28" s="568">
        <f t="shared" si="0"/>
        <v>0</v>
      </c>
      <c r="L28" s="568">
        <f t="shared" si="0"/>
        <v>0</v>
      </c>
      <c r="M28" s="568">
        <f t="shared" si="0"/>
        <v>0</v>
      </c>
      <c r="N28" s="568">
        <f t="shared" si="0"/>
        <v>0</v>
      </c>
      <c r="O28" s="568">
        <f t="shared" si="0"/>
        <v>0</v>
      </c>
      <c r="P28" s="568">
        <f t="shared" si="0"/>
        <v>0</v>
      </c>
      <c r="Q28" s="568">
        <f t="shared" si="0"/>
        <v>0</v>
      </c>
      <c r="R28" s="568">
        <f t="shared" si="0"/>
        <v>0</v>
      </c>
      <c r="S28" s="568">
        <f t="shared" si="0"/>
        <v>0</v>
      </c>
      <c r="T28" s="568">
        <f t="shared" si="0"/>
        <v>0</v>
      </c>
      <c r="U28" s="568">
        <f t="shared" si="0"/>
        <v>0</v>
      </c>
      <c r="V28" s="568">
        <f t="shared" si="0"/>
        <v>0</v>
      </c>
      <c r="W28" s="568">
        <f t="shared" si="0"/>
        <v>0</v>
      </c>
      <c r="X28" s="568">
        <f t="shared" si="0"/>
        <v>0</v>
      </c>
      <c r="Y28" s="568">
        <f t="shared" si="0"/>
        <v>0</v>
      </c>
      <c r="Z28" s="568">
        <f t="shared" si="0"/>
        <v>0</v>
      </c>
      <c r="AA28" s="568">
        <f t="shared" si="0"/>
        <v>0</v>
      </c>
      <c r="AB28" s="568">
        <f t="shared" si="0"/>
        <v>0</v>
      </c>
      <c r="AC28" s="568">
        <f t="shared" si="0"/>
        <v>0</v>
      </c>
      <c r="AD28" s="568">
        <f t="shared" si="0"/>
        <v>0</v>
      </c>
      <c r="AE28" s="568">
        <f t="shared" si="0"/>
        <v>0</v>
      </c>
      <c r="AF28" s="568">
        <f t="shared" si="0"/>
        <v>0</v>
      </c>
      <c r="AG28" s="568">
        <f t="shared" si="0"/>
        <v>0</v>
      </c>
      <c r="AH28" s="568">
        <f t="shared" si="0"/>
        <v>0</v>
      </c>
      <c r="AI28" s="568">
        <f t="shared" si="0"/>
        <v>0</v>
      </c>
      <c r="AJ28" s="568">
        <f t="shared" si="0"/>
        <v>0</v>
      </c>
      <c r="AK28" s="568">
        <f t="shared" si="0"/>
        <v>0</v>
      </c>
      <c r="AL28" s="568">
        <f t="shared" si="0"/>
        <v>0</v>
      </c>
      <c r="AM28" s="568">
        <f t="shared" si="0"/>
        <v>0</v>
      </c>
      <c r="AN28" s="568">
        <f t="shared" si="0"/>
        <v>0</v>
      </c>
      <c r="AO28" s="568">
        <f t="shared" si="0"/>
        <v>0</v>
      </c>
      <c r="AP28" s="568">
        <f t="shared" si="0"/>
        <v>0</v>
      </c>
      <c r="AQ28" s="568">
        <f t="shared" si="0"/>
        <v>0</v>
      </c>
      <c r="AR28" s="568">
        <f t="shared" si="0"/>
        <v>0</v>
      </c>
      <c r="AS28" s="568">
        <f t="shared" si="0"/>
        <v>0</v>
      </c>
      <c r="AT28" s="568">
        <f t="shared" si="0"/>
        <v>0</v>
      </c>
      <c r="AU28" s="568">
        <f t="shared" si="0"/>
        <v>0</v>
      </c>
      <c r="AV28" s="568">
        <f t="shared" si="0"/>
        <v>0</v>
      </c>
      <c r="AW28" s="568">
        <f t="shared" si="0"/>
        <v>0</v>
      </c>
      <c r="AX28" s="568">
        <f t="shared" si="0"/>
        <v>0</v>
      </c>
      <c r="AY28" s="568">
        <f t="shared" si="0"/>
        <v>0</v>
      </c>
      <c r="AZ28" s="568">
        <f t="shared" si="0"/>
        <v>0</v>
      </c>
      <c r="BA28" s="568">
        <f t="shared" si="0"/>
        <v>0</v>
      </c>
      <c r="BB28" s="568">
        <f t="shared" si="0"/>
        <v>0</v>
      </c>
      <c r="BC28" s="568">
        <f t="shared" si="0"/>
        <v>0</v>
      </c>
      <c r="BD28" s="568">
        <f t="shared" si="0"/>
        <v>0</v>
      </c>
      <c r="BE28" s="568">
        <f t="shared" si="0"/>
        <v>0</v>
      </c>
      <c r="BF28" s="568">
        <f t="shared" si="0"/>
        <v>0</v>
      </c>
      <c r="BG28" s="568">
        <f t="shared" si="0"/>
        <v>0</v>
      </c>
      <c r="BH28" s="568">
        <f t="shared" si="0"/>
        <v>0</v>
      </c>
      <c r="BI28" s="568">
        <f t="shared" si="0"/>
        <v>0</v>
      </c>
      <c r="BJ28" s="568">
        <f t="shared" si="0"/>
        <v>0</v>
      </c>
      <c r="BK28" s="568">
        <f t="shared" si="0"/>
        <v>0</v>
      </c>
      <c r="BL28" s="568">
        <f t="shared" si="0"/>
        <v>0</v>
      </c>
      <c r="BM28" s="568">
        <f t="shared" si="0"/>
        <v>0</v>
      </c>
      <c r="BN28" s="568">
        <f t="shared" si="0"/>
        <v>0</v>
      </c>
      <c r="BO28" s="568">
        <f t="shared" si="0"/>
        <v>0</v>
      </c>
      <c r="BP28" s="568">
        <f t="shared" si="0"/>
        <v>0</v>
      </c>
      <c r="BQ28" s="568">
        <f t="shared" ref="BQ28:EB28" si="1">BQ26/365</f>
        <v>0</v>
      </c>
      <c r="BR28" s="568">
        <f t="shared" si="1"/>
        <v>0</v>
      </c>
      <c r="BS28" s="568">
        <f t="shared" si="1"/>
        <v>0</v>
      </c>
      <c r="BT28" s="568">
        <f t="shared" si="1"/>
        <v>0</v>
      </c>
      <c r="BU28" s="568">
        <f t="shared" si="1"/>
        <v>0</v>
      </c>
      <c r="BV28" s="568">
        <f t="shared" si="1"/>
        <v>0</v>
      </c>
      <c r="BW28" s="568">
        <f t="shared" si="1"/>
        <v>0</v>
      </c>
      <c r="BX28" s="568">
        <f t="shared" si="1"/>
        <v>0</v>
      </c>
      <c r="BY28" s="568">
        <f t="shared" si="1"/>
        <v>0</v>
      </c>
      <c r="BZ28" s="568">
        <f t="shared" si="1"/>
        <v>0</v>
      </c>
      <c r="CA28" s="568">
        <f t="shared" si="1"/>
        <v>0</v>
      </c>
      <c r="CB28" s="568">
        <f t="shared" si="1"/>
        <v>0</v>
      </c>
      <c r="CC28" s="568">
        <f t="shared" si="1"/>
        <v>0</v>
      </c>
      <c r="CD28" s="568">
        <f t="shared" si="1"/>
        <v>0</v>
      </c>
      <c r="CE28" s="568">
        <f t="shared" si="1"/>
        <v>0</v>
      </c>
      <c r="CF28" s="568">
        <f t="shared" si="1"/>
        <v>0</v>
      </c>
      <c r="CG28" s="568">
        <f t="shared" si="1"/>
        <v>0</v>
      </c>
      <c r="CH28" s="568">
        <f t="shared" si="1"/>
        <v>0</v>
      </c>
      <c r="CI28" s="568">
        <f t="shared" si="1"/>
        <v>0</v>
      </c>
      <c r="CJ28" s="568">
        <f t="shared" si="1"/>
        <v>0</v>
      </c>
      <c r="CK28" s="568">
        <f t="shared" si="1"/>
        <v>0</v>
      </c>
      <c r="CL28" s="568">
        <f t="shared" si="1"/>
        <v>0</v>
      </c>
      <c r="CM28" s="568">
        <f t="shared" si="1"/>
        <v>0</v>
      </c>
      <c r="CN28" s="568">
        <f t="shared" si="1"/>
        <v>0</v>
      </c>
      <c r="CO28" s="568">
        <f t="shared" si="1"/>
        <v>0</v>
      </c>
      <c r="CP28" s="568">
        <f t="shared" si="1"/>
        <v>0</v>
      </c>
      <c r="CQ28" s="568">
        <f t="shared" si="1"/>
        <v>0</v>
      </c>
      <c r="CR28" s="568">
        <f t="shared" si="1"/>
        <v>0</v>
      </c>
      <c r="CS28" s="568">
        <f t="shared" si="1"/>
        <v>0</v>
      </c>
      <c r="CT28" s="568">
        <f t="shared" si="1"/>
        <v>0</v>
      </c>
      <c r="CU28" s="568">
        <f t="shared" si="1"/>
        <v>0</v>
      </c>
      <c r="CV28" s="568">
        <f t="shared" si="1"/>
        <v>0</v>
      </c>
      <c r="CW28" s="568">
        <f t="shared" si="1"/>
        <v>0</v>
      </c>
      <c r="CX28" s="568">
        <f t="shared" si="1"/>
        <v>0</v>
      </c>
      <c r="CY28" s="568">
        <f t="shared" si="1"/>
        <v>0</v>
      </c>
      <c r="CZ28" s="568">
        <f t="shared" si="1"/>
        <v>0</v>
      </c>
      <c r="DA28" s="568">
        <f t="shared" si="1"/>
        <v>0</v>
      </c>
      <c r="DB28" s="568">
        <f t="shared" si="1"/>
        <v>0</v>
      </c>
      <c r="DC28" s="568">
        <f t="shared" si="1"/>
        <v>0</v>
      </c>
      <c r="DD28" s="568">
        <f t="shared" si="1"/>
        <v>0</v>
      </c>
      <c r="DE28" s="568">
        <f t="shared" si="1"/>
        <v>0</v>
      </c>
      <c r="DF28" s="568">
        <f t="shared" si="1"/>
        <v>0</v>
      </c>
      <c r="DG28" s="568">
        <f t="shared" si="1"/>
        <v>0</v>
      </c>
      <c r="DH28" s="568">
        <f t="shared" si="1"/>
        <v>0</v>
      </c>
      <c r="DI28" s="568">
        <f t="shared" si="1"/>
        <v>0</v>
      </c>
      <c r="DJ28" s="568">
        <f t="shared" si="1"/>
        <v>0</v>
      </c>
      <c r="DK28" s="568">
        <f t="shared" si="1"/>
        <v>0</v>
      </c>
      <c r="DL28" s="568">
        <f t="shared" si="1"/>
        <v>0</v>
      </c>
      <c r="DM28" s="568">
        <f t="shared" si="1"/>
        <v>0</v>
      </c>
      <c r="DN28" s="568">
        <f t="shared" si="1"/>
        <v>0</v>
      </c>
      <c r="DO28" s="568">
        <f t="shared" si="1"/>
        <v>0</v>
      </c>
      <c r="DP28" s="568">
        <f t="shared" si="1"/>
        <v>0</v>
      </c>
      <c r="DQ28" s="568">
        <f t="shared" si="1"/>
        <v>0</v>
      </c>
      <c r="DR28" s="568">
        <f t="shared" si="1"/>
        <v>0</v>
      </c>
      <c r="DS28" s="568">
        <f t="shared" si="1"/>
        <v>0</v>
      </c>
      <c r="DT28" s="568">
        <f t="shared" si="1"/>
        <v>0</v>
      </c>
      <c r="DU28" s="568">
        <f t="shared" si="1"/>
        <v>0</v>
      </c>
      <c r="DV28" s="568">
        <f t="shared" si="1"/>
        <v>0</v>
      </c>
      <c r="DW28" s="568">
        <f t="shared" si="1"/>
        <v>0</v>
      </c>
      <c r="DX28" s="568">
        <f t="shared" si="1"/>
        <v>0</v>
      </c>
      <c r="DY28" s="568">
        <f t="shared" si="1"/>
        <v>0</v>
      </c>
      <c r="DZ28" s="568">
        <f t="shared" si="1"/>
        <v>0</v>
      </c>
      <c r="EA28" s="568">
        <f t="shared" si="1"/>
        <v>0</v>
      </c>
      <c r="EB28" s="568">
        <f t="shared" si="1"/>
        <v>0</v>
      </c>
      <c r="EC28" s="568">
        <f t="shared" ref="EC28:GN28" si="2">EC26/365</f>
        <v>0</v>
      </c>
      <c r="ED28" s="568">
        <f t="shared" si="2"/>
        <v>0</v>
      </c>
      <c r="EE28" s="568">
        <f t="shared" si="2"/>
        <v>0</v>
      </c>
      <c r="EF28" s="568">
        <f t="shared" si="2"/>
        <v>0</v>
      </c>
      <c r="EG28" s="568">
        <f t="shared" si="2"/>
        <v>0</v>
      </c>
      <c r="EH28" s="568">
        <f t="shared" si="2"/>
        <v>0</v>
      </c>
      <c r="EI28" s="568">
        <f t="shared" si="2"/>
        <v>0</v>
      </c>
      <c r="EJ28" s="568">
        <f t="shared" si="2"/>
        <v>0</v>
      </c>
      <c r="EK28" s="568">
        <f t="shared" si="2"/>
        <v>0</v>
      </c>
      <c r="EL28" s="568">
        <f t="shared" si="2"/>
        <v>0</v>
      </c>
      <c r="EM28" s="568">
        <f t="shared" si="2"/>
        <v>0</v>
      </c>
      <c r="EN28" s="568">
        <f t="shared" si="2"/>
        <v>0</v>
      </c>
      <c r="EO28" s="568">
        <f t="shared" si="2"/>
        <v>0</v>
      </c>
      <c r="EP28" s="568">
        <f t="shared" si="2"/>
        <v>0</v>
      </c>
      <c r="EQ28" s="568">
        <f t="shared" si="2"/>
        <v>0</v>
      </c>
      <c r="ER28" s="568">
        <f t="shared" si="2"/>
        <v>0</v>
      </c>
      <c r="ES28" s="568">
        <f t="shared" si="2"/>
        <v>0</v>
      </c>
      <c r="ET28" s="568">
        <f t="shared" si="2"/>
        <v>0</v>
      </c>
      <c r="EU28" s="568">
        <f t="shared" si="2"/>
        <v>0</v>
      </c>
      <c r="EV28" s="568">
        <f t="shared" si="2"/>
        <v>0</v>
      </c>
      <c r="EW28" s="568">
        <f t="shared" si="2"/>
        <v>0</v>
      </c>
      <c r="EX28" s="568">
        <f t="shared" si="2"/>
        <v>0</v>
      </c>
      <c r="EY28" s="568">
        <f t="shared" si="2"/>
        <v>0</v>
      </c>
      <c r="EZ28" s="568">
        <f t="shared" si="2"/>
        <v>0</v>
      </c>
      <c r="FA28" s="568">
        <f t="shared" si="2"/>
        <v>0</v>
      </c>
      <c r="FB28" s="568">
        <f t="shared" si="2"/>
        <v>0</v>
      </c>
      <c r="FC28" s="568">
        <f t="shared" si="2"/>
        <v>0</v>
      </c>
      <c r="FD28" s="568">
        <f t="shared" si="2"/>
        <v>0</v>
      </c>
      <c r="FE28" s="568">
        <f t="shared" si="2"/>
        <v>0</v>
      </c>
      <c r="FF28" s="568">
        <f t="shared" si="2"/>
        <v>0</v>
      </c>
      <c r="FG28" s="568">
        <f t="shared" si="2"/>
        <v>0</v>
      </c>
      <c r="FH28" s="568">
        <f t="shared" si="2"/>
        <v>0</v>
      </c>
      <c r="FI28" s="568">
        <f t="shared" si="2"/>
        <v>0</v>
      </c>
      <c r="FJ28" s="568">
        <f t="shared" si="2"/>
        <v>0</v>
      </c>
      <c r="FK28" s="568">
        <f t="shared" si="2"/>
        <v>0</v>
      </c>
      <c r="FL28" s="568">
        <f t="shared" si="2"/>
        <v>0</v>
      </c>
      <c r="FM28" s="568">
        <f t="shared" si="2"/>
        <v>0</v>
      </c>
      <c r="FN28" s="568">
        <f t="shared" si="2"/>
        <v>0</v>
      </c>
      <c r="FO28" s="568">
        <f t="shared" si="2"/>
        <v>0</v>
      </c>
      <c r="FP28" s="568">
        <f t="shared" si="2"/>
        <v>0</v>
      </c>
      <c r="FQ28" s="568">
        <f t="shared" si="2"/>
        <v>0</v>
      </c>
      <c r="FR28" s="568">
        <f t="shared" si="2"/>
        <v>0</v>
      </c>
      <c r="FS28" s="568">
        <f t="shared" si="2"/>
        <v>0</v>
      </c>
      <c r="FT28" s="568">
        <f t="shared" si="2"/>
        <v>0</v>
      </c>
      <c r="FU28" s="568">
        <f t="shared" si="2"/>
        <v>0</v>
      </c>
      <c r="FV28" s="568">
        <f t="shared" si="2"/>
        <v>0</v>
      </c>
      <c r="FW28" s="568">
        <f t="shared" si="2"/>
        <v>0</v>
      </c>
      <c r="FX28" s="568">
        <f t="shared" si="2"/>
        <v>0</v>
      </c>
      <c r="FY28" s="568">
        <f t="shared" si="2"/>
        <v>0</v>
      </c>
      <c r="FZ28" s="568">
        <f t="shared" si="2"/>
        <v>0</v>
      </c>
      <c r="GA28" s="568">
        <f t="shared" si="2"/>
        <v>0</v>
      </c>
      <c r="GB28" s="568">
        <f t="shared" si="2"/>
        <v>0</v>
      </c>
      <c r="GC28" s="568">
        <f t="shared" si="2"/>
        <v>0</v>
      </c>
      <c r="GD28" s="568">
        <f t="shared" si="2"/>
        <v>0</v>
      </c>
      <c r="GE28" s="568">
        <f t="shared" si="2"/>
        <v>0</v>
      </c>
      <c r="GF28" s="568">
        <f t="shared" si="2"/>
        <v>0</v>
      </c>
      <c r="GG28" s="568">
        <f t="shared" si="2"/>
        <v>0</v>
      </c>
      <c r="GH28" s="568">
        <f t="shared" si="2"/>
        <v>0</v>
      </c>
      <c r="GI28" s="568">
        <f t="shared" si="2"/>
        <v>0</v>
      </c>
      <c r="GJ28" s="568">
        <f t="shared" si="2"/>
        <v>0</v>
      </c>
      <c r="GK28" s="568">
        <f t="shared" si="2"/>
        <v>0</v>
      </c>
      <c r="GL28" s="568">
        <f t="shared" si="2"/>
        <v>0</v>
      </c>
      <c r="GM28" s="568">
        <f t="shared" si="2"/>
        <v>0</v>
      </c>
      <c r="GN28" s="568">
        <f t="shared" si="2"/>
        <v>0</v>
      </c>
      <c r="GO28" s="568">
        <f t="shared" ref="GO28:IZ28" si="3">GO26/365</f>
        <v>0</v>
      </c>
      <c r="GP28" s="568">
        <f t="shared" si="3"/>
        <v>0</v>
      </c>
      <c r="GQ28" s="568">
        <f t="shared" si="3"/>
        <v>0</v>
      </c>
      <c r="GR28" s="568">
        <f t="shared" si="3"/>
        <v>0</v>
      </c>
      <c r="GS28" s="568">
        <f t="shared" si="3"/>
        <v>0</v>
      </c>
      <c r="GT28" s="568">
        <f t="shared" si="3"/>
        <v>0</v>
      </c>
      <c r="GU28" s="568">
        <f t="shared" si="3"/>
        <v>0</v>
      </c>
      <c r="GV28" s="568">
        <f t="shared" si="3"/>
        <v>0</v>
      </c>
      <c r="GW28" s="568">
        <f t="shared" si="3"/>
        <v>0</v>
      </c>
      <c r="GX28" s="568">
        <f t="shared" si="3"/>
        <v>0</v>
      </c>
      <c r="GY28" s="568">
        <f t="shared" si="3"/>
        <v>0</v>
      </c>
      <c r="GZ28" s="568">
        <f t="shared" si="3"/>
        <v>0</v>
      </c>
      <c r="HA28" s="568">
        <f t="shared" si="3"/>
        <v>0</v>
      </c>
      <c r="HB28" s="568">
        <f t="shared" si="3"/>
        <v>0</v>
      </c>
      <c r="HC28" s="568">
        <f t="shared" si="3"/>
        <v>0</v>
      </c>
      <c r="HD28" s="568">
        <f t="shared" si="3"/>
        <v>0</v>
      </c>
      <c r="HE28" s="568">
        <f t="shared" si="3"/>
        <v>0</v>
      </c>
      <c r="HF28" s="568">
        <f t="shared" si="3"/>
        <v>0</v>
      </c>
      <c r="HG28" s="568">
        <f t="shared" si="3"/>
        <v>0</v>
      </c>
      <c r="HH28" s="568">
        <f t="shared" si="3"/>
        <v>0</v>
      </c>
      <c r="HI28" s="568">
        <f t="shared" si="3"/>
        <v>0</v>
      </c>
      <c r="HJ28" s="568">
        <f t="shared" si="3"/>
        <v>0</v>
      </c>
      <c r="HK28" s="568">
        <f t="shared" si="3"/>
        <v>0</v>
      </c>
      <c r="HL28" s="568">
        <f t="shared" si="3"/>
        <v>0</v>
      </c>
      <c r="HM28" s="568">
        <f t="shared" si="3"/>
        <v>0</v>
      </c>
      <c r="HN28" s="568">
        <f t="shared" si="3"/>
        <v>0</v>
      </c>
      <c r="HO28" s="568">
        <f t="shared" si="3"/>
        <v>0</v>
      </c>
      <c r="HP28" s="568">
        <f t="shared" si="3"/>
        <v>0</v>
      </c>
      <c r="HQ28" s="568">
        <f t="shared" si="3"/>
        <v>0</v>
      </c>
      <c r="HR28" s="568">
        <f t="shared" si="3"/>
        <v>0</v>
      </c>
      <c r="HS28" s="568">
        <f t="shared" si="3"/>
        <v>0</v>
      </c>
      <c r="HT28" s="568">
        <f t="shared" si="3"/>
        <v>0</v>
      </c>
      <c r="HU28" s="568">
        <f t="shared" si="3"/>
        <v>0</v>
      </c>
      <c r="HV28" s="568">
        <f t="shared" si="3"/>
        <v>0</v>
      </c>
      <c r="HW28" s="568">
        <f t="shared" si="3"/>
        <v>0</v>
      </c>
      <c r="HX28" s="568">
        <f t="shared" si="3"/>
        <v>0</v>
      </c>
      <c r="HY28" s="568">
        <f t="shared" si="3"/>
        <v>0</v>
      </c>
      <c r="HZ28" s="568">
        <f t="shared" si="3"/>
        <v>0</v>
      </c>
      <c r="IA28" s="568">
        <f t="shared" si="3"/>
        <v>0</v>
      </c>
      <c r="IB28" s="568">
        <f t="shared" si="3"/>
        <v>0</v>
      </c>
      <c r="IC28" s="568">
        <f t="shared" si="3"/>
        <v>0</v>
      </c>
      <c r="ID28" s="568">
        <f t="shared" si="3"/>
        <v>0</v>
      </c>
      <c r="IE28" s="568">
        <f t="shared" si="3"/>
        <v>0</v>
      </c>
      <c r="IF28" s="568">
        <f t="shared" si="3"/>
        <v>0</v>
      </c>
      <c r="IG28" s="568">
        <f t="shared" si="3"/>
        <v>0</v>
      </c>
      <c r="IH28" s="568">
        <f t="shared" si="3"/>
        <v>0</v>
      </c>
      <c r="II28" s="568">
        <f t="shared" si="3"/>
        <v>0</v>
      </c>
      <c r="IJ28" s="568">
        <f t="shared" si="3"/>
        <v>0</v>
      </c>
      <c r="IK28" s="568">
        <f t="shared" si="3"/>
        <v>0</v>
      </c>
      <c r="IL28" s="568">
        <f t="shared" si="3"/>
        <v>0</v>
      </c>
      <c r="IM28" s="568">
        <f t="shared" si="3"/>
        <v>0</v>
      </c>
      <c r="IN28" s="568">
        <f t="shared" si="3"/>
        <v>0</v>
      </c>
      <c r="IO28" s="568">
        <f t="shared" si="3"/>
        <v>0</v>
      </c>
      <c r="IP28" s="568">
        <f t="shared" si="3"/>
        <v>0</v>
      </c>
      <c r="IQ28" s="568">
        <f t="shared" si="3"/>
        <v>0</v>
      </c>
      <c r="IR28" s="568">
        <f t="shared" si="3"/>
        <v>0</v>
      </c>
      <c r="IS28" s="568">
        <f t="shared" si="3"/>
        <v>0</v>
      </c>
      <c r="IT28" s="568">
        <f t="shared" si="3"/>
        <v>0</v>
      </c>
      <c r="IU28" s="568">
        <f t="shared" si="3"/>
        <v>0</v>
      </c>
      <c r="IV28" s="568">
        <f t="shared" si="3"/>
        <v>0</v>
      </c>
      <c r="IW28" s="568">
        <f t="shared" si="3"/>
        <v>0</v>
      </c>
      <c r="IX28" s="568">
        <f t="shared" si="3"/>
        <v>0</v>
      </c>
      <c r="IY28" s="568">
        <f t="shared" si="3"/>
        <v>0</v>
      </c>
      <c r="IZ28" s="568">
        <f t="shared" si="3"/>
        <v>0</v>
      </c>
      <c r="JA28" s="568">
        <f t="shared" ref="JA28:LL28" si="4">JA26/365</f>
        <v>0</v>
      </c>
      <c r="JB28" s="568">
        <f t="shared" si="4"/>
        <v>0</v>
      </c>
      <c r="JC28" s="568">
        <f t="shared" si="4"/>
        <v>0</v>
      </c>
      <c r="JD28" s="568">
        <f t="shared" si="4"/>
        <v>0</v>
      </c>
      <c r="JE28" s="568">
        <f t="shared" si="4"/>
        <v>0</v>
      </c>
      <c r="JF28" s="568">
        <f t="shared" si="4"/>
        <v>0</v>
      </c>
      <c r="JG28" s="568">
        <f t="shared" si="4"/>
        <v>0</v>
      </c>
      <c r="JH28" s="568">
        <f t="shared" si="4"/>
        <v>0</v>
      </c>
      <c r="JI28" s="568">
        <f t="shared" si="4"/>
        <v>0</v>
      </c>
      <c r="JJ28" s="568">
        <f t="shared" si="4"/>
        <v>0</v>
      </c>
      <c r="JK28" s="568">
        <f t="shared" si="4"/>
        <v>0</v>
      </c>
      <c r="JL28" s="568">
        <f t="shared" si="4"/>
        <v>0</v>
      </c>
      <c r="JM28" s="568">
        <f t="shared" si="4"/>
        <v>0</v>
      </c>
      <c r="JN28" s="568">
        <f t="shared" si="4"/>
        <v>0</v>
      </c>
      <c r="JO28" s="568">
        <f t="shared" si="4"/>
        <v>0</v>
      </c>
      <c r="JP28" s="568">
        <f t="shared" si="4"/>
        <v>0</v>
      </c>
      <c r="JQ28" s="568">
        <f t="shared" si="4"/>
        <v>0</v>
      </c>
      <c r="JR28" s="568">
        <f t="shared" si="4"/>
        <v>0</v>
      </c>
      <c r="JS28" s="568">
        <f t="shared" si="4"/>
        <v>0</v>
      </c>
      <c r="JT28" s="568">
        <f t="shared" si="4"/>
        <v>0</v>
      </c>
      <c r="JU28" s="568">
        <f t="shared" si="4"/>
        <v>0</v>
      </c>
      <c r="JV28" s="568">
        <f t="shared" si="4"/>
        <v>0</v>
      </c>
      <c r="JW28" s="568">
        <f t="shared" si="4"/>
        <v>0</v>
      </c>
      <c r="JX28" s="568">
        <f t="shared" si="4"/>
        <v>0</v>
      </c>
      <c r="JY28" s="568">
        <f t="shared" si="4"/>
        <v>0</v>
      </c>
      <c r="JZ28" s="568">
        <f t="shared" si="4"/>
        <v>0</v>
      </c>
      <c r="KA28" s="568">
        <f t="shared" si="4"/>
        <v>0</v>
      </c>
      <c r="KB28" s="568">
        <f t="shared" si="4"/>
        <v>0</v>
      </c>
      <c r="KC28" s="568">
        <f t="shared" si="4"/>
        <v>0</v>
      </c>
      <c r="KD28" s="568">
        <f t="shared" si="4"/>
        <v>0</v>
      </c>
      <c r="KE28" s="568">
        <f t="shared" si="4"/>
        <v>0</v>
      </c>
      <c r="KF28" s="568">
        <f t="shared" si="4"/>
        <v>0</v>
      </c>
      <c r="KG28" s="568">
        <f t="shared" si="4"/>
        <v>0</v>
      </c>
      <c r="KH28" s="568">
        <f t="shared" si="4"/>
        <v>0</v>
      </c>
      <c r="KI28" s="568">
        <f t="shared" si="4"/>
        <v>0</v>
      </c>
      <c r="KJ28" s="568">
        <f t="shared" si="4"/>
        <v>0</v>
      </c>
      <c r="KK28" s="568">
        <f t="shared" si="4"/>
        <v>0</v>
      </c>
      <c r="KL28" s="568">
        <f t="shared" si="4"/>
        <v>0</v>
      </c>
      <c r="KM28" s="568">
        <f t="shared" si="4"/>
        <v>0</v>
      </c>
      <c r="KN28" s="568">
        <f t="shared" si="4"/>
        <v>0</v>
      </c>
      <c r="KO28" s="568">
        <f t="shared" si="4"/>
        <v>0</v>
      </c>
      <c r="KP28" s="568">
        <f t="shared" si="4"/>
        <v>0</v>
      </c>
      <c r="KQ28" s="568">
        <f t="shared" si="4"/>
        <v>0</v>
      </c>
      <c r="KR28" s="568">
        <f t="shared" si="4"/>
        <v>0</v>
      </c>
      <c r="KS28" s="568">
        <f t="shared" si="4"/>
        <v>0</v>
      </c>
      <c r="KT28" s="568">
        <f t="shared" si="4"/>
        <v>0</v>
      </c>
      <c r="KU28" s="568">
        <f t="shared" si="4"/>
        <v>0</v>
      </c>
      <c r="KV28" s="568">
        <f t="shared" si="4"/>
        <v>0</v>
      </c>
      <c r="KW28" s="568">
        <f t="shared" si="4"/>
        <v>0</v>
      </c>
      <c r="KX28" s="568">
        <f t="shared" si="4"/>
        <v>0</v>
      </c>
      <c r="KY28" s="568">
        <f t="shared" si="4"/>
        <v>0</v>
      </c>
      <c r="KZ28" s="568">
        <f t="shared" si="4"/>
        <v>0</v>
      </c>
      <c r="LA28" s="568">
        <f t="shared" si="4"/>
        <v>0</v>
      </c>
      <c r="LB28" s="568">
        <f t="shared" si="4"/>
        <v>0</v>
      </c>
      <c r="LC28" s="568">
        <f t="shared" si="4"/>
        <v>0</v>
      </c>
      <c r="LD28" s="568">
        <f t="shared" si="4"/>
        <v>0</v>
      </c>
      <c r="LE28" s="568">
        <f t="shared" si="4"/>
        <v>0</v>
      </c>
      <c r="LF28" s="568">
        <f t="shared" si="4"/>
        <v>0</v>
      </c>
      <c r="LG28" s="568">
        <f t="shared" si="4"/>
        <v>0</v>
      </c>
      <c r="LH28" s="568">
        <f t="shared" si="4"/>
        <v>0</v>
      </c>
      <c r="LI28" s="568">
        <f t="shared" si="4"/>
        <v>0</v>
      </c>
      <c r="LJ28" s="568">
        <f t="shared" si="4"/>
        <v>0</v>
      </c>
      <c r="LK28" s="568">
        <f t="shared" si="4"/>
        <v>0</v>
      </c>
      <c r="LL28" s="568">
        <f t="shared" si="4"/>
        <v>0</v>
      </c>
      <c r="LM28" s="568">
        <f t="shared" ref="LM28:NX28" si="5">LM26/365</f>
        <v>0</v>
      </c>
      <c r="LN28" s="568">
        <f t="shared" si="5"/>
        <v>0</v>
      </c>
      <c r="LO28" s="568">
        <f t="shared" si="5"/>
        <v>0</v>
      </c>
      <c r="LP28" s="568">
        <f t="shared" si="5"/>
        <v>0</v>
      </c>
      <c r="LQ28" s="568">
        <f t="shared" si="5"/>
        <v>0</v>
      </c>
      <c r="LR28" s="568">
        <f t="shared" si="5"/>
        <v>0</v>
      </c>
      <c r="LS28" s="568">
        <f t="shared" si="5"/>
        <v>0</v>
      </c>
      <c r="LT28" s="568">
        <f t="shared" si="5"/>
        <v>0</v>
      </c>
      <c r="LU28" s="568">
        <f t="shared" si="5"/>
        <v>0</v>
      </c>
      <c r="LV28" s="568">
        <f t="shared" si="5"/>
        <v>0</v>
      </c>
      <c r="LW28" s="568">
        <f t="shared" si="5"/>
        <v>0</v>
      </c>
      <c r="LX28" s="568">
        <f t="shared" si="5"/>
        <v>0</v>
      </c>
      <c r="LY28" s="568">
        <f t="shared" si="5"/>
        <v>0</v>
      </c>
      <c r="LZ28" s="568">
        <f t="shared" si="5"/>
        <v>0</v>
      </c>
      <c r="MA28" s="568">
        <f t="shared" si="5"/>
        <v>0</v>
      </c>
      <c r="MB28" s="568">
        <f t="shared" si="5"/>
        <v>0</v>
      </c>
      <c r="MC28" s="568">
        <f t="shared" si="5"/>
        <v>0</v>
      </c>
      <c r="MD28" s="568">
        <f t="shared" si="5"/>
        <v>0</v>
      </c>
      <c r="ME28" s="568">
        <f t="shared" si="5"/>
        <v>0</v>
      </c>
      <c r="MF28" s="568">
        <f t="shared" si="5"/>
        <v>0</v>
      </c>
      <c r="MG28" s="568">
        <f t="shared" si="5"/>
        <v>0</v>
      </c>
      <c r="MH28" s="568">
        <f t="shared" si="5"/>
        <v>0</v>
      </c>
      <c r="MI28" s="568">
        <f t="shared" si="5"/>
        <v>0</v>
      </c>
      <c r="MJ28" s="568">
        <f t="shared" si="5"/>
        <v>0</v>
      </c>
      <c r="MK28" s="568">
        <f t="shared" si="5"/>
        <v>0</v>
      </c>
      <c r="ML28" s="568">
        <f t="shared" si="5"/>
        <v>0</v>
      </c>
      <c r="MM28" s="568">
        <f t="shared" si="5"/>
        <v>0</v>
      </c>
      <c r="MN28" s="568">
        <f t="shared" si="5"/>
        <v>0</v>
      </c>
      <c r="MO28" s="568">
        <f t="shared" si="5"/>
        <v>0</v>
      </c>
      <c r="MP28" s="568">
        <f t="shared" si="5"/>
        <v>0</v>
      </c>
      <c r="MQ28" s="568">
        <f t="shared" si="5"/>
        <v>0</v>
      </c>
      <c r="MR28" s="568">
        <f t="shared" si="5"/>
        <v>0</v>
      </c>
      <c r="MS28" s="568">
        <f t="shared" si="5"/>
        <v>0</v>
      </c>
      <c r="MT28" s="568">
        <f t="shared" si="5"/>
        <v>0</v>
      </c>
      <c r="MU28" s="568">
        <f t="shared" si="5"/>
        <v>0</v>
      </c>
      <c r="MV28" s="568">
        <f t="shared" si="5"/>
        <v>0</v>
      </c>
      <c r="MW28" s="568">
        <f t="shared" si="5"/>
        <v>0</v>
      </c>
      <c r="MX28" s="568">
        <f t="shared" si="5"/>
        <v>0</v>
      </c>
      <c r="MY28" s="568">
        <f t="shared" si="5"/>
        <v>0</v>
      </c>
      <c r="MZ28" s="568">
        <f t="shared" si="5"/>
        <v>0</v>
      </c>
      <c r="NA28" s="568">
        <f t="shared" si="5"/>
        <v>0</v>
      </c>
      <c r="NB28" s="568">
        <f t="shared" si="5"/>
        <v>0</v>
      </c>
      <c r="NC28" s="568">
        <f t="shared" si="5"/>
        <v>0</v>
      </c>
      <c r="ND28" s="568">
        <f t="shared" si="5"/>
        <v>0</v>
      </c>
      <c r="NE28" s="568">
        <f t="shared" si="5"/>
        <v>0</v>
      </c>
      <c r="NF28" s="568">
        <f t="shared" si="5"/>
        <v>0</v>
      </c>
      <c r="NG28" s="568">
        <f t="shared" si="5"/>
        <v>0</v>
      </c>
      <c r="NH28" s="568">
        <f t="shared" si="5"/>
        <v>0</v>
      </c>
      <c r="NI28" s="568">
        <f t="shared" si="5"/>
        <v>0</v>
      </c>
      <c r="NJ28" s="568">
        <f t="shared" si="5"/>
        <v>0</v>
      </c>
      <c r="NK28" s="568">
        <f t="shared" si="5"/>
        <v>0</v>
      </c>
      <c r="NL28" s="568">
        <f t="shared" si="5"/>
        <v>0</v>
      </c>
      <c r="NM28" s="568">
        <f t="shared" si="5"/>
        <v>0</v>
      </c>
      <c r="NN28" s="568">
        <f t="shared" si="5"/>
        <v>0</v>
      </c>
      <c r="NO28" s="568">
        <f t="shared" si="5"/>
        <v>0</v>
      </c>
      <c r="NP28" s="568">
        <f t="shared" si="5"/>
        <v>0</v>
      </c>
      <c r="NQ28" s="568">
        <f t="shared" si="5"/>
        <v>0</v>
      </c>
      <c r="NR28" s="568">
        <f t="shared" si="5"/>
        <v>0</v>
      </c>
      <c r="NS28" s="568">
        <f t="shared" si="5"/>
        <v>0</v>
      </c>
      <c r="NT28" s="568">
        <f t="shared" si="5"/>
        <v>0</v>
      </c>
      <c r="NU28" s="568">
        <f t="shared" si="5"/>
        <v>0</v>
      </c>
      <c r="NV28" s="568">
        <f t="shared" si="5"/>
        <v>0</v>
      </c>
      <c r="NW28" s="568">
        <f t="shared" si="5"/>
        <v>0</v>
      </c>
      <c r="NX28" s="568">
        <f t="shared" si="5"/>
        <v>0</v>
      </c>
      <c r="NY28" s="568">
        <f t="shared" ref="NY28:QJ28" si="6">NY26/365</f>
        <v>0</v>
      </c>
      <c r="NZ28" s="568">
        <f t="shared" si="6"/>
        <v>0</v>
      </c>
      <c r="OA28" s="568">
        <f t="shared" si="6"/>
        <v>0</v>
      </c>
      <c r="OB28" s="568">
        <f t="shared" si="6"/>
        <v>0</v>
      </c>
      <c r="OC28" s="568">
        <f t="shared" si="6"/>
        <v>0</v>
      </c>
      <c r="OD28" s="568">
        <f t="shared" si="6"/>
        <v>0</v>
      </c>
      <c r="OE28" s="568">
        <f t="shared" si="6"/>
        <v>0</v>
      </c>
      <c r="OF28" s="568">
        <f t="shared" si="6"/>
        <v>0</v>
      </c>
      <c r="OG28" s="568">
        <f t="shared" si="6"/>
        <v>0</v>
      </c>
      <c r="OH28" s="568">
        <f t="shared" si="6"/>
        <v>0</v>
      </c>
      <c r="OI28" s="568">
        <f t="shared" si="6"/>
        <v>0</v>
      </c>
      <c r="OJ28" s="568">
        <f t="shared" si="6"/>
        <v>0</v>
      </c>
      <c r="OK28" s="568">
        <f t="shared" si="6"/>
        <v>0</v>
      </c>
      <c r="OL28" s="568">
        <f t="shared" si="6"/>
        <v>0</v>
      </c>
      <c r="OM28" s="568">
        <f t="shared" si="6"/>
        <v>0</v>
      </c>
      <c r="ON28" s="568">
        <f t="shared" si="6"/>
        <v>0</v>
      </c>
      <c r="OO28" s="568">
        <f t="shared" si="6"/>
        <v>0</v>
      </c>
      <c r="OP28" s="568">
        <f t="shared" si="6"/>
        <v>0</v>
      </c>
      <c r="OQ28" s="568">
        <f t="shared" si="6"/>
        <v>0</v>
      </c>
      <c r="OR28" s="568">
        <f t="shared" si="6"/>
        <v>0</v>
      </c>
      <c r="OS28" s="568">
        <f t="shared" si="6"/>
        <v>0</v>
      </c>
      <c r="OT28" s="568">
        <f t="shared" si="6"/>
        <v>0</v>
      </c>
      <c r="OU28" s="568">
        <f t="shared" si="6"/>
        <v>0</v>
      </c>
      <c r="OV28" s="568">
        <f t="shared" si="6"/>
        <v>0</v>
      </c>
      <c r="OW28" s="568">
        <f t="shared" si="6"/>
        <v>0</v>
      </c>
      <c r="OX28" s="568">
        <f t="shared" si="6"/>
        <v>0</v>
      </c>
      <c r="OY28" s="568">
        <f t="shared" si="6"/>
        <v>0</v>
      </c>
      <c r="OZ28" s="568">
        <f t="shared" si="6"/>
        <v>0</v>
      </c>
      <c r="PA28" s="568">
        <f t="shared" si="6"/>
        <v>0</v>
      </c>
      <c r="PB28" s="568">
        <f t="shared" si="6"/>
        <v>0</v>
      </c>
      <c r="PC28" s="568">
        <f t="shared" si="6"/>
        <v>0</v>
      </c>
      <c r="PD28" s="568">
        <f t="shared" si="6"/>
        <v>0</v>
      </c>
      <c r="PE28" s="568">
        <f t="shared" si="6"/>
        <v>0</v>
      </c>
      <c r="PF28" s="568">
        <f t="shared" si="6"/>
        <v>0</v>
      </c>
      <c r="PG28" s="568">
        <f t="shared" si="6"/>
        <v>0</v>
      </c>
      <c r="PH28" s="568">
        <f t="shared" si="6"/>
        <v>0</v>
      </c>
      <c r="PI28" s="568">
        <f t="shared" si="6"/>
        <v>0</v>
      </c>
      <c r="PJ28" s="568">
        <f t="shared" si="6"/>
        <v>0</v>
      </c>
      <c r="PK28" s="568">
        <f t="shared" si="6"/>
        <v>0</v>
      </c>
      <c r="PL28" s="568">
        <f t="shared" si="6"/>
        <v>0</v>
      </c>
      <c r="PM28" s="568">
        <f t="shared" si="6"/>
        <v>0</v>
      </c>
      <c r="PN28" s="568">
        <f t="shared" si="6"/>
        <v>0</v>
      </c>
      <c r="PO28" s="568">
        <f t="shared" si="6"/>
        <v>0</v>
      </c>
      <c r="PP28" s="568">
        <f t="shared" si="6"/>
        <v>0</v>
      </c>
      <c r="PQ28" s="568">
        <f t="shared" si="6"/>
        <v>0</v>
      </c>
      <c r="PR28" s="568">
        <f t="shared" si="6"/>
        <v>0</v>
      </c>
      <c r="PS28" s="568">
        <f t="shared" si="6"/>
        <v>0</v>
      </c>
      <c r="PT28" s="568">
        <f t="shared" si="6"/>
        <v>0</v>
      </c>
      <c r="PU28" s="568">
        <f t="shared" si="6"/>
        <v>0</v>
      </c>
      <c r="PV28" s="568">
        <f t="shared" si="6"/>
        <v>0</v>
      </c>
      <c r="PW28" s="568">
        <f t="shared" si="6"/>
        <v>0</v>
      </c>
      <c r="PX28" s="568">
        <f t="shared" si="6"/>
        <v>0</v>
      </c>
      <c r="PY28" s="568">
        <f t="shared" si="6"/>
        <v>0</v>
      </c>
      <c r="PZ28" s="568">
        <f t="shared" si="6"/>
        <v>0</v>
      </c>
      <c r="QA28" s="568">
        <f t="shared" si="6"/>
        <v>0</v>
      </c>
      <c r="QB28" s="568">
        <f t="shared" si="6"/>
        <v>0</v>
      </c>
      <c r="QC28" s="568">
        <f t="shared" si="6"/>
        <v>0</v>
      </c>
      <c r="QD28" s="568">
        <f t="shared" si="6"/>
        <v>0</v>
      </c>
      <c r="QE28" s="568">
        <f t="shared" si="6"/>
        <v>0</v>
      </c>
      <c r="QF28" s="568">
        <f t="shared" si="6"/>
        <v>0</v>
      </c>
      <c r="QG28" s="568">
        <f t="shared" si="6"/>
        <v>0</v>
      </c>
      <c r="QH28" s="568">
        <f t="shared" si="6"/>
        <v>0</v>
      </c>
      <c r="QI28" s="568">
        <f t="shared" si="6"/>
        <v>0</v>
      </c>
      <c r="QJ28" s="568">
        <f t="shared" si="6"/>
        <v>0</v>
      </c>
      <c r="QK28" s="568">
        <f t="shared" ref="QK28:SV28" si="7">QK26/365</f>
        <v>0</v>
      </c>
      <c r="QL28" s="568">
        <f t="shared" si="7"/>
        <v>0</v>
      </c>
      <c r="QM28" s="568">
        <f t="shared" si="7"/>
        <v>0</v>
      </c>
      <c r="QN28" s="568">
        <f t="shared" si="7"/>
        <v>0</v>
      </c>
      <c r="QO28" s="568">
        <f t="shared" si="7"/>
        <v>0</v>
      </c>
      <c r="QP28" s="568">
        <f t="shared" si="7"/>
        <v>0</v>
      </c>
      <c r="QQ28" s="568">
        <f t="shared" si="7"/>
        <v>0</v>
      </c>
      <c r="QR28" s="568">
        <f t="shared" si="7"/>
        <v>0</v>
      </c>
      <c r="QS28" s="568">
        <f t="shared" si="7"/>
        <v>0</v>
      </c>
      <c r="QT28" s="568">
        <f t="shared" si="7"/>
        <v>0</v>
      </c>
      <c r="QU28" s="568">
        <f t="shared" si="7"/>
        <v>0</v>
      </c>
      <c r="QV28" s="568">
        <f t="shared" si="7"/>
        <v>0</v>
      </c>
      <c r="QW28" s="568">
        <f t="shared" si="7"/>
        <v>0</v>
      </c>
      <c r="QX28" s="568">
        <f t="shared" si="7"/>
        <v>0</v>
      </c>
      <c r="QY28" s="568">
        <f t="shared" si="7"/>
        <v>0</v>
      </c>
      <c r="QZ28" s="568">
        <f t="shared" si="7"/>
        <v>0</v>
      </c>
      <c r="RA28" s="568">
        <f t="shared" si="7"/>
        <v>0</v>
      </c>
      <c r="RB28" s="568">
        <f t="shared" si="7"/>
        <v>0</v>
      </c>
      <c r="RC28" s="568">
        <f t="shared" si="7"/>
        <v>0</v>
      </c>
      <c r="RD28" s="568">
        <f t="shared" si="7"/>
        <v>0</v>
      </c>
      <c r="RE28" s="568">
        <f t="shared" si="7"/>
        <v>0</v>
      </c>
      <c r="RF28" s="568">
        <f t="shared" si="7"/>
        <v>0</v>
      </c>
      <c r="RG28" s="568">
        <f t="shared" si="7"/>
        <v>0</v>
      </c>
      <c r="RH28" s="568">
        <f t="shared" si="7"/>
        <v>0</v>
      </c>
      <c r="RI28" s="568">
        <f t="shared" si="7"/>
        <v>0</v>
      </c>
      <c r="RJ28" s="568">
        <f t="shared" si="7"/>
        <v>0</v>
      </c>
      <c r="RK28" s="568">
        <f t="shared" si="7"/>
        <v>0</v>
      </c>
      <c r="RL28" s="568">
        <f t="shared" si="7"/>
        <v>0</v>
      </c>
      <c r="RM28" s="568">
        <f t="shared" si="7"/>
        <v>0</v>
      </c>
      <c r="RN28" s="568">
        <f t="shared" si="7"/>
        <v>0</v>
      </c>
      <c r="RO28" s="568">
        <f t="shared" si="7"/>
        <v>0</v>
      </c>
      <c r="RP28" s="568">
        <f t="shared" si="7"/>
        <v>0</v>
      </c>
      <c r="RQ28" s="568">
        <f t="shared" si="7"/>
        <v>0</v>
      </c>
      <c r="RR28" s="568">
        <f t="shared" si="7"/>
        <v>0</v>
      </c>
      <c r="RS28" s="568">
        <f t="shared" si="7"/>
        <v>0</v>
      </c>
      <c r="RT28" s="568">
        <f t="shared" si="7"/>
        <v>0</v>
      </c>
      <c r="RU28" s="568">
        <f t="shared" si="7"/>
        <v>0</v>
      </c>
      <c r="RV28" s="568">
        <f t="shared" si="7"/>
        <v>0</v>
      </c>
      <c r="RW28" s="568">
        <f t="shared" si="7"/>
        <v>0</v>
      </c>
      <c r="RX28" s="568">
        <f t="shared" si="7"/>
        <v>0</v>
      </c>
      <c r="RY28" s="568">
        <f t="shared" si="7"/>
        <v>0</v>
      </c>
      <c r="RZ28" s="568">
        <f t="shared" si="7"/>
        <v>0</v>
      </c>
      <c r="SA28" s="568">
        <f t="shared" si="7"/>
        <v>0</v>
      </c>
      <c r="SB28" s="568">
        <f t="shared" si="7"/>
        <v>0</v>
      </c>
      <c r="SC28" s="568">
        <f t="shared" si="7"/>
        <v>0</v>
      </c>
      <c r="SD28" s="568">
        <f t="shared" si="7"/>
        <v>0</v>
      </c>
      <c r="SE28" s="568">
        <f t="shared" si="7"/>
        <v>0</v>
      </c>
      <c r="SF28" s="568">
        <f t="shared" si="7"/>
        <v>0</v>
      </c>
      <c r="SG28" s="568">
        <f t="shared" si="7"/>
        <v>0</v>
      </c>
      <c r="SH28" s="568">
        <f t="shared" si="7"/>
        <v>0</v>
      </c>
      <c r="SI28" s="568">
        <f t="shared" si="7"/>
        <v>0</v>
      </c>
      <c r="SJ28" s="568">
        <f t="shared" si="7"/>
        <v>0</v>
      </c>
      <c r="SK28" s="568">
        <f t="shared" si="7"/>
        <v>0</v>
      </c>
      <c r="SL28" s="568">
        <f t="shared" si="7"/>
        <v>0</v>
      </c>
      <c r="SM28" s="568">
        <f t="shared" si="7"/>
        <v>0</v>
      </c>
      <c r="SN28" s="568">
        <f t="shared" si="7"/>
        <v>0</v>
      </c>
      <c r="SO28" s="568">
        <f t="shared" si="7"/>
        <v>0</v>
      </c>
      <c r="SP28" s="568">
        <f t="shared" si="7"/>
        <v>0</v>
      </c>
      <c r="SQ28" s="568">
        <f t="shared" si="7"/>
        <v>0</v>
      </c>
      <c r="SR28" s="568">
        <f t="shared" si="7"/>
        <v>0</v>
      </c>
      <c r="SS28" s="568">
        <f t="shared" si="7"/>
        <v>0</v>
      </c>
      <c r="ST28" s="568">
        <f t="shared" si="7"/>
        <v>0</v>
      </c>
      <c r="SU28" s="568">
        <f t="shared" si="7"/>
        <v>0</v>
      </c>
      <c r="SV28" s="568">
        <f t="shared" si="7"/>
        <v>0</v>
      </c>
      <c r="SW28" s="568">
        <f t="shared" ref="SW28:VH28" si="8">SW26/365</f>
        <v>0</v>
      </c>
      <c r="SX28" s="568">
        <f t="shared" si="8"/>
        <v>0</v>
      </c>
      <c r="SY28" s="568">
        <f t="shared" si="8"/>
        <v>0</v>
      </c>
      <c r="SZ28" s="568">
        <f t="shared" si="8"/>
        <v>0</v>
      </c>
      <c r="TA28" s="568">
        <f t="shared" si="8"/>
        <v>0</v>
      </c>
      <c r="TB28" s="568">
        <f t="shared" si="8"/>
        <v>0</v>
      </c>
      <c r="TC28" s="568">
        <f t="shared" si="8"/>
        <v>0</v>
      </c>
      <c r="TD28" s="568">
        <f t="shared" si="8"/>
        <v>0</v>
      </c>
      <c r="TE28" s="568">
        <f t="shared" si="8"/>
        <v>0</v>
      </c>
      <c r="TF28" s="568">
        <f t="shared" si="8"/>
        <v>0</v>
      </c>
      <c r="TG28" s="568">
        <f t="shared" si="8"/>
        <v>0</v>
      </c>
      <c r="TH28" s="568">
        <f t="shared" si="8"/>
        <v>0</v>
      </c>
      <c r="TI28" s="568">
        <f t="shared" si="8"/>
        <v>0</v>
      </c>
      <c r="TJ28" s="568">
        <f t="shared" si="8"/>
        <v>0</v>
      </c>
      <c r="TK28" s="568">
        <f t="shared" si="8"/>
        <v>0</v>
      </c>
      <c r="TL28" s="568">
        <f t="shared" si="8"/>
        <v>0</v>
      </c>
      <c r="TM28" s="568">
        <f t="shared" si="8"/>
        <v>0</v>
      </c>
      <c r="TN28" s="568">
        <f t="shared" si="8"/>
        <v>0</v>
      </c>
      <c r="TO28" s="568">
        <f t="shared" si="8"/>
        <v>0</v>
      </c>
      <c r="TP28" s="568">
        <f t="shared" si="8"/>
        <v>0</v>
      </c>
      <c r="TQ28" s="568">
        <f t="shared" si="8"/>
        <v>0</v>
      </c>
      <c r="TR28" s="568">
        <f t="shared" si="8"/>
        <v>0</v>
      </c>
      <c r="TS28" s="568">
        <f t="shared" si="8"/>
        <v>0</v>
      </c>
      <c r="TT28" s="568">
        <f t="shared" si="8"/>
        <v>0</v>
      </c>
      <c r="TU28" s="568">
        <f t="shared" si="8"/>
        <v>0</v>
      </c>
      <c r="TV28" s="568">
        <f t="shared" si="8"/>
        <v>0</v>
      </c>
      <c r="TW28" s="568">
        <f t="shared" si="8"/>
        <v>0</v>
      </c>
      <c r="TX28" s="568">
        <f t="shared" si="8"/>
        <v>0</v>
      </c>
      <c r="TY28" s="568">
        <f t="shared" si="8"/>
        <v>0</v>
      </c>
      <c r="TZ28" s="568">
        <f t="shared" si="8"/>
        <v>0</v>
      </c>
      <c r="UA28" s="568">
        <f t="shared" si="8"/>
        <v>0</v>
      </c>
      <c r="UB28" s="568">
        <f t="shared" si="8"/>
        <v>0</v>
      </c>
      <c r="UC28" s="568">
        <f t="shared" si="8"/>
        <v>0</v>
      </c>
      <c r="UD28" s="568">
        <f t="shared" si="8"/>
        <v>0</v>
      </c>
      <c r="UE28" s="568">
        <f t="shared" si="8"/>
        <v>0</v>
      </c>
      <c r="UF28" s="568">
        <f t="shared" si="8"/>
        <v>0</v>
      </c>
      <c r="UG28" s="568">
        <f t="shared" si="8"/>
        <v>0</v>
      </c>
      <c r="UH28" s="568">
        <f t="shared" si="8"/>
        <v>0</v>
      </c>
      <c r="UI28" s="568">
        <f t="shared" si="8"/>
        <v>0</v>
      </c>
      <c r="UJ28" s="568">
        <f t="shared" si="8"/>
        <v>0</v>
      </c>
      <c r="UK28" s="568">
        <f t="shared" si="8"/>
        <v>0</v>
      </c>
      <c r="UL28" s="568">
        <f t="shared" si="8"/>
        <v>0</v>
      </c>
      <c r="UM28" s="568">
        <f t="shared" si="8"/>
        <v>0</v>
      </c>
      <c r="UN28" s="568">
        <f t="shared" si="8"/>
        <v>0</v>
      </c>
      <c r="UO28" s="568">
        <f t="shared" si="8"/>
        <v>0</v>
      </c>
      <c r="UP28" s="568">
        <f t="shared" si="8"/>
        <v>0</v>
      </c>
      <c r="UQ28" s="568">
        <f t="shared" si="8"/>
        <v>0</v>
      </c>
      <c r="UR28" s="568">
        <f t="shared" si="8"/>
        <v>0</v>
      </c>
      <c r="US28" s="568">
        <f t="shared" si="8"/>
        <v>0</v>
      </c>
      <c r="UT28" s="568">
        <f t="shared" si="8"/>
        <v>0</v>
      </c>
      <c r="UU28" s="568">
        <f t="shared" si="8"/>
        <v>0</v>
      </c>
      <c r="UV28" s="568">
        <f t="shared" si="8"/>
        <v>0</v>
      </c>
      <c r="UW28" s="568">
        <f t="shared" si="8"/>
        <v>0</v>
      </c>
      <c r="UX28" s="568">
        <f t="shared" si="8"/>
        <v>0</v>
      </c>
      <c r="UY28" s="568">
        <f t="shared" si="8"/>
        <v>0</v>
      </c>
      <c r="UZ28" s="568">
        <f t="shared" si="8"/>
        <v>0</v>
      </c>
      <c r="VA28" s="568">
        <f t="shared" si="8"/>
        <v>0</v>
      </c>
      <c r="VB28" s="568">
        <f t="shared" si="8"/>
        <v>0</v>
      </c>
      <c r="VC28" s="568">
        <f t="shared" si="8"/>
        <v>0</v>
      </c>
      <c r="VD28" s="568">
        <f t="shared" si="8"/>
        <v>0</v>
      </c>
      <c r="VE28" s="568">
        <f t="shared" si="8"/>
        <v>0</v>
      </c>
      <c r="VF28" s="568">
        <f t="shared" si="8"/>
        <v>0</v>
      </c>
      <c r="VG28" s="568">
        <f t="shared" si="8"/>
        <v>0</v>
      </c>
      <c r="VH28" s="568">
        <f t="shared" si="8"/>
        <v>0</v>
      </c>
      <c r="VI28" s="568">
        <f t="shared" ref="VI28:XT28" si="9">VI26/365</f>
        <v>0</v>
      </c>
      <c r="VJ28" s="568">
        <f t="shared" si="9"/>
        <v>0</v>
      </c>
      <c r="VK28" s="568">
        <f t="shared" si="9"/>
        <v>0</v>
      </c>
      <c r="VL28" s="568">
        <f t="shared" si="9"/>
        <v>0</v>
      </c>
      <c r="VM28" s="568">
        <f t="shared" si="9"/>
        <v>0</v>
      </c>
      <c r="VN28" s="568">
        <f t="shared" si="9"/>
        <v>0</v>
      </c>
      <c r="VO28" s="568">
        <f t="shared" si="9"/>
        <v>0</v>
      </c>
      <c r="VP28" s="568">
        <f t="shared" si="9"/>
        <v>0</v>
      </c>
      <c r="VQ28" s="568">
        <f t="shared" si="9"/>
        <v>0</v>
      </c>
      <c r="VR28" s="568">
        <f t="shared" si="9"/>
        <v>0</v>
      </c>
      <c r="VS28" s="568">
        <f t="shared" si="9"/>
        <v>0</v>
      </c>
      <c r="VT28" s="568">
        <f t="shared" si="9"/>
        <v>0</v>
      </c>
      <c r="VU28" s="568">
        <f t="shared" si="9"/>
        <v>0</v>
      </c>
      <c r="VV28" s="568">
        <f t="shared" si="9"/>
        <v>0</v>
      </c>
      <c r="VW28" s="568">
        <f t="shared" si="9"/>
        <v>0</v>
      </c>
      <c r="VX28" s="568">
        <f t="shared" si="9"/>
        <v>0</v>
      </c>
      <c r="VY28" s="568">
        <f t="shared" si="9"/>
        <v>0</v>
      </c>
      <c r="VZ28" s="568">
        <f t="shared" si="9"/>
        <v>0</v>
      </c>
      <c r="WA28" s="568">
        <f t="shared" si="9"/>
        <v>0</v>
      </c>
      <c r="WB28" s="568">
        <f t="shared" si="9"/>
        <v>0</v>
      </c>
      <c r="WC28" s="568">
        <f t="shared" si="9"/>
        <v>0</v>
      </c>
      <c r="WD28" s="568">
        <f t="shared" si="9"/>
        <v>0</v>
      </c>
      <c r="WE28" s="568">
        <f t="shared" si="9"/>
        <v>0</v>
      </c>
      <c r="WF28" s="568">
        <f t="shared" si="9"/>
        <v>0</v>
      </c>
      <c r="WG28" s="568">
        <f t="shared" si="9"/>
        <v>0</v>
      </c>
      <c r="WH28" s="568">
        <f t="shared" si="9"/>
        <v>0</v>
      </c>
      <c r="WI28" s="568">
        <f t="shared" si="9"/>
        <v>0</v>
      </c>
      <c r="WJ28" s="568">
        <f t="shared" si="9"/>
        <v>0</v>
      </c>
      <c r="WK28" s="568">
        <f t="shared" si="9"/>
        <v>0</v>
      </c>
      <c r="WL28" s="568">
        <f t="shared" si="9"/>
        <v>0</v>
      </c>
      <c r="WM28" s="568">
        <f t="shared" si="9"/>
        <v>0</v>
      </c>
      <c r="WN28" s="568">
        <f t="shared" si="9"/>
        <v>0</v>
      </c>
      <c r="WO28" s="568">
        <f t="shared" si="9"/>
        <v>0</v>
      </c>
      <c r="WP28" s="568">
        <f t="shared" si="9"/>
        <v>0</v>
      </c>
      <c r="WQ28" s="568">
        <f t="shared" si="9"/>
        <v>0</v>
      </c>
      <c r="WR28" s="568">
        <f t="shared" si="9"/>
        <v>0</v>
      </c>
      <c r="WS28" s="568">
        <f t="shared" si="9"/>
        <v>0</v>
      </c>
      <c r="WT28" s="568">
        <f t="shared" si="9"/>
        <v>0</v>
      </c>
      <c r="WU28" s="568">
        <f t="shared" si="9"/>
        <v>0</v>
      </c>
      <c r="WV28" s="568">
        <f t="shared" si="9"/>
        <v>0</v>
      </c>
      <c r="WW28" s="568">
        <f t="shared" si="9"/>
        <v>0</v>
      </c>
      <c r="WX28" s="568">
        <f t="shared" si="9"/>
        <v>0</v>
      </c>
      <c r="WY28" s="568">
        <f t="shared" si="9"/>
        <v>0</v>
      </c>
      <c r="WZ28" s="568">
        <f t="shared" si="9"/>
        <v>0</v>
      </c>
      <c r="XA28" s="568">
        <f t="shared" si="9"/>
        <v>0</v>
      </c>
      <c r="XB28" s="568">
        <f t="shared" si="9"/>
        <v>0</v>
      </c>
      <c r="XC28" s="568">
        <f t="shared" si="9"/>
        <v>0</v>
      </c>
      <c r="XD28" s="568">
        <f t="shared" si="9"/>
        <v>0</v>
      </c>
      <c r="XE28" s="568">
        <f t="shared" si="9"/>
        <v>0</v>
      </c>
      <c r="XF28" s="568">
        <f t="shared" si="9"/>
        <v>0</v>
      </c>
      <c r="XG28" s="568">
        <f t="shared" si="9"/>
        <v>0</v>
      </c>
      <c r="XH28" s="568">
        <f t="shared" si="9"/>
        <v>0</v>
      </c>
      <c r="XI28" s="568">
        <f t="shared" si="9"/>
        <v>0</v>
      </c>
      <c r="XJ28" s="568">
        <f t="shared" si="9"/>
        <v>0</v>
      </c>
      <c r="XK28" s="568">
        <f t="shared" si="9"/>
        <v>0</v>
      </c>
      <c r="XL28" s="568">
        <f t="shared" si="9"/>
        <v>0</v>
      </c>
      <c r="XM28" s="568">
        <f t="shared" si="9"/>
        <v>0</v>
      </c>
      <c r="XN28" s="568">
        <f t="shared" si="9"/>
        <v>0</v>
      </c>
      <c r="XO28" s="568">
        <f t="shared" si="9"/>
        <v>0</v>
      </c>
      <c r="XP28" s="568">
        <f t="shared" si="9"/>
        <v>0</v>
      </c>
      <c r="XQ28" s="568">
        <f t="shared" si="9"/>
        <v>0</v>
      </c>
      <c r="XR28" s="568">
        <f t="shared" si="9"/>
        <v>0</v>
      </c>
      <c r="XS28" s="568">
        <f t="shared" si="9"/>
        <v>0</v>
      </c>
      <c r="XT28" s="568">
        <f t="shared" si="9"/>
        <v>0</v>
      </c>
      <c r="XU28" s="568">
        <f t="shared" ref="XU28:AAF28" si="10">XU26/365</f>
        <v>0</v>
      </c>
      <c r="XV28" s="568">
        <f t="shared" si="10"/>
        <v>0</v>
      </c>
      <c r="XW28" s="568">
        <f t="shared" si="10"/>
        <v>0</v>
      </c>
      <c r="XX28" s="568">
        <f t="shared" si="10"/>
        <v>0</v>
      </c>
      <c r="XY28" s="568">
        <f t="shared" si="10"/>
        <v>0</v>
      </c>
      <c r="XZ28" s="568">
        <f t="shared" si="10"/>
        <v>0</v>
      </c>
      <c r="YA28" s="568">
        <f t="shared" si="10"/>
        <v>0</v>
      </c>
      <c r="YB28" s="568">
        <f t="shared" si="10"/>
        <v>0</v>
      </c>
      <c r="YC28" s="568">
        <f t="shared" si="10"/>
        <v>0</v>
      </c>
      <c r="YD28" s="568">
        <f t="shared" si="10"/>
        <v>0</v>
      </c>
      <c r="YE28" s="568">
        <f t="shared" si="10"/>
        <v>0</v>
      </c>
      <c r="YF28" s="568">
        <f t="shared" si="10"/>
        <v>0</v>
      </c>
      <c r="YG28" s="568">
        <f t="shared" si="10"/>
        <v>0</v>
      </c>
      <c r="YH28" s="568">
        <f t="shared" si="10"/>
        <v>0</v>
      </c>
      <c r="YI28" s="568">
        <f t="shared" si="10"/>
        <v>0</v>
      </c>
      <c r="YJ28" s="568">
        <f t="shared" si="10"/>
        <v>0</v>
      </c>
      <c r="YK28" s="568">
        <f t="shared" si="10"/>
        <v>0</v>
      </c>
      <c r="YL28" s="568">
        <f t="shared" si="10"/>
        <v>0</v>
      </c>
      <c r="YM28" s="568">
        <f t="shared" si="10"/>
        <v>0</v>
      </c>
      <c r="YN28" s="568">
        <f t="shared" si="10"/>
        <v>0</v>
      </c>
      <c r="YO28" s="568">
        <f t="shared" si="10"/>
        <v>0</v>
      </c>
      <c r="YP28" s="568">
        <f t="shared" si="10"/>
        <v>0</v>
      </c>
      <c r="YQ28" s="568">
        <f t="shared" si="10"/>
        <v>0</v>
      </c>
      <c r="YR28" s="568">
        <f t="shared" si="10"/>
        <v>0</v>
      </c>
      <c r="YS28" s="568">
        <f t="shared" si="10"/>
        <v>0</v>
      </c>
      <c r="YT28" s="568">
        <f t="shared" si="10"/>
        <v>0</v>
      </c>
      <c r="YU28" s="568">
        <f t="shared" si="10"/>
        <v>0</v>
      </c>
      <c r="YV28" s="568">
        <f t="shared" si="10"/>
        <v>0</v>
      </c>
      <c r="YW28" s="568">
        <f t="shared" si="10"/>
        <v>0</v>
      </c>
      <c r="YX28" s="568">
        <f t="shared" si="10"/>
        <v>0</v>
      </c>
      <c r="YY28" s="568">
        <f t="shared" si="10"/>
        <v>0</v>
      </c>
      <c r="YZ28" s="568">
        <f t="shared" si="10"/>
        <v>0</v>
      </c>
      <c r="ZA28" s="568">
        <f t="shared" si="10"/>
        <v>0</v>
      </c>
      <c r="ZB28" s="568">
        <f t="shared" si="10"/>
        <v>0</v>
      </c>
      <c r="ZC28" s="568">
        <f t="shared" si="10"/>
        <v>0</v>
      </c>
      <c r="ZD28" s="568">
        <f t="shared" si="10"/>
        <v>0</v>
      </c>
      <c r="ZE28" s="568">
        <f t="shared" si="10"/>
        <v>0</v>
      </c>
      <c r="ZF28" s="568">
        <f t="shared" si="10"/>
        <v>0</v>
      </c>
      <c r="ZG28" s="568">
        <f t="shared" si="10"/>
        <v>0</v>
      </c>
      <c r="ZH28" s="568">
        <f t="shared" si="10"/>
        <v>0</v>
      </c>
      <c r="ZI28" s="568">
        <f t="shared" si="10"/>
        <v>0</v>
      </c>
      <c r="ZJ28" s="568">
        <f t="shared" si="10"/>
        <v>0</v>
      </c>
      <c r="ZK28" s="568">
        <f t="shared" si="10"/>
        <v>0</v>
      </c>
      <c r="ZL28" s="568">
        <f t="shared" si="10"/>
        <v>0</v>
      </c>
      <c r="ZM28" s="568">
        <f t="shared" si="10"/>
        <v>0</v>
      </c>
      <c r="ZN28" s="568">
        <f t="shared" si="10"/>
        <v>0</v>
      </c>
      <c r="ZO28" s="568">
        <f t="shared" si="10"/>
        <v>0</v>
      </c>
      <c r="ZP28" s="568">
        <f t="shared" si="10"/>
        <v>0</v>
      </c>
      <c r="ZQ28" s="568">
        <f t="shared" si="10"/>
        <v>0</v>
      </c>
      <c r="ZR28" s="568">
        <f t="shared" si="10"/>
        <v>0</v>
      </c>
      <c r="ZS28" s="568">
        <f t="shared" si="10"/>
        <v>0</v>
      </c>
      <c r="ZT28" s="568">
        <f t="shared" si="10"/>
        <v>0</v>
      </c>
      <c r="ZU28" s="568">
        <f t="shared" si="10"/>
        <v>0</v>
      </c>
      <c r="ZV28" s="568">
        <f t="shared" si="10"/>
        <v>0</v>
      </c>
      <c r="ZW28" s="568">
        <f t="shared" si="10"/>
        <v>0</v>
      </c>
      <c r="ZX28" s="568">
        <f t="shared" si="10"/>
        <v>0</v>
      </c>
      <c r="ZY28" s="568">
        <f t="shared" si="10"/>
        <v>0</v>
      </c>
      <c r="ZZ28" s="568">
        <f t="shared" si="10"/>
        <v>0</v>
      </c>
      <c r="AAA28" s="568">
        <f t="shared" si="10"/>
        <v>0</v>
      </c>
      <c r="AAB28" s="568">
        <f t="shared" si="10"/>
        <v>0</v>
      </c>
      <c r="AAC28" s="568">
        <f t="shared" si="10"/>
        <v>0</v>
      </c>
      <c r="AAD28" s="568">
        <f t="shared" si="10"/>
        <v>0</v>
      </c>
      <c r="AAE28" s="568">
        <f t="shared" si="10"/>
        <v>0</v>
      </c>
      <c r="AAF28" s="568">
        <f t="shared" si="10"/>
        <v>0</v>
      </c>
      <c r="AAG28" s="568">
        <f t="shared" ref="AAG28:ACR28" si="11">AAG26/365</f>
        <v>0</v>
      </c>
      <c r="AAH28" s="568">
        <f t="shared" si="11"/>
        <v>0</v>
      </c>
      <c r="AAI28" s="568">
        <f t="shared" si="11"/>
        <v>0</v>
      </c>
      <c r="AAJ28" s="568">
        <f t="shared" si="11"/>
        <v>0</v>
      </c>
      <c r="AAK28" s="568">
        <f t="shared" si="11"/>
        <v>0</v>
      </c>
      <c r="AAL28" s="568">
        <f t="shared" si="11"/>
        <v>0</v>
      </c>
      <c r="AAM28" s="568">
        <f t="shared" si="11"/>
        <v>0</v>
      </c>
      <c r="AAN28" s="568">
        <f t="shared" si="11"/>
        <v>0</v>
      </c>
      <c r="AAO28" s="568">
        <f t="shared" si="11"/>
        <v>0</v>
      </c>
      <c r="AAP28" s="568">
        <f t="shared" si="11"/>
        <v>0</v>
      </c>
      <c r="AAQ28" s="568">
        <f t="shared" si="11"/>
        <v>0</v>
      </c>
      <c r="AAR28" s="568">
        <f t="shared" si="11"/>
        <v>0</v>
      </c>
      <c r="AAS28" s="568">
        <f t="shared" si="11"/>
        <v>0</v>
      </c>
      <c r="AAT28" s="568">
        <f t="shared" si="11"/>
        <v>0</v>
      </c>
      <c r="AAU28" s="568">
        <f t="shared" si="11"/>
        <v>0</v>
      </c>
      <c r="AAV28" s="568">
        <f t="shared" si="11"/>
        <v>0</v>
      </c>
      <c r="AAW28" s="568">
        <f t="shared" si="11"/>
        <v>0</v>
      </c>
      <c r="AAX28" s="568">
        <f t="shared" si="11"/>
        <v>0</v>
      </c>
      <c r="AAY28" s="568">
        <f t="shared" si="11"/>
        <v>0</v>
      </c>
      <c r="AAZ28" s="568">
        <f t="shared" si="11"/>
        <v>0</v>
      </c>
      <c r="ABA28" s="568">
        <f t="shared" si="11"/>
        <v>0</v>
      </c>
      <c r="ABB28" s="568">
        <f t="shared" si="11"/>
        <v>0</v>
      </c>
      <c r="ABC28" s="568">
        <f t="shared" si="11"/>
        <v>0</v>
      </c>
      <c r="ABD28" s="568">
        <f t="shared" si="11"/>
        <v>0</v>
      </c>
      <c r="ABE28" s="568">
        <f t="shared" si="11"/>
        <v>0</v>
      </c>
      <c r="ABF28" s="568">
        <f t="shared" si="11"/>
        <v>0</v>
      </c>
      <c r="ABG28" s="568">
        <f t="shared" si="11"/>
        <v>0</v>
      </c>
      <c r="ABH28" s="568">
        <f t="shared" si="11"/>
        <v>0</v>
      </c>
      <c r="ABI28" s="568">
        <f t="shared" si="11"/>
        <v>0</v>
      </c>
      <c r="ABJ28" s="568">
        <f t="shared" si="11"/>
        <v>0</v>
      </c>
      <c r="ABK28" s="568">
        <f t="shared" si="11"/>
        <v>0</v>
      </c>
      <c r="ABL28" s="568">
        <f t="shared" si="11"/>
        <v>0</v>
      </c>
      <c r="ABM28" s="568">
        <f t="shared" si="11"/>
        <v>0</v>
      </c>
      <c r="ABN28" s="568">
        <f t="shared" si="11"/>
        <v>0</v>
      </c>
      <c r="ABO28" s="568">
        <f t="shared" si="11"/>
        <v>0</v>
      </c>
      <c r="ABP28" s="568">
        <f t="shared" si="11"/>
        <v>0</v>
      </c>
      <c r="ABQ28" s="568">
        <f t="shared" si="11"/>
        <v>0</v>
      </c>
      <c r="ABR28" s="568">
        <f t="shared" si="11"/>
        <v>0</v>
      </c>
      <c r="ABS28" s="568">
        <f t="shared" si="11"/>
        <v>0</v>
      </c>
      <c r="ABT28" s="568">
        <f t="shared" si="11"/>
        <v>0</v>
      </c>
      <c r="ABU28" s="568">
        <f t="shared" si="11"/>
        <v>0</v>
      </c>
      <c r="ABV28" s="568">
        <f t="shared" si="11"/>
        <v>0</v>
      </c>
      <c r="ABW28" s="568">
        <f t="shared" si="11"/>
        <v>0</v>
      </c>
      <c r="ABX28" s="568">
        <f t="shared" si="11"/>
        <v>0</v>
      </c>
      <c r="ABY28" s="568">
        <f t="shared" si="11"/>
        <v>0</v>
      </c>
      <c r="ABZ28" s="568">
        <f t="shared" si="11"/>
        <v>0</v>
      </c>
      <c r="ACA28" s="568">
        <f t="shared" si="11"/>
        <v>0</v>
      </c>
      <c r="ACB28" s="568">
        <f t="shared" si="11"/>
        <v>0</v>
      </c>
      <c r="ACC28" s="568">
        <f t="shared" si="11"/>
        <v>0</v>
      </c>
      <c r="ACD28" s="568">
        <f t="shared" si="11"/>
        <v>0</v>
      </c>
      <c r="ACE28" s="568">
        <f t="shared" si="11"/>
        <v>0</v>
      </c>
      <c r="ACF28" s="568">
        <f t="shared" si="11"/>
        <v>0</v>
      </c>
      <c r="ACG28" s="568">
        <f t="shared" si="11"/>
        <v>0</v>
      </c>
      <c r="ACH28" s="568">
        <f t="shared" si="11"/>
        <v>0</v>
      </c>
      <c r="ACI28" s="568">
        <f t="shared" si="11"/>
        <v>0</v>
      </c>
      <c r="ACJ28" s="568">
        <f t="shared" si="11"/>
        <v>0</v>
      </c>
      <c r="ACK28" s="568">
        <f t="shared" si="11"/>
        <v>0</v>
      </c>
      <c r="ACL28" s="568">
        <f t="shared" si="11"/>
        <v>0</v>
      </c>
      <c r="ACM28" s="568">
        <f t="shared" si="11"/>
        <v>0</v>
      </c>
      <c r="ACN28" s="568">
        <f t="shared" si="11"/>
        <v>0</v>
      </c>
      <c r="ACO28" s="568">
        <f t="shared" si="11"/>
        <v>0</v>
      </c>
      <c r="ACP28" s="568">
        <f t="shared" si="11"/>
        <v>0</v>
      </c>
      <c r="ACQ28" s="568">
        <f t="shared" si="11"/>
        <v>0</v>
      </c>
      <c r="ACR28" s="568">
        <f t="shared" si="11"/>
        <v>0</v>
      </c>
      <c r="ACS28" s="568">
        <f t="shared" ref="ACS28:AFD28" si="12">ACS26/365</f>
        <v>0</v>
      </c>
      <c r="ACT28" s="568">
        <f t="shared" si="12"/>
        <v>0</v>
      </c>
      <c r="ACU28" s="568">
        <f t="shared" si="12"/>
        <v>0</v>
      </c>
      <c r="ACV28" s="568">
        <f t="shared" si="12"/>
        <v>0</v>
      </c>
      <c r="ACW28" s="568">
        <f t="shared" si="12"/>
        <v>0</v>
      </c>
      <c r="ACX28" s="568">
        <f t="shared" si="12"/>
        <v>0</v>
      </c>
      <c r="ACY28" s="568">
        <f t="shared" si="12"/>
        <v>0</v>
      </c>
      <c r="ACZ28" s="568">
        <f t="shared" si="12"/>
        <v>0</v>
      </c>
      <c r="ADA28" s="568">
        <f t="shared" si="12"/>
        <v>0</v>
      </c>
      <c r="ADB28" s="568">
        <f t="shared" si="12"/>
        <v>0</v>
      </c>
      <c r="ADC28" s="568">
        <f t="shared" si="12"/>
        <v>0</v>
      </c>
      <c r="ADD28" s="568">
        <f t="shared" si="12"/>
        <v>0</v>
      </c>
      <c r="ADE28" s="568">
        <f t="shared" si="12"/>
        <v>0</v>
      </c>
      <c r="ADF28" s="568">
        <f t="shared" si="12"/>
        <v>0</v>
      </c>
      <c r="ADG28" s="568">
        <f t="shared" si="12"/>
        <v>0</v>
      </c>
      <c r="ADH28" s="568">
        <f t="shared" si="12"/>
        <v>0</v>
      </c>
      <c r="ADI28" s="568">
        <f t="shared" si="12"/>
        <v>0</v>
      </c>
      <c r="ADJ28" s="568">
        <f t="shared" si="12"/>
        <v>0</v>
      </c>
      <c r="ADK28" s="568">
        <f t="shared" si="12"/>
        <v>0</v>
      </c>
      <c r="ADL28" s="568">
        <f t="shared" si="12"/>
        <v>0</v>
      </c>
      <c r="ADM28" s="568">
        <f t="shared" si="12"/>
        <v>0</v>
      </c>
      <c r="ADN28" s="568">
        <f t="shared" si="12"/>
        <v>0</v>
      </c>
      <c r="ADO28" s="568">
        <f t="shared" si="12"/>
        <v>0</v>
      </c>
      <c r="ADP28" s="568">
        <f t="shared" si="12"/>
        <v>0</v>
      </c>
      <c r="ADQ28" s="568">
        <f t="shared" si="12"/>
        <v>0</v>
      </c>
      <c r="ADR28" s="568">
        <f t="shared" si="12"/>
        <v>0</v>
      </c>
      <c r="ADS28" s="568">
        <f t="shared" si="12"/>
        <v>0</v>
      </c>
      <c r="ADT28" s="568">
        <f t="shared" si="12"/>
        <v>0</v>
      </c>
      <c r="ADU28" s="568">
        <f t="shared" si="12"/>
        <v>0</v>
      </c>
      <c r="ADV28" s="568">
        <f t="shared" si="12"/>
        <v>0</v>
      </c>
      <c r="ADW28" s="568">
        <f t="shared" si="12"/>
        <v>0</v>
      </c>
      <c r="ADX28" s="568">
        <f t="shared" si="12"/>
        <v>0</v>
      </c>
      <c r="ADY28" s="568">
        <f t="shared" si="12"/>
        <v>0</v>
      </c>
      <c r="ADZ28" s="568">
        <f t="shared" si="12"/>
        <v>0</v>
      </c>
      <c r="AEA28" s="568">
        <f t="shared" si="12"/>
        <v>0</v>
      </c>
      <c r="AEB28" s="568">
        <f t="shared" si="12"/>
        <v>0</v>
      </c>
      <c r="AEC28" s="568">
        <f t="shared" si="12"/>
        <v>0</v>
      </c>
      <c r="AED28" s="568">
        <f t="shared" si="12"/>
        <v>0</v>
      </c>
      <c r="AEE28" s="568">
        <f t="shared" si="12"/>
        <v>0</v>
      </c>
      <c r="AEF28" s="568">
        <f t="shared" si="12"/>
        <v>0</v>
      </c>
      <c r="AEG28" s="568">
        <f t="shared" si="12"/>
        <v>0</v>
      </c>
      <c r="AEH28" s="568">
        <f t="shared" si="12"/>
        <v>0</v>
      </c>
      <c r="AEI28" s="568">
        <f t="shared" si="12"/>
        <v>0</v>
      </c>
      <c r="AEJ28" s="568">
        <f t="shared" si="12"/>
        <v>0</v>
      </c>
      <c r="AEK28" s="568">
        <f t="shared" si="12"/>
        <v>0</v>
      </c>
      <c r="AEL28" s="568">
        <f t="shared" si="12"/>
        <v>0</v>
      </c>
      <c r="AEM28" s="568">
        <f t="shared" si="12"/>
        <v>0</v>
      </c>
      <c r="AEN28" s="568">
        <f t="shared" si="12"/>
        <v>0</v>
      </c>
      <c r="AEO28" s="568">
        <f t="shared" si="12"/>
        <v>0</v>
      </c>
      <c r="AEP28" s="568">
        <f t="shared" si="12"/>
        <v>0</v>
      </c>
      <c r="AEQ28" s="568">
        <f t="shared" si="12"/>
        <v>0</v>
      </c>
      <c r="AER28" s="568">
        <f t="shared" si="12"/>
        <v>0</v>
      </c>
      <c r="AES28" s="568">
        <f t="shared" si="12"/>
        <v>0</v>
      </c>
      <c r="AET28" s="568">
        <f t="shared" si="12"/>
        <v>0</v>
      </c>
      <c r="AEU28" s="568">
        <f t="shared" si="12"/>
        <v>0</v>
      </c>
      <c r="AEV28" s="568">
        <f t="shared" si="12"/>
        <v>0</v>
      </c>
      <c r="AEW28" s="568">
        <f t="shared" si="12"/>
        <v>0</v>
      </c>
      <c r="AEX28" s="568">
        <f t="shared" si="12"/>
        <v>0</v>
      </c>
      <c r="AEY28" s="568">
        <f t="shared" si="12"/>
        <v>0</v>
      </c>
      <c r="AEZ28" s="568">
        <f t="shared" si="12"/>
        <v>0</v>
      </c>
      <c r="AFA28" s="568">
        <f t="shared" si="12"/>
        <v>0</v>
      </c>
      <c r="AFB28" s="568">
        <f t="shared" si="12"/>
        <v>0</v>
      </c>
      <c r="AFC28" s="568">
        <f t="shared" si="12"/>
        <v>0</v>
      </c>
      <c r="AFD28" s="568">
        <f t="shared" si="12"/>
        <v>0</v>
      </c>
      <c r="AFE28" s="568">
        <f t="shared" ref="AFE28:AHP28" si="13">AFE26/365</f>
        <v>0</v>
      </c>
      <c r="AFF28" s="568">
        <f t="shared" si="13"/>
        <v>0</v>
      </c>
      <c r="AFG28" s="568">
        <f t="shared" si="13"/>
        <v>0</v>
      </c>
      <c r="AFH28" s="568">
        <f t="shared" si="13"/>
        <v>0</v>
      </c>
      <c r="AFI28" s="568">
        <f t="shared" si="13"/>
        <v>0</v>
      </c>
      <c r="AFJ28" s="568">
        <f t="shared" si="13"/>
        <v>0</v>
      </c>
      <c r="AFK28" s="568">
        <f t="shared" si="13"/>
        <v>0</v>
      </c>
      <c r="AFL28" s="568">
        <f t="shared" si="13"/>
        <v>0</v>
      </c>
      <c r="AFM28" s="568">
        <f t="shared" si="13"/>
        <v>0</v>
      </c>
      <c r="AFN28" s="568">
        <f t="shared" si="13"/>
        <v>0</v>
      </c>
      <c r="AFO28" s="568">
        <f t="shared" si="13"/>
        <v>0</v>
      </c>
      <c r="AFP28" s="568">
        <f t="shared" si="13"/>
        <v>0</v>
      </c>
      <c r="AFQ28" s="568">
        <f t="shared" si="13"/>
        <v>0</v>
      </c>
      <c r="AFR28" s="568">
        <f t="shared" si="13"/>
        <v>0</v>
      </c>
      <c r="AFS28" s="568">
        <f t="shared" si="13"/>
        <v>0</v>
      </c>
      <c r="AFT28" s="568">
        <f t="shared" si="13"/>
        <v>0</v>
      </c>
      <c r="AFU28" s="568">
        <f t="shared" si="13"/>
        <v>0</v>
      </c>
      <c r="AFV28" s="568">
        <f t="shared" si="13"/>
        <v>0</v>
      </c>
      <c r="AFW28" s="568">
        <f t="shared" si="13"/>
        <v>0</v>
      </c>
      <c r="AFX28" s="568">
        <f t="shared" si="13"/>
        <v>0</v>
      </c>
      <c r="AFY28" s="568">
        <f t="shared" si="13"/>
        <v>0</v>
      </c>
      <c r="AFZ28" s="568">
        <f t="shared" si="13"/>
        <v>0</v>
      </c>
      <c r="AGA28" s="568">
        <f t="shared" si="13"/>
        <v>0</v>
      </c>
      <c r="AGB28" s="568">
        <f t="shared" si="13"/>
        <v>0</v>
      </c>
      <c r="AGC28" s="568">
        <f t="shared" si="13"/>
        <v>0</v>
      </c>
      <c r="AGD28" s="568">
        <f t="shared" si="13"/>
        <v>0</v>
      </c>
      <c r="AGE28" s="568">
        <f t="shared" si="13"/>
        <v>0</v>
      </c>
      <c r="AGF28" s="568">
        <f t="shared" si="13"/>
        <v>0</v>
      </c>
      <c r="AGG28" s="568">
        <f t="shared" si="13"/>
        <v>0</v>
      </c>
      <c r="AGH28" s="568">
        <f t="shared" si="13"/>
        <v>0</v>
      </c>
      <c r="AGI28" s="568">
        <f t="shared" si="13"/>
        <v>0</v>
      </c>
      <c r="AGJ28" s="568">
        <f t="shared" si="13"/>
        <v>0</v>
      </c>
      <c r="AGK28" s="568">
        <f t="shared" si="13"/>
        <v>0</v>
      </c>
      <c r="AGL28" s="568">
        <f t="shared" si="13"/>
        <v>0</v>
      </c>
      <c r="AGM28" s="568">
        <f t="shared" si="13"/>
        <v>0</v>
      </c>
      <c r="AGN28" s="568">
        <f t="shared" si="13"/>
        <v>0</v>
      </c>
      <c r="AGO28" s="568">
        <f t="shared" si="13"/>
        <v>0</v>
      </c>
      <c r="AGP28" s="568">
        <f t="shared" si="13"/>
        <v>0</v>
      </c>
      <c r="AGQ28" s="568">
        <f t="shared" si="13"/>
        <v>0</v>
      </c>
      <c r="AGR28" s="568">
        <f t="shared" si="13"/>
        <v>0</v>
      </c>
      <c r="AGS28" s="568">
        <f t="shared" si="13"/>
        <v>0</v>
      </c>
      <c r="AGT28" s="568">
        <f t="shared" si="13"/>
        <v>0</v>
      </c>
      <c r="AGU28" s="568">
        <f t="shared" si="13"/>
        <v>0</v>
      </c>
      <c r="AGV28" s="568">
        <f t="shared" si="13"/>
        <v>0</v>
      </c>
      <c r="AGW28" s="568">
        <f t="shared" si="13"/>
        <v>0</v>
      </c>
      <c r="AGX28" s="568">
        <f t="shared" si="13"/>
        <v>0</v>
      </c>
      <c r="AGY28" s="568">
        <f t="shared" si="13"/>
        <v>0</v>
      </c>
      <c r="AGZ28" s="568">
        <f t="shared" si="13"/>
        <v>0</v>
      </c>
      <c r="AHA28" s="568">
        <f t="shared" si="13"/>
        <v>0</v>
      </c>
      <c r="AHB28" s="568">
        <f t="shared" si="13"/>
        <v>0</v>
      </c>
      <c r="AHC28" s="568">
        <f t="shared" si="13"/>
        <v>0</v>
      </c>
      <c r="AHD28" s="568">
        <f t="shared" si="13"/>
        <v>0</v>
      </c>
      <c r="AHE28" s="568">
        <f t="shared" si="13"/>
        <v>0</v>
      </c>
      <c r="AHF28" s="568">
        <f t="shared" si="13"/>
        <v>0</v>
      </c>
      <c r="AHG28" s="568">
        <f t="shared" si="13"/>
        <v>0</v>
      </c>
      <c r="AHH28" s="568">
        <f t="shared" si="13"/>
        <v>0</v>
      </c>
      <c r="AHI28" s="568">
        <f t="shared" si="13"/>
        <v>0</v>
      </c>
      <c r="AHJ28" s="568">
        <f t="shared" si="13"/>
        <v>0</v>
      </c>
      <c r="AHK28" s="568">
        <f t="shared" si="13"/>
        <v>0</v>
      </c>
      <c r="AHL28" s="568">
        <f t="shared" si="13"/>
        <v>0</v>
      </c>
      <c r="AHM28" s="568">
        <f t="shared" si="13"/>
        <v>0</v>
      </c>
      <c r="AHN28" s="568">
        <f t="shared" si="13"/>
        <v>0</v>
      </c>
      <c r="AHO28" s="568">
        <f t="shared" si="13"/>
        <v>0</v>
      </c>
      <c r="AHP28" s="568">
        <f t="shared" si="13"/>
        <v>0</v>
      </c>
      <c r="AHQ28" s="568">
        <f t="shared" ref="AHQ28:AKB28" si="14">AHQ26/365</f>
        <v>0</v>
      </c>
      <c r="AHR28" s="568">
        <f t="shared" si="14"/>
        <v>0</v>
      </c>
      <c r="AHS28" s="568">
        <f t="shared" si="14"/>
        <v>0</v>
      </c>
      <c r="AHT28" s="568">
        <f t="shared" si="14"/>
        <v>0</v>
      </c>
      <c r="AHU28" s="568">
        <f t="shared" si="14"/>
        <v>0</v>
      </c>
      <c r="AHV28" s="568">
        <f t="shared" si="14"/>
        <v>0</v>
      </c>
      <c r="AHW28" s="568">
        <f t="shared" si="14"/>
        <v>0</v>
      </c>
      <c r="AHX28" s="568">
        <f t="shared" si="14"/>
        <v>0</v>
      </c>
      <c r="AHY28" s="568">
        <f t="shared" si="14"/>
        <v>0</v>
      </c>
      <c r="AHZ28" s="568">
        <f t="shared" si="14"/>
        <v>0</v>
      </c>
      <c r="AIA28" s="568">
        <f t="shared" si="14"/>
        <v>0</v>
      </c>
      <c r="AIB28" s="568">
        <f t="shared" si="14"/>
        <v>0</v>
      </c>
      <c r="AIC28" s="568">
        <f t="shared" si="14"/>
        <v>0</v>
      </c>
      <c r="AID28" s="568">
        <f t="shared" si="14"/>
        <v>0</v>
      </c>
      <c r="AIE28" s="568">
        <f t="shared" si="14"/>
        <v>0</v>
      </c>
      <c r="AIF28" s="568">
        <f t="shared" si="14"/>
        <v>0</v>
      </c>
      <c r="AIG28" s="568">
        <f t="shared" si="14"/>
        <v>0</v>
      </c>
      <c r="AIH28" s="568">
        <f t="shared" si="14"/>
        <v>0</v>
      </c>
      <c r="AII28" s="568">
        <f t="shared" si="14"/>
        <v>0</v>
      </c>
      <c r="AIJ28" s="568">
        <f t="shared" si="14"/>
        <v>0</v>
      </c>
      <c r="AIK28" s="568">
        <f t="shared" si="14"/>
        <v>0</v>
      </c>
      <c r="AIL28" s="568">
        <f t="shared" si="14"/>
        <v>0</v>
      </c>
      <c r="AIM28" s="568">
        <f t="shared" si="14"/>
        <v>0</v>
      </c>
      <c r="AIN28" s="568">
        <f t="shared" si="14"/>
        <v>0</v>
      </c>
      <c r="AIO28" s="568">
        <f t="shared" si="14"/>
        <v>0</v>
      </c>
      <c r="AIP28" s="568">
        <f t="shared" si="14"/>
        <v>0</v>
      </c>
      <c r="AIQ28" s="568">
        <f t="shared" si="14"/>
        <v>0</v>
      </c>
      <c r="AIR28" s="568">
        <f t="shared" si="14"/>
        <v>0</v>
      </c>
      <c r="AIS28" s="568">
        <f t="shared" si="14"/>
        <v>0</v>
      </c>
      <c r="AIT28" s="568">
        <f t="shared" si="14"/>
        <v>0</v>
      </c>
      <c r="AIU28" s="568">
        <f t="shared" si="14"/>
        <v>0</v>
      </c>
      <c r="AIV28" s="568">
        <f t="shared" si="14"/>
        <v>0</v>
      </c>
      <c r="AIW28" s="568">
        <f t="shared" si="14"/>
        <v>0</v>
      </c>
      <c r="AIX28" s="568">
        <f t="shared" si="14"/>
        <v>0</v>
      </c>
      <c r="AIY28" s="568">
        <f t="shared" si="14"/>
        <v>0</v>
      </c>
      <c r="AIZ28" s="568">
        <f t="shared" si="14"/>
        <v>0</v>
      </c>
      <c r="AJA28" s="568">
        <f t="shared" si="14"/>
        <v>0</v>
      </c>
      <c r="AJB28" s="568">
        <f t="shared" si="14"/>
        <v>0</v>
      </c>
      <c r="AJC28" s="568">
        <f t="shared" si="14"/>
        <v>0</v>
      </c>
      <c r="AJD28" s="568">
        <f t="shared" si="14"/>
        <v>0</v>
      </c>
      <c r="AJE28" s="568">
        <f t="shared" si="14"/>
        <v>0</v>
      </c>
      <c r="AJF28" s="568">
        <f t="shared" si="14"/>
        <v>0</v>
      </c>
      <c r="AJG28" s="568">
        <f t="shared" si="14"/>
        <v>0</v>
      </c>
      <c r="AJH28" s="568">
        <f t="shared" si="14"/>
        <v>0</v>
      </c>
      <c r="AJI28" s="568">
        <f t="shared" si="14"/>
        <v>0</v>
      </c>
      <c r="AJJ28" s="568">
        <f t="shared" si="14"/>
        <v>0</v>
      </c>
      <c r="AJK28" s="568">
        <f t="shared" si="14"/>
        <v>0</v>
      </c>
      <c r="AJL28" s="568">
        <f t="shared" si="14"/>
        <v>0</v>
      </c>
      <c r="AJM28" s="568">
        <f t="shared" si="14"/>
        <v>0</v>
      </c>
      <c r="AJN28" s="568">
        <f t="shared" si="14"/>
        <v>0</v>
      </c>
      <c r="AJO28" s="568">
        <f t="shared" si="14"/>
        <v>0</v>
      </c>
      <c r="AJP28" s="568">
        <f t="shared" si="14"/>
        <v>0</v>
      </c>
      <c r="AJQ28" s="568">
        <f t="shared" si="14"/>
        <v>0</v>
      </c>
      <c r="AJR28" s="568">
        <f t="shared" si="14"/>
        <v>0</v>
      </c>
      <c r="AJS28" s="568">
        <f t="shared" si="14"/>
        <v>0</v>
      </c>
      <c r="AJT28" s="568">
        <f t="shared" si="14"/>
        <v>0</v>
      </c>
      <c r="AJU28" s="568">
        <f t="shared" si="14"/>
        <v>0</v>
      </c>
      <c r="AJV28" s="568">
        <f t="shared" si="14"/>
        <v>0</v>
      </c>
      <c r="AJW28" s="568">
        <f t="shared" si="14"/>
        <v>0</v>
      </c>
      <c r="AJX28" s="568">
        <f t="shared" si="14"/>
        <v>0</v>
      </c>
      <c r="AJY28" s="568">
        <f t="shared" si="14"/>
        <v>0</v>
      </c>
      <c r="AJZ28" s="568">
        <f t="shared" si="14"/>
        <v>0</v>
      </c>
      <c r="AKA28" s="568">
        <f t="shared" si="14"/>
        <v>0</v>
      </c>
      <c r="AKB28" s="568">
        <f t="shared" si="14"/>
        <v>0</v>
      </c>
      <c r="AKC28" s="568">
        <f t="shared" ref="AKC28:AMN28" si="15">AKC26/365</f>
        <v>0</v>
      </c>
      <c r="AKD28" s="568">
        <f t="shared" si="15"/>
        <v>0</v>
      </c>
      <c r="AKE28" s="568">
        <f t="shared" si="15"/>
        <v>0</v>
      </c>
      <c r="AKF28" s="568">
        <f t="shared" si="15"/>
        <v>0</v>
      </c>
      <c r="AKG28" s="568">
        <f t="shared" si="15"/>
        <v>0</v>
      </c>
      <c r="AKH28" s="568">
        <f t="shared" si="15"/>
        <v>0</v>
      </c>
      <c r="AKI28" s="568">
        <f t="shared" si="15"/>
        <v>0</v>
      </c>
      <c r="AKJ28" s="568">
        <f t="shared" si="15"/>
        <v>0</v>
      </c>
      <c r="AKK28" s="568">
        <f t="shared" si="15"/>
        <v>0</v>
      </c>
      <c r="AKL28" s="568">
        <f t="shared" si="15"/>
        <v>0</v>
      </c>
      <c r="AKM28" s="568">
        <f t="shared" si="15"/>
        <v>0</v>
      </c>
      <c r="AKN28" s="568">
        <f t="shared" si="15"/>
        <v>0</v>
      </c>
      <c r="AKO28" s="568">
        <f t="shared" si="15"/>
        <v>0</v>
      </c>
      <c r="AKP28" s="568">
        <f t="shared" si="15"/>
        <v>0</v>
      </c>
      <c r="AKQ28" s="568">
        <f t="shared" si="15"/>
        <v>0</v>
      </c>
      <c r="AKR28" s="568">
        <f t="shared" si="15"/>
        <v>0</v>
      </c>
      <c r="AKS28" s="568">
        <f t="shared" si="15"/>
        <v>0</v>
      </c>
      <c r="AKT28" s="568">
        <f t="shared" si="15"/>
        <v>0</v>
      </c>
      <c r="AKU28" s="568">
        <f t="shared" si="15"/>
        <v>0</v>
      </c>
      <c r="AKV28" s="568">
        <f t="shared" si="15"/>
        <v>0</v>
      </c>
      <c r="AKW28" s="568">
        <f t="shared" si="15"/>
        <v>0</v>
      </c>
      <c r="AKX28" s="568">
        <f t="shared" si="15"/>
        <v>0</v>
      </c>
      <c r="AKY28" s="568">
        <f t="shared" si="15"/>
        <v>0</v>
      </c>
      <c r="AKZ28" s="568">
        <f t="shared" si="15"/>
        <v>0</v>
      </c>
      <c r="ALA28" s="568">
        <f t="shared" si="15"/>
        <v>0</v>
      </c>
      <c r="ALB28" s="568">
        <f t="shared" si="15"/>
        <v>0</v>
      </c>
      <c r="ALC28" s="568">
        <f t="shared" si="15"/>
        <v>0</v>
      </c>
      <c r="ALD28" s="568">
        <f t="shared" si="15"/>
        <v>0</v>
      </c>
      <c r="ALE28" s="568">
        <f t="shared" si="15"/>
        <v>0</v>
      </c>
      <c r="ALF28" s="568">
        <f t="shared" si="15"/>
        <v>0</v>
      </c>
      <c r="ALG28" s="568">
        <f t="shared" si="15"/>
        <v>0</v>
      </c>
      <c r="ALH28" s="568">
        <f t="shared" si="15"/>
        <v>0</v>
      </c>
      <c r="ALI28" s="568">
        <f t="shared" si="15"/>
        <v>0</v>
      </c>
      <c r="ALJ28" s="568">
        <f t="shared" si="15"/>
        <v>0</v>
      </c>
      <c r="ALK28" s="568">
        <f t="shared" si="15"/>
        <v>0</v>
      </c>
      <c r="ALL28" s="568">
        <f t="shared" si="15"/>
        <v>0</v>
      </c>
      <c r="ALM28" s="568">
        <f t="shared" si="15"/>
        <v>0</v>
      </c>
      <c r="ALN28" s="568">
        <f t="shared" si="15"/>
        <v>0</v>
      </c>
      <c r="ALO28" s="568">
        <f t="shared" si="15"/>
        <v>0</v>
      </c>
      <c r="ALP28" s="568">
        <f t="shared" si="15"/>
        <v>0</v>
      </c>
      <c r="ALQ28" s="568">
        <f t="shared" si="15"/>
        <v>0</v>
      </c>
      <c r="ALR28" s="568">
        <f t="shared" si="15"/>
        <v>0</v>
      </c>
      <c r="ALS28" s="568">
        <f t="shared" si="15"/>
        <v>0</v>
      </c>
      <c r="ALT28" s="568">
        <f t="shared" si="15"/>
        <v>0</v>
      </c>
      <c r="ALU28" s="568">
        <f t="shared" si="15"/>
        <v>0</v>
      </c>
      <c r="ALV28" s="568">
        <f t="shared" si="15"/>
        <v>0</v>
      </c>
      <c r="ALW28" s="568">
        <f t="shared" si="15"/>
        <v>0</v>
      </c>
      <c r="ALX28" s="568">
        <f t="shared" si="15"/>
        <v>0</v>
      </c>
      <c r="ALY28" s="568">
        <f t="shared" si="15"/>
        <v>0</v>
      </c>
      <c r="ALZ28" s="568">
        <f t="shared" si="15"/>
        <v>0</v>
      </c>
      <c r="AMA28" s="568">
        <f t="shared" si="15"/>
        <v>0</v>
      </c>
      <c r="AMB28" s="568">
        <f t="shared" si="15"/>
        <v>0</v>
      </c>
      <c r="AMC28" s="568">
        <f t="shared" si="15"/>
        <v>0</v>
      </c>
      <c r="AMD28" s="568">
        <f t="shared" si="15"/>
        <v>0</v>
      </c>
      <c r="AME28" s="568">
        <f t="shared" si="15"/>
        <v>0</v>
      </c>
      <c r="AMF28" s="568">
        <f t="shared" si="15"/>
        <v>0</v>
      </c>
      <c r="AMG28" s="568">
        <f t="shared" si="15"/>
        <v>0</v>
      </c>
      <c r="AMH28" s="568">
        <f t="shared" si="15"/>
        <v>0</v>
      </c>
      <c r="AMI28" s="568">
        <f t="shared" si="15"/>
        <v>0</v>
      </c>
      <c r="AMJ28" s="568">
        <f t="shared" si="15"/>
        <v>0</v>
      </c>
      <c r="AMK28" s="568">
        <f t="shared" si="15"/>
        <v>0</v>
      </c>
      <c r="AML28" s="568">
        <f t="shared" si="15"/>
        <v>0</v>
      </c>
      <c r="AMM28" s="568">
        <f t="shared" si="15"/>
        <v>0</v>
      </c>
      <c r="AMN28" s="568">
        <f t="shared" si="15"/>
        <v>0</v>
      </c>
      <c r="AMO28" s="568">
        <f t="shared" ref="AMO28:AOZ28" si="16">AMO26/365</f>
        <v>0</v>
      </c>
      <c r="AMP28" s="568">
        <f t="shared" si="16"/>
        <v>0</v>
      </c>
      <c r="AMQ28" s="568">
        <f t="shared" si="16"/>
        <v>0</v>
      </c>
      <c r="AMR28" s="568">
        <f t="shared" si="16"/>
        <v>0</v>
      </c>
      <c r="AMS28" s="568">
        <f t="shared" si="16"/>
        <v>0</v>
      </c>
      <c r="AMT28" s="568">
        <f t="shared" si="16"/>
        <v>0</v>
      </c>
      <c r="AMU28" s="568">
        <f t="shared" si="16"/>
        <v>0</v>
      </c>
      <c r="AMV28" s="568">
        <f t="shared" si="16"/>
        <v>0</v>
      </c>
      <c r="AMW28" s="568">
        <f t="shared" si="16"/>
        <v>0</v>
      </c>
      <c r="AMX28" s="568">
        <f t="shared" si="16"/>
        <v>0</v>
      </c>
      <c r="AMY28" s="568">
        <f t="shared" si="16"/>
        <v>0</v>
      </c>
      <c r="AMZ28" s="568">
        <f t="shared" si="16"/>
        <v>0</v>
      </c>
      <c r="ANA28" s="568">
        <f t="shared" si="16"/>
        <v>0</v>
      </c>
      <c r="ANB28" s="568">
        <f t="shared" si="16"/>
        <v>0</v>
      </c>
      <c r="ANC28" s="568">
        <f t="shared" si="16"/>
        <v>0</v>
      </c>
      <c r="AND28" s="568">
        <f t="shared" si="16"/>
        <v>0</v>
      </c>
      <c r="ANE28" s="568">
        <f t="shared" si="16"/>
        <v>0</v>
      </c>
      <c r="ANF28" s="568">
        <f t="shared" si="16"/>
        <v>0</v>
      </c>
      <c r="ANG28" s="568">
        <f t="shared" si="16"/>
        <v>0</v>
      </c>
      <c r="ANH28" s="568">
        <f t="shared" si="16"/>
        <v>0</v>
      </c>
      <c r="ANI28" s="568">
        <f t="shared" si="16"/>
        <v>0</v>
      </c>
      <c r="ANJ28" s="568">
        <f t="shared" si="16"/>
        <v>0</v>
      </c>
      <c r="ANK28" s="568">
        <f t="shared" si="16"/>
        <v>0</v>
      </c>
      <c r="ANL28" s="568">
        <f t="shared" si="16"/>
        <v>0</v>
      </c>
      <c r="ANM28" s="568">
        <f t="shared" si="16"/>
        <v>0</v>
      </c>
      <c r="ANN28" s="568">
        <f t="shared" si="16"/>
        <v>0</v>
      </c>
      <c r="ANO28" s="568">
        <f t="shared" si="16"/>
        <v>0</v>
      </c>
      <c r="ANP28" s="568">
        <f t="shared" si="16"/>
        <v>0</v>
      </c>
      <c r="ANQ28" s="568">
        <f t="shared" si="16"/>
        <v>0</v>
      </c>
      <c r="ANR28" s="568">
        <f t="shared" si="16"/>
        <v>0</v>
      </c>
      <c r="ANS28" s="568">
        <f t="shared" si="16"/>
        <v>0</v>
      </c>
      <c r="ANT28" s="568">
        <f t="shared" si="16"/>
        <v>0</v>
      </c>
      <c r="ANU28" s="568">
        <f t="shared" si="16"/>
        <v>0</v>
      </c>
      <c r="ANV28" s="568">
        <f t="shared" si="16"/>
        <v>0</v>
      </c>
      <c r="ANW28" s="568">
        <f t="shared" si="16"/>
        <v>0</v>
      </c>
      <c r="ANX28" s="568">
        <f t="shared" si="16"/>
        <v>0</v>
      </c>
      <c r="ANY28" s="568">
        <f t="shared" si="16"/>
        <v>0</v>
      </c>
      <c r="ANZ28" s="568">
        <f t="shared" si="16"/>
        <v>0</v>
      </c>
      <c r="AOA28" s="568">
        <f t="shared" si="16"/>
        <v>0</v>
      </c>
      <c r="AOB28" s="568">
        <f t="shared" si="16"/>
        <v>0</v>
      </c>
      <c r="AOC28" s="568">
        <f t="shared" si="16"/>
        <v>0</v>
      </c>
      <c r="AOD28" s="568">
        <f t="shared" si="16"/>
        <v>0</v>
      </c>
      <c r="AOE28" s="568">
        <f t="shared" si="16"/>
        <v>0</v>
      </c>
      <c r="AOF28" s="568">
        <f t="shared" si="16"/>
        <v>0</v>
      </c>
      <c r="AOG28" s="568">
        <f t="shared" si="16"/>
        <v>0</v>
      </c>
      <c r="AOH28" s="568">
        <f t="shared" si="16"/>
        <v>0</v>
      </c>
      <c r="AOI28" s="568">
        <f t="shared" si="16"/>
        <v>0</v>
      </c>
      <c r="AOJ28" s="568">
        <f t="shared" si="16"/>
        <v>0</v>
      </c>
      <c r="AOK28" s="568">
        <f t="shared" si="16"/>
        <v>0</v>
      </c>
      <c r="AOL28" s="568">
        <f t="shared" si="16"/>
        <v>0</v>
      </c>
      <c r="AOM28" s="568">
        <f t="shared" si="16"/>
        <v>0</v>
      </c>
      <c r="AON28" s="568">
        <f t="shared" si="16"/>
        <v>0</v>
      </c>
      <c r="AOO28" s="568">
        <f t="shared" si="16"/>
        <v>0</v>
      </c>
      <c r="AOP28" s="568">
        <f t="shared" si="16"/>
        <v>0</v>
      </c>
      <c r="AOQ28" s="568">
        <f t="shared" si="16"/>
        <v>0</v>
      </c>
      <c r="AOR28" s="568">
        <f t="shared" si="16"/>
        <v>0</v>
      </c>
      <c r="AOS28" s="568">
        <f t="shared" si="16"/>
        <v>0</v>
      </c>
      <c r="AOT28" s="568">
        <f t="shared" si="16"/>
        <v>0</v>
      </c>
      <c r="AOU28" s="568">
        <f t="shared" si="16"/>
        <v>0</v>
      </c>
      <c r="AOV28" s="568">
        <f t="shared" si="16"/>
        <v>0</v>
      </c>
      <c r="AOW28" s="568">
        <f t="shared" si="16"/>
        <v>0</v>
      </c>
      <c r="AOX28" s="568">
        <f t="shared" si="16"/>
        <v>0</v>
      </c>
      <c r="AOY28" s="568">
        <f t="shared" si="16"/>
        <v>0</v>
      </c>
      <c r="AOZ28" s="568">
        <f t="shared" si="16"/>
        <v>0</v>
      </c>
      <c r="APA28" s="568">
        <f t="shared" ref="APA28:ARL28" si="17">APA26/365</f>
        <v>0</v>
      </c>
      <c r="APB28" s="568">
        <f t="shared" si="17"/>
        <v>0</v>
      </c>
      <c r="APC28" s="568">
        <f t="shared" si="17"/>
        <v>0</v>
      </c>
      <c r="APD28" s="568">
        <f t="shared" si="17"/>
        <v>0</v>
      </c>
      <c r="APE28" s="568">
        <f t="shared" si="17"/>
        <v>0</v>
      </c>
      <c r="APF28" s="568">
        <f t="shared" si="17"/>
        <v>0</v>
      </c>
      <c r="APG28" s="568">
        <f t="shared" si="17"/>
        <v>0</v>
      </c>
      <c r="APH28" s="568">
        <f t="shared" si="17"/>
        <v>0</v>
      </c>
      <c r="API28" s="568">
        <f t="shared" si="17"/>
        <v>0</v>
      </c>
      <c r="APJ28" s="568">
        <f t="shared" si="17"/>
        <v>0</v>
      </c>
      <c r="APK28" s="568">
        <f t="shared" si="17"/>
        <v>0</v>
      </c>
      <c r="APL28" s="568">
        <f t="shared" si="17"/>
        <v>0</v>
      </c>
      <c r="APM28" s="568">
        <f t="shared" si="17"/>
        <v>0</v>
      </c>
      <c r="APN28" s="568">
        <f t="shared" si="17"/>
        <v>0</v>
      </c>
      <c r="APO28" s="568">
        <f t="shared" si="17"/>
        <v>0</v>
      </c>
      <c r="APP28" s="568">
        <f t="shared" si="17"/>
        <v>0</v>
      </c>
      <c r="APQ28" s="568">
        <f t="shared" si="17"/>
        <v>0</v>
      </c>
      <c r="APR28" s="568">
        <f t="shared" si="17"/>
        <v>0</v>
      </c>
      <c r="APS28" s="568">
        <f t="shared" si="17"/>
        <v>0</v>
      </c>
      <c r="APT28" s="568">
        <f t="shared" si="17"/>
        <v>0</v>
      </c>
      <c r="APU28" s="568">
        <f t="shared" si="17"/>
        <v>0</v>
      </c>
      <c r="APV28" s="568">
        <f t="shared" si="17"/>
        <v>0</v>
      </c>
      <c r="APW28" s="568">
        <f t="shared" si="17"/>
        <v>0</v>
      </c>
      <c r="APX28" s="568">
        <f t="shared" si="17"/>
        <v>0</v>
      </c>
      <c r="APY28" s="568">
        <f t="shared" si="17"/>
        <v>0</v>
      </c>
      <c r="APZ28" s="568">
        <f t="shared" si="17"/>
        <v>0</v>
      </c>
      <c r="AQA28" s="568">
        <f t="shared" si="17"/>
        <v>0</v>
      </c>
      <c r="AQB28" s="568">
        <f t="shared" si="17"/>
        <v>0</v>
      </c>
      <c r="AQC28" s="568">
        <f t="shared" si="17"/>
        <v>0</v>
      </c>
      <c r="AQD28" s="568">
        <f t="shared" si="17"/>
        <v>0</v>
      </c>
      <c r="AQE28" s="568">
        <f t="shared" si="17"/>
        <v>0</v>
      </c>
      <c r="AQF28" s="568">
        <f t="shared" si="17"/>
        <v>0</v>
      </c>
      <c r="AQG28" s="568">
        <f t="shared" si="17"/>
        <v>0</v>
      </c>
      <c r="AQH28" s="568">
        <f t="shared" si="17"/>
        <v>0</v>
      </c>
      <c r="AQI28" s="568">
        <f t="shared" si="17"/>
        <v>0</v>
      </c>
      <c r="AQJ28" s="568">
        <f t="shared" si="17"/>
        <v>0</v>
      </c>
      <c r="AQK28" s="568">
        <f t="shared" si="17"/>
        <v>0</v>
      </c>
      <c r="AQL28" s="568">
        <f t="shared" si="17"/>
        <v>0</v>
      </c>
      <c r="AQM28" s="568">
        <f t="shared" si="17"/>
        <v>0</v>
      </c>
      <c r="AQN28" s="568">
        <f t="shared" si="17"/>
        <v>0</v>
      </c>
      <c r="AQO28" s="568">
        <f t="shared" si="17"/>
        <v>0</v>
      </c>
      <c r="AQP28" s="568">
        <f t="shared" si="17"/>
        <v>0</v>
      </c>
      <c r="AQQ28" s="568">
        <f t="shared" si="17"/>
        <v>0</v>
      </c>
      <c r="AQR28" s="568">
        <f t="shared" si="17"/>
        <v>0</v>
      </c>
      <c r="AQS28" s="568">
        <f t="shared" si="17"/>
        <v>0</v>
      </c>
      <c r="AQT28" s="568">
        <f t="shared" si="17"/>
        <v>0</v>
      </c>
      <c r="AQU28" s="568">
        <f t="shared" si="17"/>
        <v>0</v>
      </c>
      <c r="AQV28" s="568">
        <f t="shared" si="17"/>
        <v>0</v>
      </c>
      <c r="AQW28" s="568">
        <f t="shared" si="17"/>
        <v>0</v>
      </c>
      <c r="AQX28" s="568">
        <f t="shared" si="17"/>
        <v>0</v>
      </c>
      <c r="AQY28" s="568">
        <f t="shared" si="17"/>
        <v>0</v>
      </c>
      <c r="AQZ28" s="568">
        <f t="shared" si="17"/>
        <v>0</v>
      </c>
      <c r="ARA28" s="568">
        <f t="shared" si="17"/>
        <v>0</v>
      </c>
      <c r="ARB28" s="568">
        <f t="shared" si="17"/>
        <v>0</v>
      </c>
      <c r="ARC28" s="568">
        <f t="shared" si="17"/>
        <v>0</v>
      </c>
      <c r="ARD28" s="568">
        <f t="shared" si="17"/>
        <v>0</v>
      </c>
      <c r="ARE28" s="568">
        <f t="shared" si="17"/>
        <v>0</v>
      </c>
      <c r="ARF28" s="568">
        <f t="shared" si="17"/>
        <v>0</v>
      </c>
      <c r="ARG28" s="568">
        <f t="shared" si="17"/>
        <v>0</v>
      </c>
      <c r="ARH28" s="568">
        <f t="shared" si="17"/>
        <v>0</v>
      </c>
      <c r="ARI28" s="568">
        <f t="shared" si="17"/>
        <v>0</v>
      </c>
      <c r="ARJ28" s="568">
        <f t="shared" si="17"/>
        <v>0</v>
      </c>
      <c r="ARK28" s="568">
        <f t="shared" si="17"/>
        <v>0</v>
      </c>
      <c r="ARL28" s="568">
        <f t="shared" si="17"/>
        <v>0</v>
      </c>
      <c r="ARM28" s="568">
        <f t="shared" ref="ARM28:ATX28" si="18">ARM26/365</f>
        <v>0</v>
      </c>
      <c r="ARN28" s="568">
        <f t="shared" si="18"/>
        <v>0</v>
      </c>
      <c r="ARO28" s="568">
        <f t="shared" si="18"/>
        <v>0</v>
      </c>
      <c r="ARP28" s="568">
        <f t="shared" si="18"/>
        <v>0</v>
      </c>
      <c r="ARQ28" s="568">
        <f t="shared" si="18"/>
        <v>0</v>
      </c>
      <c r="ARR28" s="568">
        <f t="shared" si="18"/>
        <v>0</v>
      </c>
      <c r="ARS28" s="568">
        <f t="shared" si="18"/>
        <v>0</v>
      </c>
      <c r="ART28" s="568">
        <f t="shared" si="18"/>
        <v>0</v>
      </c>
      <c r="ARU28" s="568">
        <f t="shared" si="18"/>
        <v>0</v>
      </c>
      <c r="ARV28" s="568">
        <f t="shared" si="18"/>
        <v>0</v>
      </c>
      <c r="ARW28" s="568">
        <f t="shared" si="18"/>
        <v>0</v>
      </c>
      <c r="ARX28" s="568">
        <f t="shared" si="18"/>
        <v>0</v>
      </c>
      <c r="ARY28" s="568">
        <f t="shared" si="18"/>
        <v>0</v>
      </c>
      <c r="ARZ28" s="568">
        <f t="shared" si="18"/>
        <v>0</v>
      </c>
      <c r="ASA28" s="568">
        <f t="shared" si="18"/>
        <v>0</v>
      </c>
      <c r="ASB28" s="568">
        <f t="shared" si="18"/>
        <v>0</v>
      </c>
      <c r="ASC28" s="568">
        <f t="shared" si="18"/>
        <v>0</v>
      </c>
      <c r="ASD28" s="568">
        <f t="shared" si="18"/>
        <v>0</v>
      </c>
      <c r="ASE28" s="568">
        <f t="shared" si="18"/>
        <v>0</v>
      </c>
      <c r="ASF28" s="568">
        <f t="shared" si="18"/>
        <v>0</v>
      </c>
      <c r="ASG28" s="568">
        <f t="shared" si="18"/>
        <v>0</v>
      </c>
      <c r="ASH28" s="568">
        <f t="shared" si="18"/>
        <v>0</v>
      </c>
      <c r="ASI28" s="568">
        <f t="shared" si="18"/>
        <v>0</v>
      </c>
      <c r="ASJ28" s="568">
        <f t="shared" si="18"/>
        <v>0</v>
      </c>
      <c r="ASK28" s="568">
        <f t="shared" si="18"/>
        <v>0</v>
      </c>
      <c r="ASL28" s="568">
        <f t="shared" si="18"/>
        <v>0</v>
      </c>
      <c r="ASM28" s="568">
        <f t="shared" si="18"/>
        <v>0</v>
      </c>
      <c r="ASN28" s="568">
        <f t="shared" si="18"/>
        <v>0</v>
      </c>
      <c r="ASO28" s="568">
        <f t="shared" si="18"/>
        <v>0</v>
      </c>
      <c r="ASP28" s="568">
        <f t="shared" si="18"/>
        <v>0</v>
      </c>
      <c r="ASQ28" s="568">
        <f t="shared" si="18"/>
        <v>0</v>
      </c>
      <c r="ASR28" s="568">
        <f t="shared" si="18"/>
        <v>0</v>
      </c>
      <c r="ASS28" s="568">
        <f t="shared" si="18"/>
        <v>0</v>
      </c>
      <c r="AST28" s="568">
        <f t="shared" si="18"/>
        <v>0</v>
      </c>
      <c r="ASU28" s="568">
        <f t="shared" si="18"/>
        <v>0</v>
      </c>
      <c r="ASV28" s="568">
        <f t="shared" si="18"/>
        <v>0</v>
      </c>
      <c r="ASW28" s="568">
        <f t="shared" si="18"/>
        <v>0</v>
      </c>
      <c r="ASX28" s="568">
        <f t="shared" si="18"/>
        <v>0</v>
      </c>
      <c r="ASY28" s="568">
        <f t="shared" si="18"/>
        <v>0</v>
      </c>
      <c r="ASZ28" s="568">
        <f t="shared" si="18"/>
        <v>0</v>
      </c>
      <c r="ATA28" s="568">
        <f t="shared" si="18"/>
        <v>0</v>
      </c>
      <c r="ATB28" s="568">
        <f t="shared" si="18"/>
        <v>0</v>
      </c>
      <c r="ATC28" s="568">
        <f t="shared" si="18"/>
        <v>0</v>
      </c>
      <c r="ATD28" s="568">
        <f t="shared" si="18"/>
        <v>0</v>
      </c>
      <c r="ATE28" s="568">
        <f t="shared" si="18"/>
        <v>0</v>
      </c>
      <c r="ATF28" s="568">
        <f t="shared" si="18"/>
        <v>0</v>
      </c>
      <c r="ATG28" s="568">
        <f t="shared" si="18"/>
        <v>0</v>
      </c>
      <c r="ATH28" s="568">
        <f t="shared" si="18"/>
        <v>0</v>
      </c>
      <c r="ATI28" s="568">
        <f t="shared" si="18"/>
        <v>0</v>
      </c>
      <c r="ATJ28" s="568">
        <f t="shared" si="18"/>
        <v>0</v>
      </c>
      <c r="ATK28" s="568">
        <f t="shared" si="18"/>
        <v>0</v>
      </c>
      <c r="ATL28" s="568">
        <f t="shared" si="18"/>
        <v>0</v>
      </c>
      <c r="ATM28" s="568">
        <f t="shared" si="18"/>
        <v>0</v>
      </c>
      <c r="ATN28" s="568">
        <f t="shared" si="18"/>
        <v>0</v>
      </c>
      <c r="ATO28" s="568">
        <f t="shared" si="18"/>
        <v>0</v>
      </c>
      <c r="ATP28" s="568">
        <f t="shared" si="18"/>
        <v>0</v>
      </c>
      <c r="ATQ28" s="568">
        <f t="shared" si="18"/>
        <v>0</v>
      </c>
      <c r="ATR28" s="568">
        <f t="shared" si="18"/>
        <v>0</v>
      </c>
      <c r="ATS28" s="568">
        <f t="shared" si="18"/>
        <v>0</v>
      </c>
      <c r="ATT28" s="568">
        <f t="shared" si="18"/>
        <v>0</v>
      </c>
      <c r="ATU28" s="568">
        <f t="shared" si="18"/>
        <v>0</v>
      </c>
      <c r="ATV28" s="568">
        <f t="shared" si="18"/>
        <v>0</v>
      </c>
      <c r="ATW28" s="568">
        <f t="shared" si="18"/>
        <v>0</v>
      </c>
      <c r="ATX28" s="568">
        <f t="shared" si="18"/>
        <v>0</v>
      </c>
      <c r="ATY28" s="568">
        <f t="shared" ref="ATY28:AWJ28" si="19">ATY26/365</f>
        <v>0</v>
      </c>
      <c r="ATZ28" s="568">
        <f t="shared" si="19"/>
        <v>0</v>
      </c>
      <c r="AUA28" s="568">
        <f t="shared" si="19"/>
        <v>0</v>
      </c>
      <c r="AUB28" s="568">
        <f t="shared" si="19"/>
        <v>0</v>
      </c>
      <c r="AUC28" s="568">
        <f t="shared" si="19"/>
        <v>0</v>
      </c>
      <c r="AUD28" s="568">
        <f t="shared" si="19"/>
        <v>0</v>
      </c>
      <c r="AUE28" s="568">
        <f t="shared" si="19"/>
        <v>0</v>
      </c>
      <c r="AUF28" s="568">
        <f t="shared" si="19"/>
        <v>0</v>
      </c>
      <c r="AUG28" s="568">
        <f t="shared" si="19"/>
        <v>0</v>
      </c>
      <c r="AUH28" s="568">
        <f t="shared" si="19"/>
        <v>0</v>
      </c>
      <c r="AUI28" s="568">
        <f t="shared" si="19"/>
        <v>0</v>
      </c>
      <c r="AUJ28" s="568">
        <f t="shared" si="19"/>
        <v>0</v>
      </c>
      <c r="AUK28" s="568">
        <f t="shared" si="19"/>
        <v>0</v>
      </c>
      <c r="AUL28" s="568">
        <f t="shared" si="19"/>
        <v>0</v>
      </c>
      <c r="AUM28" s="568">
        <f t="shared" si="19"/>
        <v>0</v>
      </c>
      <c r="AUN28" s="568">
        <f t="shared" si="19"/>
        <v>0</v>
      </c>
      <c r="AUO28" s="568">
        <f t="shared" si="19"/>
        <v>0</v>
      </c>
      <c r="AUP28" s="568">
        <f t="shared" si="19"/>
        <v>0</v>
      </c>
      <c r="AUQ28" s="568">
        <f t="shared" si="19"/>
        <v>0</v>
      </c>
      <c r="AUR28" s="568">
        <f t="shared" si="19"/>
        <v>0</v>
      </c>
      <c r="AUS28" s="568">
        <f t="shared" si="19"/>
        <v>0</v>
      </c>
      <c r="AUT28" s="568">
        <f t="shared" si="19"/>
        <v>0</v>
      </c>
      <c r="AUU28" s="568">
        <f t="shared" si="19"/>
        <v>0</v>
      </c>
      <c r="AUV28" s="568">
        <f t="shared" si="19"/>
        <v>0</v>
      </c>
      <c r="AUW28" s="568">
        <f t="shared" si="19"/>
        <v>0</v>
      </c>
      <c r="AUX28" s="568">
        <f t="shared" si="19"/>
        <v>0</v>
      </c>
      <c r="AUY28" s="568">
        <f t="shared" si="19"/>
        <v>0</v>
      </c>
      <c r="AUZ28" s="568">
        <f t="shared" si="19"/>
        <v>0</v>
      </c>
      <c r="AVA28" s="568">
        <f t="shared" si="19"/>
        <v>0</v>
      </c>
      <c r="AVB28" s="568">
        <f t="shared" si="19"/>
        <v>0</v>
      </c>
      <c r="AVC28" s="568">
        <f t="shared" si="19"/>
        <v>0</v>
      </c>
      <c r="AVD28" s="568">
        <f t="shared" si="19"/>
        <v>0</v>
      </c>
      <c r="AVE28" s="568">
        <f t="shared" si="19"/>
        <v>0</v>
      </c>
      <c r="AVF28" s="568">
        <f t="shared" si="19"/>
        <v>0</v>
      </c>
      <c r="AVG28" s="568">
        <f t="shared" si="19"/>
        <v>0</v>
      </c>
      <c r="AVH28" s="568">
        <f t="shared" si="19"/>
        <v>0</v>
      </c>
      <c r="AVI28" s="568">
        <f t="shared" si="19"/>
        <v>0</v>
      </c>
      <c r="AVJ28" s="568">
        <f t="shared" si="19"/>
        <v>0</v>
      </c>
      <c r="AVK28" s="568">
        <f t="shared" si="19"/>
        <v>0</v>
      </c>
      <c r="AVL28" s="568">
        <f t="shared" si="19"/>
        <v>0</v>
      </c>
      <c r="AVM28" s="568">
        <f t="shared" si="19"/>
        <v>0</v>
      </c>
      <c r="AVN28" s="568">
        <f t="shared" si="19"/>
        <v>0</v>
      </c>
      <c r="AVO28" s="568">
        <f t="shared" si="19"/>
        <v>0</v>
      </c>
      <c r="AVP28" s="568">
        <f t="shared" si="19"/>
        <v>0</v>
      </c>
      <c r="AVQ28" s="568">
        <f t="shared" si="19"/>
        <v>0</v>
      </c>
      <c r="AVR28" s="568">
        <f t="shared" si="19"/>
        <v>0</v>
      </c>
      <c r="AVS28" s="568">
        <f t="shared" si="19"/>
        <v>0</v>
      </c>
      <c r="AVT28" s="568">
        <f t="shared" si="19"/>
        <v>0</v>
      </c>
      <c r="AVU28" s="568">
        <f t="shared" si="19"/>
        <v>0</v>
      </c>
      <c r="AVV28" s="568">
        <f t="shared" si="19"/>
        <v>0</v>
      </c>
      <c r="AVW28" s="568">
        <f t="shared" si="19"/>
        <v>0</v>
      </c>
      <c r="AVX28" s="568">
        <f t="shared" si="19"/>
        <v>0</v>
      </c>
      <c r="AVY28" s="568">
        <f t="shared" si="19"/>
        <v>0</v>
      </c>
      <c r="AVZ28" s="568">
        <f t="shared" si="19"/>
        <v>0</v>
      </c>
      <c r="AWA28" s="568">
        <f t="shared" si="19"/>
        <v>0</v>
      </c>
      <c r="AWB28" s="568">
        <f t="shared" si="19"/>
        <v>0</v>
      </c>
      <c r="AWC28" s="568">
        <f t="shared" si="19"/>
        <v>0</v>
      </c>
      <c r="AWD28" s="568">
        <f t="shared" si="19"/>
        <v>0</v>
      </c>
      <c r="AWE28" s="568">
        <f t="shared" si="19"/>
        <v>0</v>
      </c>
      <c r="AWF28" s="568">
        <f t="shared" si="19"/>
        <v>0</v>
      </c>
      <c r="AWG28" s="568">
        <f t="shared" si="19"/>
        <v>0</v>
      </c>
      <c r="AWH28" s="568">
        <f t="shared" si="19"/>
        <v>0</v>
      </c>
      <c r="AWI28" s="568">
        <f t="shared" si="19"/>
        <v>0</v>
      </c>
      <c r="AWJ28" s="568">
        <f t="shared" si="19"/>
        <v>0</v>
      </c>
      <c r="AWK28" s="568">
        <f t="shared" ref="AWK28:AYV28" si="20">AWK26/365</f>
        <v>0</v>
      </c>
      <c r="AWL28" s="568">
        <f t="shared" si="20"/>
        <v>0</v>
      </c>
      <c r="AWM28" s="568">
        <f t="shared" si="20"/>
        <v>0</v>
      </c>
      <c r="AWN28" s="568">
        <f t="shared" si="20"/>
        <v>0</v>
      </c>
      <c r="AWO28" s="568">
        <f t="shared" si="20"/>
        <v>0</v>
      </c>
      <c r="AWP28" s="568">
        <f t="shared" si="20"/>
        <v>0</v>
      </c>
      <c r="AWQ28" s="568">
        <f t="shared" si="20"/>
        <v>0</v>
      </c>
      <c r="AWR28" s="568">
        <f t="shared" si="20"/>
        <v>0</v>
      </c>
      <c r="AWS28" s="568">
        <f t="shared" si="20"/>
        <v>0</v>
      </c>
      <c r="AWT28" s="568">
        <f t="shared" si="20"/>
        <v>0</v>
      </c>
      <c r="AWU28" s="568">
        <f t="shared" si="20"/>
        <v>0</v>
      </c>
      <c r="AWV28" s="568">
        <f t="shared" si="20"/>
        <v>0</v>
      </c>
      <c r="AWW28" s="568">
        <f t="shared" si="20"/>
        <v>0</v>
      </c>
      <c r="AWX28" s="568">
        <f t="shared" si="20"/>
        <v>0</v>
      </c>
      <c r="AWY28" s="568">
        <f t="shared" si="20"/>
        <v>0</v>
      </c>
      <c r="AWZ28" s="568">
        <f t="shared" si="20"/>
        <v>0</v>
      </c>
      <c r="AXA28" s="568">
        <f t="shared" si="20"/>
        <v>0</v>
      </c>
      <c r="AXB28" s="568">
        <f t="shared" si="20"/>
        <v>0</v>
      </c>
      <c r="AXC28" s="568">
        <f t="shared" si="20"/>
        <v>0</v>
      </c>
      <c r="AXD28" s="568">
        <f t="shared" si="20"/>
        <v>0</v>
      </c>
      <c r="AXE28" s="568">
        <f t="shared" si="20"/>
        <v>0</v>
      </c>
      <c r="AXF28" s="568">
        <f t="shared" si="20"/>
        <v>0</v>
      </c>
      <c r="AXG28" s="568">
        <f t="shared" si="20"/>
        <v>0</v>
      </c>
      <c r="AXH28" s="568">
        <f t="shared" si="20"/>
        <v>0</v>
      </c>
      <c r="AXI28" s="568">
        <f t="shared" si="20"/>
        <v>0</v>
      </c>
      <c r="AXJ28" s="568">
        <f t="shared" si="20"/>
        <v>0</v>
      </c>
      <c r="AXK28" s="568">
        <f t="shared" si="20"/>
        <v>0</v>
      </c>
      <c r="AXL28" s="568">
        <f t="shared" si="20"/>
        <v>0</v>
      </c>
      <c r="AXM28" s="568">
        <f t="shared" si="20"/>
        <v>0</v>
      </c>
      <c r="AXN28" s="568">
        <f t="shared" si="20"/>
        <v>0</v>
      </c>
      <c r="AXO28" s="568">
        <f t="shared" si="20"/>
        <v>0</v>
      </c>
      <c r="AXP28" s="568">
        <f t="shared" si="20"/>
        <v>0</v>
      </c>
      <c r="AXQ28" s="568">
        <f t="shared" si="20"/>
        <v>0</v>
      </c>
      <c r="AXR28" s="568">
        <f t="shared" si="20"/>
        <v>0</v>
      </c>
      <c r="AXS28" s="568">
        <f t="shared" si="20"/>
        <v>0</v>
      </c>
      <c r="AXT28" s="568">
        <f t="shared" si="20"/>
        <v>0</v>
      </c>
      <c r="AXU28" s="568">
        <f t="shared" si="20"/>
        <v>0</v>
      </c>
      <c r="AXV28" s="568">
        <f t="shared" si="20"/>
        <v>0</v>
      </c>
      <c r="AXW28" s="568">
        <f t="shared" si="20"/>
        <v>0</v>
      </c>
      <c r="AXX28" s="568">
        <f t="shared" si="20"/>
        <v>0</v>
      </c>
      <c r="AXY28" s="568">
        <f t="shared" si="20"/>
        <v>0</v>
      </c>
      <c r="AXZ28" s="568">
        <f t="shared" si="20"/>
        <v>0</v>
      </c>
      <c r="AYA28" s="568">
        <f t="shared" si="20"/>
        <v>0</v>
      </c>
      <c r="AYB28" s="568">
        <f t="shared" si="20"/>
        <v>0</v>
      </c>
      <c r="AYC28" s="568">
        <f t="shared" si="20"/>
        <v>0</v>
      </c>
      <c r="AYD28" s="568">
        <f t="shared" si="20"/>
        <v>0</v>
      </c>
      <c r="AYE28" s="568">
        <f t="shared" si="20"/>
        <v>0</v>
      </c>
      <c r="AYF28" s="568">
        <f t="shared" si="20"/>
        <v>0</v>
      </c>
      <c r="AYG28" s="568">
        <f t="shared" si="20"/>
        <v>0</v>
      </c>
      <c r="AYH28" s="568">
        <f t="shared" si="20"/>
        <v>0</v>
      </c>
      <c r="AYI28" s="568">
        <f t="shared" si="20"/>
        <v>0</v>
      </c>
      <c r="AYJ28" s="568">
        <f t="shared" si="20"/>
        <v>0</v>
      </c>
      <c r="AYK28" s="568">
        <f t="shared" si="20"/>
        <v>0</v>
      </c>
      <c r="AYL28" s="568">
        <f t="shared" si="20"/>
        <v>0</v>
      </c>
      <c r="AYM28" s="568">
        <f t="shared" si="20"/>
        <v>0</v>
      </c>
      <c r="AYN28" s="568">
        <f t="shared" si="20"/>
        <v>0</v>
      </c>
      <c r="AYO28" s="568">
        <f t="shared" si="20"/>
        <v>0</v>
      </c>
      <c r="AYP28" s="568">
        <f t="shared" si="20"/>
        <v>0</v>
      </c>
      <c r="AYQ28" s="568">
        <f t="shared" si="20"/>
        <v>0</v>
      </c>
      <c r="AYR28" s="568">
        <f t="shared" si="20"/>
        <v>0</v>
      </c>
      <c r="AYS28" s="568">
        <f t="shared" si="20"/>
        <v>0</v>
      </c>
      <c r="AYT28" s="568">
        <f t="shared" si="20"/>
        <v>0</v>
      </c>
      <c r="AYU28" s="568">
        <f t="shared" si="20"/>
        <v>0</v>
      </c>
      <c r="AYV28" s="568">
        <f t="shared" si="20"/>
        <v>0</v>
      </c>
      <c r="AYW28" s="568">
        <f t="shared" ref="AYW28:BBH28" si="21">AYW26/365</f>
        <v>0</v>
      </c>
      <c r="AYX28" s="568">
        <f t="shared" si="21"/>
        <v>0</v>
      </c>
      <c r="AYY28" s="568">
        <f t="shared" si="21"/>
        <v>0</v>
      </c>
      <c r="AYZ28" s="568">
        <f t="shared" si="21"/>
        <v>0</v>
      </c>
      <c r="AZA28" s="568">
        <f t="shared" si="21"/>
        <v>0</v>
      </c>
      <c r="AZB28" s="568">
        <f t="shared" si="21"/>
        <v>0</v>
      </c>
      <c r="AZC28" s="568">
        <f t="shared" si="21"/>
        <v>0</v>
      </c>
      <c r="AZD28" s="568">
        <f t="shared" si="21"/>
        <v>0</v>
      </c>
      <c r="AZE28" s="568">
        <f t="shared" si="21"/>
        <v>0</v>
      </c>
      <c r="AZF28" s="568">
        <f t="shared" si="21"/>
        <v>0</v>
      </c>
      <c r="AZG28" s="568">
        <f t="shared" si="21"/>
        <v>0</v>
      </c>
      <c r="AZH28" s="568">
        <f t="shared" si="21"/>
        <v>0</v>
      </c>
      <c r="AZI28" s="568">
        <f t="shared" si="21"/>
        <v>0</v>
      </c>
      <c r="AZJ28" s="568">
        <f t="shared" si="21"/>
        <v>0</v>
      </c>
      <c r="AZK28" s="568">
        <f t="shared" si="21"/>
        <v>0</v>
      </c>
      <c r="AZL28" s="568">
        <f t="shared" si="21"/>
        <v>0</v>
      </c>
      <c r="AZM28" s="568">
        <f t="shared" si="21"/>
        <v>0</v>
      </c>
      <c r="AZN28" s="568">
        <f t="shared" si="21"/>
        <v>0</v>
      </c>
      <c r="AZO28" s="568">
        <f t="shared" si="21"/>
        <v>0</v>
      </c>
      <c r="AZP28" s="568">
        <f t="shared" si="21"/>
        <v>0</v>
      </c>
      <c r="AZQ28" s="568">
        <f t="shared" si="21"/>
        <v>0</v>
      </c>
      <c r="AZR28" s="568">
        <f t="shared" si="21"/>
        <v>0</v>
      </c>
      <c r="AZS28" s="568">
        <f t="shared" si="21"/>
        <v>0</v>
      </c>
      <c r="AZT28" s="568">
        <f t="shared" si="21"/>
        <v>0</v>
      </c>
      <c r="AZU28" s="568">
        <f t="shared" si="21"/>
        <v>0</v>
      </c>
      <c r="AZV28" s="568">
        <f t="shared" si="21"/>
        <v>0</v>
      </c>
      <c r="AZW28" s="568">
        <f t="shared" si="21"/>
        <v>0</v>
      </c>
      <c r="AZX28" s="568">
        <f t="shared" si="21"/>
        <v>0</v>
      </c>
      <c r="AZY28" s="568">
        <f t="shared" si="21"/>
        <v>0</v>
      </c>
      <c r="AZZ28" s="568">
        <f t="shared" si="21"/>
        <v>0</v>
      </c>
      <c r="BAA28" s="568">
        <f t="shared" si="21"/>
        <v>0</v>
      </c>
      <c r="BAB28" s="568">
        <f t="shared" si="21"/>
        <v>0</v>
      </c>
      <c r="BAC28" s="568">
        <f t="shared" si="21"/>
        <v>0</v>
      </c>
      <c r="BAD28" s="568">
        <f t="shared" si="21"/>
        <v>0</v>
      </c>
      <c r="BAE28" s="568">
        <f t="shared" si="21"/>
        <v>0</v>
      </c>
      <c r="BAF28" s="568">
        <f t="shared" si="21"/>
        <v>0</v>
      </c>
      <c r="BAG28" s="568">
        <f t="shared" si="21"/>
        <v>0</v>
      </c>
      <c r="BAH28" s="568">
        <f t="shared" si="21"/>
        <v>0</v>
      </c>
      <c r="BAI28" s="568">
        <f t="shared" si="21"/>
        <v>0</v>
      </c>
      <c r="BAJ28" s="568">
        <f t="shared" si="21"/>
        <v>0</v>
      </c>
      <c r="BAK28" s="568">
        <f t="shared" si="21"/>
        <v>0</v>
      </c>
      <c r="BAL28" s="568">
        <f t="shared" si="21"/>
        <v>0</v>
      </c>
      <c r="BAM28" s="568">
        <f t="shared" si="21"/>
        <v>0</v>
      </c>
      <c r="BAN28" s="568">
        <f t="shared" si="21"/>
        <v>0</v>
      </c>
      <c r="BAO28" s="568">
        <f t="shared" si="21"/>
        <v>0</v>
      </c>
      <c r="BAP28" s="568">
        <f t="shared" si="21"/>
        <v>0</v>
      </c>
      <c r="BAQ28" s="568">
        <f t="shared" si="21"/>
        <v>0</v>
      </c>
      <c r="BAR28" s="568">
        <f t="shared" si="21"/>
        <v>0</v>
      </c>
      <c r="BAS28" s="568">
        <f t="shared" si="21"/>
        <v>0</v>
      </c>
      <c r="BAT28" s="568">
        <f t="shared" si="21"/>
        <v>0</v>
      </c>
      <c r="BAU28" s="568">
        <f t="shared" si="21"/>
        <v>0</v>
      </c>
      <c r="BAV28" s="568">
        <f t="shared" si="21"/>
        <v>0</v>
      </c>
      <c r="BAW28" s="568">
        <f t="shared" si="21"/>
        <v>0</v>
      </c>
      <c r="BAX28" s="568">
        <f t="shared" si="21"/>
        <v>0</v>
      </c>
      <c r="BAY28" s="568">
        <f t="shared" si="21"/>
        <v>0</v>
      </c>
      <c r="BAZ28" s="568">
        <f t="shared" si="21"/>
        <v>0</v>
      </c>
      <c r="BBA28" s="568">
        <f t="shared" si="21"/>
        <v>0</v>
      </c>
      <c r="BBB28" s="568">
        <f t="shared" si="21"/>
        <v>0</v>
      </c>
      <c r="BBC28" s="568">
        <f t="shared" si="21"/>
        <v>0</v>
      </c>
      <c r="BBD28" s="568">
        <f t="shared" si="21"/>
        <v>0</v>
      </c>
      <c r="BBE28" s="568">
        <f t="shared" si="21"/>
        <v>0</v>
      </c>
      <c r="BBF28" s="568">
        <f t="shared" si="21"/>
        <v>0</v>
      </c>
      <c r="BBG28" s="568">
        <f t="shared" si="21"/>
        <v>0</v>
      </c>
      <c r="BBH28" s="568">
        <f t="shared" si="21"/>
        <v>0</v>
      </c>
      <c r="BBI28" s="568">
        <f t="shared" ref="BBI28:BDT28" si="22">BBI26/365</f>
        <v>0</v>
      </c>
      <c r="BBJ28" s="568">
        <f t="shared" si="22"/>
        <v>0</v>
      </c>
      <c r="BBK28" s="568">
        <f t="shared" si="22"/>
        <v>0</v>
      </c>
      <c r="BBL28" s="568">
        <f t="shared" si="22"/>
        <v>0</v>
      </c>
      <c r="BBM28" s="568">
        <f t="shared" si="22"/>
        <v>0</v>
      </c>
      <c r="BBN28" s="568">
        <f t="shared" si="22"/>
        <v>0</v>
      </c>
      <c r="BBO28" s="568">
        <f t="shared" si="22"/>
        <v>0</v>
      </c>
      <c r="BBP28" s="568">
        <f t="shared" si="22"/>
        <v>0</v>
      </c>
      <c r="BBQ28" s="568">
        <f t="shared" si="22"/>
        <v>0</v>
      </c>
      <c r="BBR28" s="568">
        <f t="shared" si="22"/>
        <v>0</v>
      </c>
      <c r="BBS28" s="568">
        <f t="shared" si="22"/>
        <v>0</v>
      </c>
      <c r="BBT28" s="568">
        <f t="shared" si="22"/>
        <v>0</v>
      </c>
      <c r="BBU28" s="568">
        <f t="shared" si="22"/>
        <v>0</v>
      </c>
      <c r="BBV28" s="568">
        <f t="shared" si="22"/>
        <v>0</v>
      </c>
      <c r="BBW28" s="568">
        <f t="shared" si="22"/>
        <v>0</v>
      </c>
      <c r="BBX28" s="568">
        <f t="shared" si="22"/>
        <v>0</v>
      </c>
      <c r="BBY28" s="568">
        <f t="shared" si="22"/>
        <v>0</v>
      </c>
      <c r="BBZ28" s="568">
        <f t="shared" si="22"/>
        <v>0</v>
      </c>
      <c r="BCA28" s="568">
        <f t="shared" si="22"/>
        <v>0</v>
      </c>
      <c r="BCB28" s="568">
        <f t="shared" si="22"/>
        <v>0</v>
      </c>
      <c r="BCC28" s="568">
        <f t="shared" si="22"/>
        <v>0</v>
      </c>
      <c r="BCD28" s="568">
        <f t="shared" si="22"/>
        <v>0</v>
      </c>
      <c r="BCE28" s="568">
        <f t="shared" si="22"/>
        <v>0</v>
      </c>
      <c r="BCF28" s="568">
        <f t="shared" si="22"/>
        <v>0</v>
      </c>
      <c r="BCG28" s="568">
        <f t="shared" si="22"/>
        <v>0</v>
      </c>
      <c r="BCH28" s="568">
        <f t="shared" si="22"/>
        <v>0</v>
      </c>
      <c r="BCI28" s="568">
        <f t="shared" si="22"/>
        <v>0</v>
      </c>
      <c r="BCJ28" s="568">
        <f t="shared" si="22"/>
        <v>0</v>
      </c>
      <c r="BCK28" s="568">
        <f t="shared" si="22"/>
        <v>0</v>
      </c>
      <c r="BCL28" s="568">
        <f t="shared" si="22"/>
        <v>0</v>
      </c>
      <c r="BCM28" s="568">
        <f t="shared" si="22"/>
        <v>0</v>
      </c>
      <c r="BCN28" s="568">
        <f t="shared" si="22"/>
        <v>0</v>
      </c>
      <c r="BCO28" s="568">
        <f t="shared" si="22"/>
        <v>0</v>
      </c>
      <c r="BCP28" s="568">
        <f t="shared" si="22"/>
        <v>0</v>
      </c>
      <c r="BCQ28" s="568">
        <f t="shared" si="22"/>
        <v>0</v>
      </c>
      <c r="BCR28" s="568">
        <f t="shared" si="22"/>
        <v>0</v>
      </c>
      <c r="BCS28" s="568">
        <f t="shared" si="22"/>
        <v>0</v>
      </c>
      <c r="BCT28" s="568">
        <f t="shared" si="22"/>
        <v>0</v>
      </c>
      <c r="BCU28" s="568">
        <f t="shared" si="22"/>
        <v>0</v>
      </c>
      <c r="BCV28" s="568">
        <f t="shared" si="22"/>
        <v>0</v>
      </c>
      <c r="BCW28" s="568">
        <f t="shared" si="22"/>
        <v>0</v>
      </c>
      <c r="BCX28" s="568">
        <f t="shared" si="22"/>
        <v>0</v>
      </c>
      <c r="BCY28" s="568">
        <f t="shared" si="22"/>
        <v>0</v>
      </c>
      <c r="BCZ28" s="568">
        <f t="shared" si="22"/>
        <v>0</v>
      </c>
      <c r="BDA28" s="568">
        <f t="shared" si="22"/>
        <v>0</v>
      </c>
      <c r="BDB28" s="568">
        <f t="shared" si="22"/>
        <v>0</v>
      </c>
      <c r="BDC28" s="568">
        <f t="shared" si="22"/>
        <v>0</v>
      </c>
      <c r="BDD28" s="568">
        <f t="shared" si="22"/>
        <v>0</v>
      </c>
      <c r="BDE28" s="568">
        <f t="shared" si="22"/>
        <v>0</v>
      </c>
      <c r="BDF28" s="568">
        <f t="shared" si="22"/>
        <v>0</v>
      </c>
      <c r="BDG28" s="568">
        <f t="shared" si="22"/>
        <v>0</v>
      </c>
      <c r="BDH28" s="568">
        <f t="shared" si="22"/>
        <v>0</v>
      </c>
      <c r="BDI28" s="568">
        <f t="shared" si="22"/>
        <v>0</v>
      </c>
      <c r="BDJ28" s="568">
        <f t="shared" si="22"/>
        <v>0</v>
      </c>
      <c r="BDK28" s="568">
        <f t="shared" si="22"/>
        <v>0</v>
      </c>
      <c r="BDL28" s="568">
        <f t="shared" si="22"/>
        <v>0</v>
      </c>
      <c r="BDM28" s="568">
        <f t="shared" si="22"/>
        <v>0</v>
      </c>
      <c r="BDN28" s="568">
        <f t="shared" si="22"/>
        <v>0</v>
      </c>
      <c r="BDO28" s="568">
        <f t="shared" si="22"/>
        <v>0</v>
      </c>
      <c r="BDP28" s="568">
        <f t="shared" si="22"/>
        <v>0</v>
      </c>
      <c r="BDQ28" s="568">
        <f t="shared" si="22"/>
        <v>0</v>
      </c>
      <c r="BDR28" s="568">
        <f t="shared" si="22"/>
        <v>0</v>
      </c>
      <c r="BDS28" s="568">
        <f t="shared" si="22"/>
        <v>0</v>
      </c>
      <c r="BDT28" s="568">
        <f t="shared" si="22"/>
        <v>0</v>
      </c>
      <c r="BDU28" s="568">
        <f t="shared" ref="BDU28:BGF28" si="23">BDU26/365</f>
        <v>0</v>
      </c>
      <c r="BDV28" s="568">
        <f t="shared" si="23"/>
        <v>0</v>
      </c>
      <c r="BDW28" s="568">
        <f t="shared" si="23"/>
        <v>0</v>
      </c>
      <c r="BDX28" s="568">
        <f t="shared" si="23"/>
        <v>0</v>
      </c>
      <c r="BDY28" s="568">
        <f t="shared" si="23"/>
        <v>0</v>
      </c>
      <c r="BDZ28" s="568">
        <f t="shared" si="23"/>
        <v>0</v>
      </c>
      <c r="BEA28" s="568">
        <f t="shared" si="23"/>
        <v>0</v>
      </c>
      <c r="BEB28" s="568">
        <f t="shared" si="23"/>
        <v>0</v>
      </c>
      <c r="BEC28" s="568">
        <f t="shared" si="23"/>
        <v>0</v>
      </c>
      <c r="BED28" s="568">
        <f t="shared" si="23"/>
        <v>0</v>
      </c>
      <c r="BEE28" s="568">
        <f t="shared" si="23"/>
        <v>0</v>
      </c>
      <c r="BEF28" s="568">
        <f t="shared" si="23"/>
        <v>0</v>
      </c>
      <c r="BEG28" s="568">
        <f t="shared" si="23"/>
        <v>0</v>
      </c>
      <c r="BEH28" s="568">
        <f t="shared" si="23"/>
        <v>0</v>
      </c>
      <c r="BEI28" s="568">
        <f t="shared" si="23"/>
        <v>0</v>
      </c>
      <c r="BEJ28" s="568">
        <f t="shared" si="23"/>
        <v>0</v>
      </c>
      <c r="BEK28" s="568">
        <f t="shared" si="23"/>
        <v>0</v>
      </c>
      <c r="BEL28" s="568">
        <f t="shared" si="23"/>
        <v>0</v>
      </c>
      <c r="BEM28" s="568">
        <f t="shared" si="23"/>
        <v>0</v>
      </c>
      <c r="BEN28" s="568">
        <f t="shared" si="23"/>
        <v>0</v>
      </c>
      <c r="BEO28" s="568">
        <f t="shared" si="23"/>
        <v>0</v>
      </c>
      <c r="BEP28" s="568">
        <f t="shared" si="23"/>
        <v>0</v>
      </c>
      <c r="BEQ28" s="568">
        <f t="shared" si="23"/>
        <v>0</v>
      </c>
      <c r="BER28" s="568">
        <f t="shared" si="23"/>
        <v>0</v>
      </c>
      <c r="BES28" s="568">
        <f t="shared" si="23"/>
        <v>0</v>
      </c>
      <c r="BET28" s="568">
        <f t="shared" si="23"/>
        <v>0</v>
      </c>
      <c r="BEU28" s="568">
        <f t="shared" si="23"/>
        <v>0</v>
      </c>
      <c r="BEV28" s="568">
        <f t="shared" si="23"/>
        <v>0</v>
      </c>
      <c r="BEW28" s="568">
        <f t="shared" si="23"/>
        <v>0</v>
      </c>
      <c r="BEX28" s="568">
        <f t="shared" si="23"/>
        <v>0</v>
      </c>
      <c r="BEY28" s="568">
        <f t="shared" si="23"/>
        <v>0</v>
      </c>
      <c r="BEZ28" s="568">
        <f t="shared" si="23"/>
        <v>0</v>
      </c>
      <c r="BFA28" s="568">
        <f t="shared" si="23"/>
        <v>0</v>
      </c>
      <c r="BFB28" s="568">
        <f t="shared" si="23"/>
        <v>0</v>
      </c>
      <c r="BFC28" s="568">
        <f t="shared" si="23"/>
        <v>0</v>
      </c>
      <c r="BFD28" s="568">
        <f t="shared" si="23"/>
        <v>0</v>
      </c>
      <c r="BFE28" s="568">
        <f t="shared" si="23"/>
        <v>0</v>
      </c>
      <c r="BFF28" s="568">
        <f t="shared" si="23"/>
        <v>0</v>
      </c>
      <c r="BFG28" s="568">
        <f t="shared" si="23"/>
        <v>0</v>
      </c>
      <c r="BFH28" s="568">
        <f t="shared" si="23"/>
        <v>0</v>
      </c>
      <c r="BFI28" s="568">
        <f t="shared" si="23"/>
        <v>0</v>
      </c>
      <c r="BFJ28" s="568">
        <f t="shared" si="23"/>
        <v>0</v>
      </c>
      <c r="BFK28" s="568">
        <f t="shared" si="23"/>
        <v>0</v>
      </c>
      <c r="BFL28" s="568">
        <f t="shared" si="23"/>
        <v>0</v>
      </c>
      <c r="BFM28" s="568">
        <f t="shared" si="23"/>
        <v>0</v>
      </c>
      <c r="BFN28" s="568">
        <f t="shared" si="23"/>
        <v>0</v>
      </c>
      <c r="BFO28" s="568">
        <f t="shared" si="23"/>
        <v>0</v>
      </c>
      <c r="BFP28" s="568">
        <f t="shared" si="23"/>
        <v>0</v>
      </c>
      <c r="BFQ28" s="568">
        <f t="shared" si="23"/>
        <v>0</v>
      </c>
      <c r="BFR28" s="568">
        <f t="shared" si="23"/>
        <v>0</v>
      </c>
      <c r="BFS28" s="568">
        <f t="shared" si="23"/>
        <v>0</v>
      </c>
      <c r="BFT28" s="568">
        <f t="shared" si="23"/>
        <v>0</v>
      </c>
      <c r="BFU28" s="568">
        <f t="shared" si="23"/>
        <v>0</v>
      </c>
      <c r="BFV28" s="568">
        <f t="shared" si="23"/>
        <v>0</v>
      </c>
      <c r="BFW28" s="568">
        <f t="shared" si="23"/>
        <v>0</v>
      </c>
      <c r="BFX28" s="568">
        <f t="shared" si="23"/>
        <v>0</v>
      </c>
      <c r="BFY28" s="568">
        <f t="shared" si="23"/>
        <v>0</v>
      </c>
      <c r="BFZ28" s="568">
        <f t="shared" si="23"/>
        <v>0</v>
      </c>
      <c r="BGA28" s="568">
        <f t="shared" si="23"/>
        <v>0</v>
      </c>
      <c r="BGB28" s="568">
        <f t="shared" si="23"/>
        <v>0</v>
      </c>
      <c r="BGC28" s="568">
        <f t="shared" si="23"/>
        <v>0</v>
      </c>
      <c r="BGD28" s="568">
        <f t="shared" si="23"/>
        <v>0</v>
      </c>
      <c r="BGE28" s="568">
        <f t="shared" si="23"/>
        <v>0</v>
      </c>
      <c r="BGF28" s="568">
        <f t="shared" si="23"/>
        <v>0</v>
      </c>
      <c r="BGG28" s="568">
        <f t="shared" ref="BGG28:BIR28" si="24">BGG26/365</f>
        <v>0</v>
      </c>
      <c r="BGH28" s="568">
        <f t="shared" si="24"/>
        <v>0</v>
      </c>
      <c r="BGI28" s="568">
        <f t="shared" si="24"/>
        <v>0</v>
      </c>
      <c r="BGJ28" s="568">
        <f t="shared" si="24"/>
        <v>0</v>
      </c>
      <c r="BGK28" s="568">
        <f t="shared" si="24"/>
        <v>0</v>
      </c>
      <c r="BGL28" s="568">
        <f t="shared" si="24"/>
        <v>0</v>
      </c>
      <c r="BGM28" s="568">
        <f t="shared" si="24"/>
        <v>0</v>
      </c>
      <c r="BGN28" s="568">
        <f t="shared" si="24"/>
        <v>0</v>
      </c>
      <c r="BGO28" s="568">
        <f t="shared" si="24"/>
        <v>0</v>
      </c>
      <c r="BGP28" s="568">
        <f t="shared" si="24"/>
        <v>0</v>
      </c>
      <c r="BGQ28" s="568">
        <f t="shared" si="24"/>
        <v>0</v>
      </c>
      <c r="BGR28" s="568">
        <f t="shared" si="24"/>
        <v>0</v>
      </c>
      <c r="BGS28" s="568">
        <f t="shared" si="24"/>
        <v>0</v>
      </c>
      <c r="BGT28" s="568">
        <f t="shared" si="24"/>
        <v>0</v>
      </c>
      <c r="BGU28" s="568">
        <f t="shared" si="24"/>
        <v>0</v>
      </c>
      <c r="BGV28" s="568">
        <f t="shared" si="24"/>
        <v>0</v>
      </c>
      <c r="BGW28" s="568">
        <f t="shared" si="24"/>
        <v>0</v>
      </c>
      <c r="BGX28" s="568">
        <f t="shared" si="24"/>
        <v>0</v>
      </c>
      <c r="BGY28" s="568">
        <f t="shared" si="24"/>
        <v>0</v>
      </c>
      <c r="BGZ28" s="568">
        <f t="shared" si="24"/>
        <v>0</v>
      </c>
      <c r="BHA28" s="568">
        <f t="shared" si="24"/>
        <v>0</v>
      </c>
      <c r="BHB28" s="568">
        <f t="shared" si="24"/>
        <v>0</v>
      </c>
      <c r="BHC28" s="568">
        <f t="shared" si="24"/>
        <v>0</v>
      </c>
      <c r="BHD28" s="568">
        <f t="shared" si="24"/>
        <v>0</v>
      </c>
      <c r="BHE28" s="568">
        <f t="shared" si="24"/>
        <v>0</v>
      </c>
      <c r="BHF28" s="568">
        <f t="shared" si="24"/>
        <v>0</v>
      </c>
      <c r="BHG28" s="568">
        <f t="shared" si="24"/>
        <v>0</v>
      </c>
      <c r="BHH28" s="568">
        <f t="shared" si="24"/>
        <v>0</v>
      </c>
      <c r="BHI28" s="568">
        <f t="shared" si="24"/>
        <v>0</v>
      </c>
      <c r="BHJ28" s="568">
        <f t="shared" si="24"/>
        <v>0</v>
      </c>
      <c r="BHK28" s="568">
        <f t="shared" si="24"/>
        <v>0</v>
      </c>
      <c r="BHL28" s="568">
        <f t="shared" si="24"/>
        <v>0</v>
      </c>
      <c r="BHM28" s="568">
        <f t="shared" si="24"/>
        <v>0</v>
      </c>
      <c r="BHN28" s="568">
        <f t="shared" si="24"/>
        <v>0</v>
      </c>
      <c r="BHO28" s="568">
        <f t="shared" si="24"/>
        <v>0</v>
      </c>
      <c r="BHP28" s="568">
        <f t="shared" si="24"/>
        <v>0</v>
      </c>
      <c r="BHQ28" s="568">
        <f t="shared" si="24"/>
        <v>0</v>
      </c>
      <c r="BHR28" s="568">
        <f t="shared" si="24"/>
        <v>0</v>
      </c>
      <c r="BHS28" s="568">
        <f t="shared" si="24"/>
        <v>0</v>
      </c>
      <c r="BHT28" s="568">
        <f t="shared" si="24"/>
        <v>0</v>
      </c>
      <c r="BHU28" s="568">
        <f t="shared" si="24"/>
        <v>0</v>
      </c>
      <c r="BHV28" s="568">
        <f t="shared" si="24"/>
        <v>0</v>
      </c>
      <c r="BHW28" s="568">
        <f t="shared" si="24"/>
        <v>0</v>
      </c>
      <c r="BHX28" s="568">
        <f t="shared" si="24"/>
        <v>0</v>
      </c>
      <c r="BHY28" s="568">
        <f t="shared" si="24"/>
        <v>0</v>
      </c>
      <c r="BHZ28" s="568">
        <f t="shared" si="24"/>
        <v>0</v>
      </c>
      <c r="BIA28" s="568">
        <f t="shared" si="24"/>
        <v>0</v>
      </c>
      <c r="BIB28" s="568">
        <f t="shared" si="24"/>
        <v>0</v>
      </c>
      <c r="BIC28" s="568">
        <f t="shared" si="24"/>
        <v>0</v>
      </c>
      <c r="BID28" s="568">
        <f t="shared" si="24"/>
        <v>0</v>
      </c>
      <c r="BIE28" s="568">
        <f t="shared" si="24"/>
        <v>0</v>
      </c>
      <c r="BIF28" s="568">
        <f t="shared" si="24"/>
        <v>0</v>
      </c>
      <c r="BIG28" s="568">
        <f t="shared" si="24"/>
        <v>0</v>
      </c>
      <c r="BIH28" s="568">
        <f t="shared" si="24"/>
        <v>0</v>
      </c>
      <c r="BII28" s="568">
        <f t="shared" si="24"/>
        <v>0</v>
      </c>
      <c r="BIJ28" s="568">
        <f t="shared" si="24"/>
        <v>0</v>
      </c>
      <c r="BIK28" s="568">
        <f t="shared" si="24"/>
        <v>0</v>
      </c>
      <c r="BIL28" s="568">
        <f t="shared" si="24"/>
        <v>0</v>
      </c>
      <c r="BIM28" s="568">
        <f t="shared" si="24"/>
        <v>0</v>
      </c>
      <c r="BIN28" s="568">
        <f t="shared" si="24"/>
        <v>0</v>
      </c>
      <c r="BIO28" s="568">
        <f t="shared" si="24"/>
        <v>0</v>
      </c>
      <c r="BIP28" s="568">
        <f t="shared" si="24"/>
        <v>0</v>
      </c>
      <c r="BIQ28" s="568">
        <f t="shared" si="24"/>
        <v>0</v>
      </c>
      <c r="BIR28" s="568">
        <f t="shared" si="24"/>
        <v>0</v>
      </c>
      <c r="BIS28" s="568">
        <f t="shared" ref="BIS28:BLD28" si="25">BIS26/365</f>
        <v>0</v>
      </c>
      <c r="BIT28" s="568">
        <f t="shared" si="25"/>
        <v>0</v>
      </c>
      <c r="BIU28" s="568">
        <f t="shared" si="25"/>
        <v>0</v>
      </c>
      <c r="BIV28" s="568">
        <f t="shared" si="25"/>
        <v>0</v>
      </c>
      <c r="BIW28" s="568">
        <f t="shared" si="25"/>
        <v>0</v>
      </c>
      <c r="BIX28" s="568">
        <f t="shared" si="25"/>
        <v>0</v>
      </c>
      <c r="BIY28" s="568">
        <f t="shared" si="25"/>
        <v>0</v>
      </c>
      <c r="BIZ28" s="568">
        <f t="shared" si="25"/>
        <v>0</v>
      </c>
      <c r="BJA28" s="568">
        <f t="shared" si="25"/>
        <v>0</v>
      </c>
      <c r="BJB28" s="568">
        <f t="shared" si="25"/>
        <v>0</v>
      </c>
      <c r="BJC28" s="568">
        <f t="shared" si="25"/>
        <v>0</v>
      </c>
      <c r="BJD28" s="568">
        <f t="shared" si="25"/>
        <v>0</v>
      </c>
      <c r="BJE28" s="568">
        <f t="shared" si="25"/>
        <v>0</v>
      </c>
      <c r="BJF28" s="568">
        <f t="shared" si="25"/>
        <v>0</v>
      </c>
      <c r="BJG28" s="568">
        <f t="shared" si="25"/>
        <v>0</v>
      </c>
      <c r="BJH28" s="568">
        <f t="shared" si="25"/>
        <v>0</v>
      </c>
      <c r="BJI28" s="568">
        <f t="shared" si="25"/>
        <v>0</v>
      </c>
      <c r="BJJ28" s="568">
        <f t="shared" si="25"/>
        <v>0</v>
      </c>
      <c r="BJK28" s="568">
        <f t="shared" si="25"/>
        <v>0</v>
      </c>
      <c r="BJL28" s="568">
        <f t="shared" si="25"/>
        <v>0</v>
      </c>
      <c r="BJM28" s="568">
        <f t="shared" si="25"/>
        <v>0</v>
      </c>
      <c r="BJN28" s="568">
        <f t="shared" si="25"/>
        <v>0</v>
      </c>
      <c r="BJO28" s="568">
        <f t="shared" si="25"/>
        <v>0</v>
      </c>
      <c r="BJP28" s="568">
        <f t="shared" si="25"/>
        <v>0</v>
      </c>
      <c r="BJQ28" s="568">
        <f t="shared" si="25"/>
        <v>0</v>
      </c>
      <c r="BJR28" s="568">
        <f t="shared" si="25"/>
        <v>0</v>
      </c>
      <c r="BJS28" s="568">
        <f t="shared" si="25"/>
        <v>0</v>
      </c>
      <c r="BJT28" s="568">
        <f t="shared" si="25"/>
        <v>0</v>
      </c>
      <c r="BJU28" s="568">
        <f t="shared" si="25"/>
        <v>0</v>
      </c>
      <c r="BJV28" s="568">
        <f t="shared" si="25"/>
        <v>0</v>
      </c>
      <c r="BJW28" s="568">
        <f t="shared" si="25"/>
        <v>0</v>
      </c>
      <c r="BJX28" s="568">
        <f t="shared" si="25"/>
        <v>0</v>
      </c>
      <c r="BJY28" s="568">
        <f t="shared" si="25"/>
        <v>0</v>
      </c>
      <c r="BJZ28" s="568">
        <f t="shared" si="25"/>
        <v>0</v>
      </c>
      <c r="BKA28" s="568">
        <f t="shared" si="25"/>
        <v>0</v>
      </c>
      <c r="BKB28" s="568">
        <f t="shared" si="25"/>
        <v>0</v>
      </c>
      <c r="BKC28" s="568">
        <f t="shared" si="25"/>
        <v>0</v>
      </c>
      <c r="BKD28" s="568">
        <f t="shared" si="25"/>
        <v>0</v>
      </c>
      <c r="BKE28" s="568">
        <f t="shared" si="25"/>
        <v>0</v>
      </c>
      <c r="BKF28" s="568">
        <f t="shared" si="25"/>
        <v>0</v>
      </c>
      <c r="BKG28" s="568">
        <f t="shared" si="25"/>
        <v>0</v>
      </c>
      <c r="BKH28" s="568">
        <f t="shared" si="25"/>
        <v>0</v>
      </c>
      <c r="BKI28" s="568">
        <f t="shared" si="25"/>
        <v>0</v>
      </c>
      <c r="BKJ28" s="568">
        <f t="shared" si="25"/>
        <v>0</v>
      </c>
      <c r="BKK28" s="568">
        <f t="shared" si="25"/>
        <v>0</v>
      </c>
      <c r="BKL28" s="568">
        <f t="shared" si="25"/>
        <v>0</v>
      </c>
      <c r="BKM28" s="568">
        <f t="shared" si="25"/>
        <v>0</v>
      </c>
      <c r="BKN28" s="568">
        <f t="shared" si="25"/>
        <v>0</v>
      </c>
      <c r="BKO28" s="568">
        <f t="shared" si="25"/>
        <v>0</v>
      </c>
      <c r="BKP28" s="568">
        <f t="shared" si="25"/>
        <v>0</v>
      </c>
      <c r="BKQ28" s="568">
        <f t="shared" si="25"/>
        <v>0</v>
      </c>
      <c r="BKR28" s="568">
        <f t="shared" si="25"/>
        <v>0</v>
      </c>
      <c r="BKS28" s="568">
        <f t="shared" si="25"/>
        <v>0</v>
      </c>
      <c r="BKT28" s="568">
        <f t="shared" si="25"/>
        <v>0</v>
      </c>
      <c r="BKU28" s="568">
        <f t="shared" si="25"/>
        <v>0</v>
      </c>
      <c r="BKV28" s="568">
        <f t="shared" si="25"/>
        <v>0</v>
      </c>
      <c r="BKW28" s="568">
        <f t="shared" si="25"/>
        <v>0</v>
      </c>
      <c r="BKX28" s="568">
        <f t="shared" si="25"/>
        <v>0</v>
      </c>
      <c r="BKY28" s="568">
        <f t="shared" si="25"/>
        <v>0</v>
      </c>
      <c r="BKZ28" s="568">
        <f t="shared" si="25"/>
        <v>0</v>
      </c>
      <c r="BLA28" s="568">
        <f t="shared" si="25"/>
        <v>0</v>
      </c>
      <c r="BLB28" s="568">
        <f t="shared" si="25"/>
        <v>0</v>
      </c>
      <c r="BLC28" s="568">
        <f t="shared" si="25"/>
        <v>0</v>
      </c>
      <c r="BLD28" s="568">
        <f t="shared" si="25"/>
        <v>0</v>
      </c>
      <c r="BLE28" s="568">
        <f t="shared" ref="BLE28:BNP28" si="26">BLE26/365</f>
        <v>0</v>
      </c>
      <c r="BLF28" s="568">
        <f t="shared" si="26"/>
        <v>0</v>
      </c>
      <c r="BLG28" s="568">
        <f t="shared" si="26"/>
        <v>0</v>
      </c>
      <c r="BLH28" s="568">
        <f t="shared" si="26"/>
        <v>0</v>
      </c>
      <c r="BLI28" s="568">
        <f t="shared" si="26"/>
        <v>0</v>
      </c>
      <c r="BLJ28" s="568">
        <f t="shared" si="26"/>
        <v>0</v>
      </c>
      <c r="BLK28" s="568">
        <f t="shared" si="26"/>
        <v>0</v>
      </c>
      <c r="BLL28" s="568">
        <f t="shared" si="26"/>
        <v>0</v>
      </c>
      <c r="BLM28" s="568">
        <f t="shared" si="26"/>
        <v>0</v>
      </c>
      <c r="BLN28" s="568">
        <f t="shared" si="26"/>
        <v>0</v>
      </c>
      <c r="BLO28" s="568">
        <f t="shared" si="26"/>
        <v>0</v>
      </c>
      <c r="BLP28" s="568">
        <f t="shared" si="26"/>
        <v>0</v>
      </c>
      <c r="BLQ28" s="568">
        <f t="shared" si="26"/>
        <v>0</v>
      </c>
      <c r="BLR28" s="568">
        <f t="shared" si="26"/>
        <v>0</v>
      </c>
      <c r="BLS28" s="568">
        <f t="shared" si="26"/>
        <v>0</v>
      </c>
      <c r="BLT28" s="568">
        <f t="shared" si="26"/>
        <v>0</v>
      </c>
      <c r="BLU28" s="568">
        <f t="shared" si="26"/>
        <v>0</v>
      </c>
      <c r="BLV28" s="568">
        <f t="shared" si="26"/>
        <v>0</v>
      </c>
      <c r="BLW28" s="568">
        <f t="shared" si="26"/>
        <v>0</v>
      </c>
      <c r="BLX28" s="568">
        <f t="shared" si="26"/>
        <v>0</v>
      </c>
      <c r="BLY28" s="568">
        <f t="shared" si="26"/>
        <v>0</v>
      </c>
      <c r="BLZ28" s="568">
        <f t="shared" si="26"/>
        <v>0</v>
      </c>
      <c r="BMA28" s="568">
        <f t="shared" si="26"/>
        <v>0</v>
      </c>
      <c r="BMB28" s="568">
        <f t="shared" si="26"/>
        <v>0</v>
      </c>
      <c r="BMC28" s="568">
        <f t="shared" si="26"/>
        <v>0</v>
      </c>
      <c r="BMD28" s="568">
        <f t="shared" si="26"/>
        <v>0</v>
      </c>
      <c r="BME28" s="568">
        <f t="shared" si="26"/>
        <v>0</v>
      </c>
      <c r="BMF28" s="568">
        <f t="shared" si="26"/>
        <v>0</v>
      </c>
      <c r="BMG28" s="568">
        <f t="shared" si="26"/>
        <v>0</v>
      </c>
      <c r="BMH28" s="568">
        <f t="shared" si="26"/>
        <v>0</v>
      </c>
      <c r="BMI28" s="568">
        <f t="shared" si="26"/>
        <v>0</v>
      </c>
      <c r="BMJ28" s="568">
        <f t="shared" si="26"/>
        <v>0</v>
      </c>
      <c r="BMK28" s="568">
        <f t="shared" si="26"/>
        <v>0</v>
      </c>
      <c r="BML28" s="568">
        <f t="shared" si="26"/>
        <v>0</v>
      </c>
      <c r="BMM28" s="568">
        <f t="shared" si="26"/>
        <v>0</v>
      </c>
      <c r="BMN28" s="568">
        <f t="shared" si="26"/>
        <v>0</v>
      </c>
      <c r="BMO28" s="568">
        <f t="shared" si="26"/>
        <v>0</v>
      </c>
      <c r="BMP28" s="568">
        <f t="shared" si="26"/>
        <v>0</v>
      </c>
      <c r="BMQ28" s="568">
        <f t="shared" si="26"/>
        <v>0</v>
      </c>
      <c r="BMR28" s="568">
        <f t="shared" si="26"/>
        <v>0</v>
      </c>
      <c r="BMS28" s="568">
        <f t="shared" si="26"/>
        <v>0</v>
      </c>
      <c r="BMT28" s="568">
        <f t="shared" si="26"/>
        <v>0</v>
      </c>
      <c r="BMU28" s="568">
        <f t="shared" si="26"/>
        <v>0</v>
      </c>
      <c r="BMV28" s="568">
        <f t="shared" si="26"/>
        <v>0</v>
      </c>
      <c r="BMW28" s="568">
        <f t="shared" si="26"/>
        <v>0</v>
      </c>
      <c r="BMX28" s="568">
        <f t="shared" si="26"/>
        <v>0</v>
      </c>
      <c r="BMY28" s="568">
        <f t="shared" si="26"/>
        <v>0</v>
      </c>
      <c r="BMZ28" s="568">
        <f t="shared" si="26"/>
        <v>0</v>
      </c>
      <c r="BNA28" s="568">
        <f t="shared" si="26"/>
        <v>0</v>
      </c>
      <c r="BNB28" s="568">
        <f t="shared" si="26"/>
        <v>0</v>
      </c>
      <c r="BNC28" s="568">
        <f t="shared" si="26"/>
        <v>0</v>
      </c>
      <c r="BND28" s="568">
        <f t="shared" si="26"/>
        <v>0</v>
      </c>
      <c r="BNE28" s="568">
        <f t="shared" si="26"/>
        <v>0</v>
      </c>
      <c r="BNF28" s="568">
        <f t="shared" si="26"/>
        <v>0</v>
      </c>
      <c r="BNG28" s="568">
        <f t="shared" si="26"/>
        <v>0</v>
      </c>
      <c r="BNH28" s="568">
        <f t="shared" si="26"/>
        <v>0</v>
      </c>
      <c r="BNI28" s="568">
        <f t="shared" si="26"/>
        <v>0</v>
      </c>
      <c r="BNJ28" s="568">
        <f t="shared" si="26"/>
        <v>0</v>
      </c>
      <c r="BNK28" s="568">
        <f t="shared" si="26"/>
        <v>0</v>
      </c>
      <c r="BNL28" s="568">
        <f t="shared" si="26"/>
        <v>0</v>
      </c>
      <c r="BNM28" s="568">
        <f t="shared" si="26"/>
        <v>0</v>
      </c>
      <c r="BNN28" s="568">
        <f t="shared" si="26"/>
        <v>0</v>
      </c>
      <c r="BNO28" s="568">
        <f t="shared" si="26"/>
        <v>0</v>
      </c>
      <c r="BNP28" s="568">
        <f t="shared" si="26"/>
        <v>0</v>
      </c>
      <c r="BNQ28" s="568">
        <f t="shared" ref="BNQ28:BQB28" si="27">BNQ26/365</f>
        <v>0</v>
      </c>
      <c r="BNR28" s="568">
        <f t="shared" si="27"/>
        <v>0</v>
      </c>
      <c r="BNS28" s="568">
        <f t="shared" si="27"/>
        <v>0</v>
      </c>
      <c r="BNT28" s="568">
        <f t="shared" si="27"/>
        <v>0</v>
      </c>
      <c r="BNU28" s="568">
        <f t="shared" si="27"/>
        <v>0</v>
      </c>
      <c r="BNV28" s="568">
        <f t="shared" si="27"/>
        <v>0</v>
      </c>
      <c r="BNW28" s="568">
        <f t="shared" si="27"/>
        <v>0</v>
      </c>
      <c r="BNX28" s="568">
        <f t="shared" si="27"/>
        <v>0</v>
      </c>
      <c r="BNY28" s="568">
        <f t="shared" si="27"/>
        <v>0</v>
      </c>
      <c r="BNZ28" s="568">
        <f t="shared" si="27"/>
        <v>0</v>
      </c>
      <c r="BOA28" s="568">
        <f t="shared" si="27"/>
        <v>0</v>
      </c>
      <c r="BOB28" s="568">
        <f t="shared" si="27"/>
        <v>0</v>
      </c>
      <c r="BOC28" s="568">
        <f t="shared" si="27"/>
        <v>0</v>
      </c>
      <c r="BOD28" s="568">
        <f t="shared" si="27"/>
        <v>0</v>
      </c>
      <c r="BOE28" s="568">
        <f t="shared" si="27"/>
        <v>0</v>
      </c>
      <c r="BOF28" s="568">
        <f t="shared" si="27"/>
        <v>0</v>
      </c>
      <c r="BOG28" s="568">
        <f t="shared" si="27"/>
        <v>0</v>
      </c>
      <c r="BOH28" s="568">
        <f t="shared" si="27"/>
        <v>0</v>
      </c>
      <c r="BOI28" s="568">
        <f t="shared" si="27"/>
        <v>0</v>
      </c>
      <c r="BOJ28" s="568">
        <f t="shared" si="27"/>
        <v>0</v>
      </c>
      <c r="BOK28" s="568">
        <f t="shared" si="27"/>
        <v>0</v>
      </c>
      <c r="BOL28" s="568">
        <f t="shared" si="27"/>
        <v>0</v>
      </c>
      <c r="BOM28" s="568">
        <f t="shared" si="27"/>
        <v>0</v>
      </c>
      <c r="BON28" s="568">
        <f t="shared" si="27"/>
        <v>0</v>
      </c>
      <c r="BOO28" s="568">
        <f t="shared" si="27"/>
        <v>0</v>
      </c>
      <c r="BOP28" s="568">
        <f t="shared" si="27"/>
        <v>0</v>
      </c>
      <c r="BOQ28" s="568">
        <f t="shared" si="27"/>
        <v>0</v>
      </c>
      <c r="BOR28" s="568">
        <f t="shared" si="27"/>
        <v>0</v>
      </c>
      <c r="BOS28" s="568">
        <f t="shared" si="27"/>
        <v>0</v>
      </c>
      <c r="BOT28" s="568">
        <f t="shared" si="27"/>
        <v>0</v>
      </c>
      <c r="BOU28" s="568">
        <f t="shared" si="27"/>
        <v>0</v>
      </c>
      <c r="BOV28" s="568">
        <f t="shared" si="27"/>
        <v>0</v>
      </c>
      <c r="BOW28" s="568">
        <f t="shared" si="27"/>
        <v>0</v>
      </c>
      <c r="BOX28" s="568">
        <f t="shared" si="27"/>
        <v>0</v>
      </c>
      <c r="BOY28" s="568">
        <f t="shared" si="27"/>
        <v>0</v>
      </c>
      <c r="BOZ28" s="568">
        <f t="shared" si="27"/>
        <v>0</v>
      </c>
      <c r="BPA28" s="568">
        <f t="shared" si="27"/>
        <v>0</v>
      </c>
      <c r="BPB28" s="568">
        <f t="shared" si="27"/>
        <v>0</v>
      </c>
      <c r="BPC28" s="568">
        <f t="shared" si="27"/>
        <v>0</v>
      </c>
      <c r="BPD28" s="568">
        <f t="shared" si="27"/>
        <v>0</v>
      </c>
      <c r="BPE28" s="568">
        <f t="shared" si="27"/>
        <v>0</v>
      </c>
      <c r="BPF28" s="568">
        <f t="shared" si="27"/>
        <v>0</v>
      </c>
      <c r="BPG28" s="568">
        <f t="shared" si="27"/>
        <v>0</v>
      </c>
      <c r="BPH28" s="568">
        <f t="shared" si="27"/>
        <v>0</v>
      </c>
      <c r="BPI28" s="568">
        <f t="shared" si="27"/>
        <v>0</v>
      </c>
      <c r="BPJ28" s="568">
        <f t="shared" si="27"/>
        <v>0</v>
      </c>
      <c r="BPK28" s="568">
        <f t="shared" si="27"/>
        <v>0</v>
      </c>
      <c r="BPL28" s="568">
        <f t="shared" si="27"/>
        <v>0</v>
      </c>
      <c r="BPM28" s="568">
        <f t="shared" si="27"/>
        <v>0</v>
      </c>
      <c r="BPN28" s="568">
        <f t="shared" si="27"/>
        <v>0</v>
      </c>
      <c r="BPO28" s="568">
        <f t="shared" si="27"/>
        <v>0</v>
      </c>
      <c r="BPP28" s="568">
        <f t="shared" si="27"/>
        <v>0</v>
      </c>
      <c r="BPQ28" s="568">
        <f t="shared" si="27"/>
        <v>0</v>
      </c>
      <c r="BPR28" s="568">
        <f t="shared" si="27"/>
        <v>0</v>
      </c>
      <c r="BPS28" s="568">
        <f t="shared" si="27"/>
        <v>0</v>
      </c>
      <c r="BPT28" s="568">
        <f t="shared" si="27"/>
        <v>0</v>
      </c>
      <c r="BPU28" s="568">
        <f t="shared" si="27"/>
        <v>0</v>
      </c>
      <c r="BPV28" s="568">
        <f t="shared" si="27"/>
        <v>0</v>
      </c>
      <c r="BPW28" s="568">
        <f t="shared" si="27"/>
        <v>0</v>
      </c>
      <c r="BPX28" s="568">
        <f t="shared" si="27"/>
        <v>0</v>
      </c>
      <c r="BPY28" s="568">
        <f t="shared" si="27"/>
        <v>0</v>
      </c>
      <c r="BPZ28" s="568">
        <f t="shared" si="27"/>
        <v>0</v>
      </c>
      <c r="BQA28" s="568">
        <f t="shared" si="27"/>
        <v>0</v>
      </c>
      <c r="BQB28" s="568">
        <f t="shared" si="27"/>
        <v>0</v>
      </c>
      <c r="BQC28" s="568">
        <f t="shared" ref="BQC28:BSN28" si="28">BQC26/365</f>
        <v>0</v>
      </c>
      <c r="BQD28" s="568">
        <f t="shared" si="28"/>
        <v>0</v>
      </c>
      <c r="BQE28" s="568">
        <f t="shared" si="28"/>
        <v>0</v>
      </c>
      <c r="BQF28" s="568">
        <f t="shared" si="28"/>
        <v>0</v>
      </c>
      <c r="BQG28" s="568">
        <f t="shared" si="28"/>
        <v>0</v>
      </c>
      <c r="BQH28" s="568">
        <f t="shared" si="28"/>
        <v>0</v>
      </c>
      <c r="BQI28" s="568">
        <f t="shared" si="28"/>
        <v>0</v>
      </c>
      <c r="BQJ28" s="568">
        <f t="shared" si="28"/>
        <v>0</v>
      </c>
      <c r="BQK28" s="568">
        <f t="shared" si="28"/>
        <v>0</v>
      </c>
      <c r="BQL28" s="568">
        <f t="shared" si="28"/>
        <v>0</v>
      </c>
      <c r="BQM28" s="568">
        <f t="shared" si="28"/>
        <v>0</v>
      </c>
      <c r="BQN28" s="568">
        <f t="shared" si="28"/>
        <v>0</v>
      </c>
      <c r="BQO28" s="568">
        <f t="shared" si="28"/>
        <v>0</v>
      </c>
      <c r="BQP28" s="568">
        <f t="shared" si="28"/>
        <v>0</v>
      </c>
      <c r="BQQ28" s="568">
        <f t="shared" si="28"/>
        <v>0</v>
      </c>
      <c r="BQR28" s="568">
        <f t="shared" si="28"/>
        <v>0</v>
      </c>
      <c r="BQS28" s="568">
        <f t="shared" si="28"/>
        <v>0</v>
      </c>
      <c r="BQT28" s="568">
        <f t="shared" si="28"/>
        <v>0</v>
      </c>
      <c r="BQU28" s="568">
        <f t="shared" si="28"/>
        <v>0</v>
      </c>
      <c r="BQV28" s="568">
        <f t="shared" si="28"/>
        <v>0</v>
      </c>
      <c r="BQW28" s="568">
        <f t="shared" si="28"/>
        <v>0</v>
      </c>
      <c r="BQX28" s="568">
        <f t="shared" si="28"/>
        <v>0</v>
      </c>
      <c r="BQY28" s="568">
        <f t="shared" si="28"/>
        <v>0</v>
      </c>
      <c r="BQZ28" s="568">
        <f t="shared" si="28"/>
        <v>0</v>
      </c>
      <c r="BRA28" s="568">
        <f t="shared" si="28"/>
        <v>0</v>
      </c>
      <c r="BRB28" s="568">
        <f t="shared" si="28"/>
        <v>0</v>
      </c>
      <c r="BRC28" s="568">
        <f t="shared" si="28"/>
        <v>0</v>
      </c>
      <c r="BRD28" s="568">
        <f t="shared" si="28"/>
        <v>0</v>
      </c>
      <c r="BRE28" s="568">
        <f t="shared" si="28"/>
        <v>0</v>
      </c>
      <c r="BRF28" s="568">
        <f t="shared" si="28"/>
        <v>0</v>
      </c>
      <c r="BRG28" s="568">
        <f t="shared" si="28"/>
        <v>0</v>
      </c>
      <c r="BRH28" s="568">
        <f t="shared" si="28"/>
        <v>0</v>
      </c>
      <c r="BRI28" s="568">
        <f t="shared" si="28"/>
        <v>0</v>
      </c>
      <c r="BRJ28" s="568">
        <f t="shared" si="28"/>
        <v>0</v>
      </c>
      <c r="BRK28" s="568">
        <f t="shared" si="28"/>
        <v>0</v>
      </c>
      <c r="BRL28" s="568">
        <f t="shared" si="28"/>
        <v>0</v>
      </c>
      <c r="BRM28" s="568">
        <f t="shared" si="28"/>
        <v>0</v>
      </c>
      <c r="BRN28" s="568">
        <f t="shared" si="28"/>
        <v>0</v>
      </c>
      <c r="BRO28" s="568">
        <f t="shared" si="28"/>
        <v>0</v>
      </c>
      <c r="BRP28" s="568">
        <f t="shared" si="28"/>
        <v>0</v>
      </c>
      <c r="BRQ28" s="568">
        <f t="shared" si="28"/>
        <v>0</v>
      </c>
      <c r="BRR28" s="568">
        <f t="shared" si="28"/>
        <v>0</v>
      </c>
      <c r="BRS28" s="568">
        <f t="shared" si="28"/>
        <v>0</v>
      </c>
      <c r="BRT28" s="568">
        <f t="shared" si="28"/>
        <v>0</v>
      </c>
      <c r="BRU28" s="568">
        <f t="shared" si="28"/>
        <v>0</v>
      </c>
      <c r="BRV28" s="568">
        <f t="shared" si="28"/>
        <v>0</v>
      </c>
      <c r="BRW28" s="568">
        <f t="shared" si="28"/>
        <v>0</v>
      </c>
      <c r="BRX28" s="568">
        <f t="shared" si="28"/>
        <v>0</v>
      </c>
      <c r="BRY28" s="568">
        <f t="shared" si="28"/>
        <v>0</v>
      </c>
      <c r="BRZ28" s="568">
        <f t="shared" si="28"/>
        <v>0</v>
      </c>
      <c r="BSA28" s="568">
        <f t="shared" si="28"/>
        <v>0</v>
      </c>
      <c r="BSB28" s="568">
        <f t="shared" si="28"/>
        <v>0</v>
      </c>
      <c r="BSC28" s="568">
        <f t="shared" si="28"/>
        <v>0</v>
      </c>
      <c r="BSD28" s="568">
        <f t="shared" si="28"/>
        <v>0</v>
      </c>
      <c r="BSE28" s="568">
        <f t="shared" si="28"/>
        <v>0</v>
      </c>
      <c r="BSF28" s="568">
        <f t="shared" si="28"/>
        <v>0</v>
      </c>
      <c r="BSG28" s="568">
        <f t="shared" si="28"/>
        <v>0</v>
      </c>
      <c r="BSH28" s="568">
        <f t="shared" si="28"/>
        <v>0</v>
      </c>
      <c r="BSI28" s="568">
        <f t="shared" si="28"/>
        <v>0</v>
      </c>
      <c r="BSJ28" s="568">
        <f t="shared" si="28"/>
        <v>0</v>
      </c>
      <c r="BSK28" s="568">
        <f t="shared" si="28"/>
        <v>0</v>
      </c>
      <c r="BSL28" s="568">
        <f t="shared" si="28"/>
        <v>0</v>
      </c>
      <c r="BSM28" s="568">
        <f t="shared" si="28"/>
        <v>0</v>
      </c>
      <c r="BSN28" s="568">
        <f t="shared" si="28"/>
        <v>0</v>
      </c>
      <c r="BSO28" s="568">
        <f t="shared" ref="BSO28:BUZ28" si="29">BSO26/365</f>
        <v>0</v>
      </c>
      <c r="BSP28" s="568">
        <f t="shared" si="29"/>
        <v>0</v>
      </c>
      <c r="BSQ28" s="568">
        <f t="shared" si="29"/>
        <v>0</v>
      </c>
      <c r="BSR28" s="568">
        <f t="shared" si="29"/>
        <v>0</v>
      </c>
      <c r="BSS28" s="568">
        <f t="shared" si="29"/>
        <v>0</v>
      </c>
      <c r="BST28" s="568">
        <f t="shared" si="29"/>
        <v>0</v>
      </c>
      <c r="BSU28" s="568">
        <f t="shared" si="29"/>
        <v>0</v>
      </c>
      <c r="BSV28" s="568">
        <f t="shared" si="29"/>
        <v>0</v>
      </c>
      <c r="BSW28" s="568">
        <f t="shared" si="29"/>
        <v>0</v>
      </c>
      <c r="BSX28" s="568">
        <f t="shared" si="29"/>
        <v>0</v>
      </c>
      <c r="BSY28" s="568">
        <f t="shared" si="29"/>
        <v>0</v>
      </c>
      <c r="BSZ28" s="568">
        <f t="shared" si="29"/>
        <v>0</v>
      </c>
      <c r="BTA28" s="568">
        <f t="shared" si="29"/>
        <v>0</v>
      </c>
      <c r="BTB28" s="568">
        <f t="shared" si="29"/>
        <v>0</v>
      </c>
      <c r="BTC28" s="568">
        <f t="shared" si="29"/>
        <v>0</v>
      </c>
      <c r="BTD28" s="568">
        <f t="shared" si="29"/>
        <v>0</v>
      </c>
      <c r="BTE28" s="568">
        <f t="shared" si="29"/>
        <v>0</v>
      </c>
      <c r="BTF28" s="568">
        <f t="shared" si="29"/>
        <v>0</v>
      </c>
      <c r="BTG28" s="568">
        <f t="shared" si="29"/>
        <v>0</v>
      </c>
      <c r="BTH28" s="568">
        <f t="shared" si="29"/>
        <v>0</v>
      </c>
      <c r="BTI28" s="568">
        <f t="shared" si="29"/>
        <v>0</v>
      </c>
      <c r="BTJ28" s="568">
        <f t="shared" si="29"/>
        <v>0</v>
      </c>
      <c r="BTK28" s="568">
        <f t="shared" si="29"/>
        <v>0</v>
      </c>
      <c r="BTL28" s="568">
        <f t="shared" si="29"/>
        <v>0</v>
      </c>
      <c r="BTM28" s="568">
        <f t="shared" si="29"/>
        <v>0</v>
      </c>
      <c r="BTN28" s="568">
        <f t="shared" si="29"/>
        <v>0</v>
      </c>
      <c r="BTO28" s="568">
        <f t="shared" si="29"/>
        <v>0</v>
      </c>
      <c r="BTP28" s="568">
        <f t="shared" si="29"/>
        <v>0</v>
      </c>
      <c r="BTQ28" s="568">
        <f t="shared" si="29"/>
        <v>0</v>
      </c>
      <c r="BTR28" s="568">
        <f t="shared" si="29"/>
        <v>0</v>
      </c>
      <c r="BTS28" s="568">
        <f t="shared" si="29"/>
        <v>0</v>
      </c>
      <c r="BTT28" s="568">
        <f t="shared" si="29"/>
        <v>0</v>
      </c>
      <c r="BTU28" s="568">
        <f t="shared" si="29"/>
        <v>0</v>
      </c>
      <c r="BTV28" s="568">
        <f t="shared" si="29"/>
        <v>0</v>
      </c>
      <c r="BTW28" s="568">
        <f t="shared" si="29"/>
        <v>0</v>
      </c>
      <c r="BTX28" s="568">
        <f t="shared" si="29"/>
        <v>0</v>
      </c>
      <c r="BTY28" s="568">
        <f t="shared" si="29"/>
        <v>0</v>
      </c>
      <c r="BTZ28" s="568">
        <f t="shared" si="29"/>
        <v>0</v>
      </c>
      <c r="BUA28" s="568">
        <f t="shared" si="29"/>
        <v>0</v>
      </c>
      <c r="BUB28" s="568">
        <f t="shared" si="29"/>
        <v>0</v>
      </c>
      <c r="BUC28" s="568">
        <f t="shared" si="29"/>
        <v>0</v>
      </c>
      <c r="BUD28" s="568">
        <f t="shared" si="29"/>
        <v>0</v>
      </c>
      <c r="BUE28" s="568">
        <f t="shared" si="29"/>
        <v>0</v>
      </c>
      <c r="BUF28" s="568">
        <f t="shared" si="29"/>
        <v>0</v>
      </c>
      <c r="BUG28" s="568">
        <f t="shared" si="29"/>
        <v>0</v>
      </c>
      <c r="BUH28" s="568">
        <f t="shared" si="29"/>
        <v>0</v>
      </c>
      <c r="BUI28" s="568">
        <f t="shared" si="29"/>
        <v>0</v>
      </c>
      <c r="BUJ28" s="568">
        <f t="shared" si="29"/>
        <v>0</v>
      </c>
      <c r="BUK28" s="568">
        <f t="shared" si="29"/>
        <v>0</v>
      </c>
      <c r="BUL28" s="568">
        <f t="shared" si="29"/>
        <v>0</v>
      </c>
      <c r="BUM28" s="568">
        <f t="shared" si="29"/>
        <v>0</v>
      </c>
      <c r="BUN28" s="568">
        <f t="shared" si="29"/>
        <v>0</v>
      </c>
      <c r="BUO28" s="568">
        <f t="shared" si="29"/>
        <v>0</v>
      </c>
      <c r="BUP28" s="568">
        <f t="shared" si="29"/>
        <v>0</v>
      </c>
      <c r="BUQ28" s="568">
        <f t="shared" si="29"/>
        <v>0</v>
      </c>
      <c r="BUR28" s="568">
        <f t="shared" si="29"/>
        <v>0</v>
      </c>
      <c r="BUS28" s="568">
        <f t="shared" si="29"/>
        <v>0</v>
      </c>
      <c r="BUT28" s="568">
        <f t="shared" si="29"/>
        <v>0</v>
      </c>
      <c r="BUU28" s="568">
        <f t="shared" si="29"/>
        <v>0</v>
      </c>
      <c r="BUV28" s="568">
        <f t="shared" si="29"/>
        <v>0</v>
      </c>
      <c r="BUW28" s="568">
        <f t="shared" si="29"/>
        <v>0</v>
      </c>
      <c r="BUX28" s="568">
        <f t="shared" si="29"/>
        <v>0</v>
      </c>
      <c r="BUY28" s="568">
        <f t="shared" si="29"/>
        <v>0</v>
      </c>
      <c r="BUZ28" s="568">
        <f t="shared" si="29"/>
        <v>0</v>
      </c>
      <c r="BVA28" s="568">
        <f t="shared" ref="BVA28:BXL28" si="30">BVA26/365</f>
        <v>0</v>
      </c>
      <c r="BVB28" s="568">
        <f t="shared" si="30"/>
        <v>0</v>
      </c>
      <c r="BVC28" s="568">
        <f t="shared" si="30"/>
        <v>0</v>
      </c>
      <c r="BVD28" s="568">
        <f t="shared" si="30"/>
        <v>0</v>
      </c>
      <c r="BVE28" s="568">
        <f t="shared" si="30"/>
        <v>0</v>
      </c>
      <c r="BVF28" s="568">
        <f t="shared" si="30"/>
        <v>0</v>
      </c>
      <c r="BVG28" s="568">
        <f t="shared" si="30"/>
        <v>0</v>
      </c>
      <c r="BVH28" s="568">
        <f t="shared" si="30"/>
        <v>0</v>
      </c>
      <c r="BVI28" s="568">
        <f t="shared" si="30"/>
        <v>0</v>
      </c>
      <c r="BVJ28" s="568">
        <f t="shared" si="30"/>
        <v>0</v>
      </c>
      <c r="BVK28" s="568">
        <f t="shared" si="30"/>
        <v>0</v>
      </c>
      <c r="BVL28" s="568">
        <f t="shared" si="30"/>
        <v>0</v>
      </c>
      <c r="BVM28" s="568">
        <f t="shared" si="30"/>
        <v>0</v>
      </c>
      <c r="BVN28" s="568">
        <f t="shared" si="30"/>
        <v>0</v>
      </c>
      <c r="BVO28" s="568">
        <f t="shared" si="30"/>
        <v>0</v>
      </c>
      <c r="BVP28" s="568">
        <f t="shared" si="30"/>
        <v>0</v>
      </c>
      <c r="BVQ28" s="568">
        <f t="shared" si="30"/>
        <v>0</v>
      </c>
      <c r="BVR28" s="568">
        <f t="shared" si="30"/>
        <v>0</v>
      </c>
      <c r="BVS28" s="568">
        <f t="shared" si="30"/>
        <v>0</v>
      </c>
      <c r="BVT28" s="568">
        <f t="shared" si="30"/>
        <v>0</v>
      </c>
      <c r="BVU28" s="568">
        <f t="shared" si="30"/>
        <v>0</v>
      </c>
      <c r="BVV28" s="568">
        <f t="shared" si="30"/>
        <v>0</v>
      </c>
      <c r="BVW28" s="568">
        <f t="shared" si="30"/>
        <v>0</v>
      </c>
      <c r="BVX28" s="568">
        <f t="shared" si="30"/>
        <v>0</v>
      </c>
      <c r="BVY28" s="568">
        <f t="shared" si="30"/>
        <v>0</v>
      </c>
      <c r="BVZ28" s="568">
        <f t="shared" si="30"/>
        <v>0</v>
      </c>
      <c r="BWA28" s="568">
        <f t="shared" si="30"/>
        <v>0</v>
      </c>
      <c r="BWB28" s="568">
        <f t="shared" si="30"/>
        <v>0</v>
      </c>
      <c r="BWC28" s="568">
        <f t="shared" si="30"/>
        <v>0</v>
      </c>
      <c r="BWD28" s="568">
        <f t="shared" si="30"/>
        <v>0</v>
      </c>
      <c r="BWE28" s="568">
        <f t="shared" si="30"/>
        <v>0</v>
      </c>
      <c r="BWF28" s="568">
        <f t="shared" si="30"/>
        <v>0</v>
      </c>
      <c r="BWG28" s="568">
        <f t="shared" si="30"/>
        <v>0</v>
      </c>
      <c r="BWH28" s="568">
        <f t="shared" si="30"/>
        <v>0</v>
      </c>
      <c r="BWI28" s="568">
        <f t="shared" si="30"/>
        <v>0</v>
      </c>
      <c r="BWJ28" s="568">
        <f t="shared" si="30"/>
        <v>0</v>
      </c>
      <c r="BWK28" s="568">
        <f t="shared" si="30"/>
        <v>0</v>
      </c>
      <c r="BWL28" s="568">
        <f t="shared" si="30"/>
        <v>0</v>
      </c>
      <c r="BWM28" s="568">
        <f t="shared" si="30"/>
        <v>0</v>
      </c>
      <c r="BWN28" s="568">
        <f t="shared" si="30"/>
        <v>0</v>
      </c>
      <c r="BWO28" s="568">
        <f t="shared" si="30"/>
        <v>0</v>
      </c>
      <c r="BWP28" s="568">
        <f t="shared" si="30"/>
        <v>0</v>
      </c>
      <c r="BWQ28" s="568">
        <f t="shared" si="30"/>
        <v>0</v>
      </c>
      <c r="BWR28" s="568">
        <f t="shared" si="30"/>
        <v>0</v>
      </c>
      <c r="BWS28" s="568">
        <f t="shared" si="30"/>
        <v>0</v>
      </c>
      <c r="BWT28" s="568">
        <f t="shared" si="30"/>
        <v>0</v>
      </c>
      <c r="BWU28" s="568">
        <f t="shared" si="30"/>
        <v>0</v>
      </c>
      <c r="BWV28" s="568">
        <f t="shared" si="30"/>
        <v>0</v>
      </c>
      <c r="BWW28" s="568">
        <f t="shared" si="30"/>
        <v>0</v>
      </c>
      <c r="BWX28" s="568">
        <f t="shared" si="30"/>
        <v>0</v>
      </c>
      <c r="BWY28" s="568">
        <f t="shared" si="30"/>
        <v>0</v>
      </c>
      <c r="BWZ28" s="568">
        <f t="shared" si="30"/>
        <v>0</v>
      </c>
      <c r="BXA28" s="568">
        <f t="shared" si="30"/>
        <v>0</v>
      </c>
      <c r="BXB28" s="568">
        <f t="shared" si="30"/>
        <v>0</v>
      </c>
      <c r="BXC28" s="568">
        <f t="shared" si="30"/>
        <v>0</v>
      </c>
      <c r="BXD28" s="568">
        <f t="shared" si="30"/>
        <v>0</v>
      </c>
      <c r="BXE28" s="568">
        <f t="shared" si="30"/>
        <v>0</v>
      </c>
      <c r="BXF28" s="568">
        <f t="shared" si="30"/>
        <v>0</v>
      </c>
      <c r="BXG28" s="568">
        <f t="shared" si="30"/>
        <v>0</v>
      </c>
      <c r="BXH28" s="568">
        <f t="shared" si="30"/>
        <v>0</v>
      </c>
      <c r="BXI28" s="568">
        <f t="shared" si="30"/>
        <v>0</v>
      </c>
      <c r="BXJ28" s="568">
        <f t="shared" si="30"/>
        <v>0</v>
      </c>
      <c r="BXK28" s="568">
        <f t="shared" si="30"/>
        <v>0</v>
      </c>
      <c r="BXL28" s="568">
        <f t="shared" si="30"/>
        <v>0</v>
      </c>
      <c r="BXM28" s="568">
        <f t="shared" ref="BXM28:BZX28" si="31">BXM26/365</f>
        <v>0</v>
      </c>
      <c r="BXN28" s="568">
        <f t="shared" si="31"/>
        <v>0</v>
      </c>
      <c r="BXO28" s="568">
        <f t="shared" si="31"/>
        <v>0</v>
      </c>
      <c r="BXP28" s="568">
        <f t="shared" si="31"/>
        <v>0</v>
      </c>
      <c r="BXQ28" s="568">
        <f t="shared" si="31"/>
        <v>0</v>
      </c>
      <c r="BXR28" s="568">
        <f t="shared" si="31"/>
        <v>0</v>
      </c>
      <c r="BXS28" s="568">
        <f t="shared" si="31"/>
        <v>0</v>
      </c>
      <c r="BXT28" s="568">
        <f t="shared" si="31"/>
        <v>0</v>
      </c>
      <c r="BXU28" s="568">
        <f t="shared" si="31"/>
        <v>0</v>
      </c>
      <c r="BXV28" s="568">
        <f t="shared" si="31"/>
        <v>0</v>
      </c>
      <c r="BXW28" s="568">
        <f t="shared" si="31"/>
        <v>0</v>
      </c>
      <c r="BXX28" s="568">
        <f t="shared" si="31"/>
        <v>0</v>
      </c>
      <c r="BXY28" s="568">
        <f t="shared" si="31"/>
        <v>0</v>
      </c>
      <c r="BXZ28" s="568">
        <f t="shared" si="31"/>
        <v>0</v>
      </c>
      <c r="BYA28" s="568">
        <f t="shared" si="31"/>
        <v>0</v>
      </c>
      <c r="BYB28" s="568">
        <f t="shared" si="31"/>
        <v>0</v>
      </c>
      <c r="BYC28" s="568">
        <f t="shared" si="31"/>
        <v>0</v>
      </c>
      <c r="BYD28" s="568">
        <f t="shared" si="31"/>
        <v>0</v>
      </c>
      <c r="BYE28" s="568">
        <f t="shared" si="31"/>
        <v>0</v>
      </c>
      <c r="BYF28" s="568">
        <f t="shared" si="31"/>
        <v>0</v>
      </c>
      <c r="BYG28" s="568">
        <f t="shared" si="31"/>
        <v>0</v>
      </c>
      <c r="BYH28" s="568">
        <f t="shared" si="31"/>
        <v>0</v>
      </c>
      <c r="BYI28" s="568">
        <f t="shared" si="31"/>
        <v>0</v>
      </c>
      <c r="BYJ28" s="568">
        <f t="shared" si="31"/>
        <v>0</v>
      </c>
      <c r="BYK28" s="568">
        <f t="shared" si="31"/>
        <v>0</v>
      </c>
      <c r="BYL28" s="568">
        <f t="shared" si="31"/>
        <v>0</v>
      </c>
      <c r="BYM28" s="568">
        <f t="shared" si="31"/>
        <v>0</v>
      </c>
      <c r="BYN28" s="568">
        <f t="shared" si="31"/>
        <v>0</v>
      </c>
      <c r="BYO28" s="568">
        <f t="shared" si="31"/>
        <v>0</v>
      </c>
      <c r="BYP28" s="568">
        <f t="shared" si="31"/>
        <v>0</v>
      </c>
      <c r="BYQ28" s="568">
        <f t="shared" si="31"/>
        <v>0</v>
      </c>
      <c r="BYR28" s="568">
        <f t="shared" si="31"/>
        <v>0</v>
      </c>
      <c r="BYS28" s="568">
        <f t="shared" si="31"/>
        <v>0</v>
      </c>
      <c r="BYT28" s="568">
        <f t="shared" si="31"/>
        <v>0</v>
      </c>
      <c r="BYU28" s="568">
        <f t="shared" si="31"/>
        <v>0</v>
      </c>
      <c r="BYV28" s="568">
        <f t="shared" si="31"/>
        <v>0</v>
      </c>
      <c r="BYW28" s="568">
        <f t="shared" si="31"/>
        <v>0</v>
      </c>
      <c r="BYX28" s="568">
        <f t="shared" si="31"/>
        <v>0</v>
      </c>
      <c r="BYY28" s="568">
        <f t="shared" si="31"/>
        <v>0</v>
      </c>
      <c r="BYZ28" s="568">
        <f t="shared" si="31"/>
        <v>0</v>
      </c>
      <c r="BZA28" s="568">
        <f t="shared" si="31"/>
        <v>0</v>
      </c>
      <c r="BZB28" s="568">
        <f t="shared" si="31"/>
        <v>0</v>
      </c>
      <c r="BZC28" s="568">
        <f t="shared" si="31"/>
        <v>0</v>
      </c>
      <c r="BZD28" s="568">
        <f t="shared" si="31"/>
        <v>0</v>
      </c>
      <c r="BZE28" s="568">
        <f t="shared" si="31"/>
        <v>0</v>
      </c>
      <c r="BZF28" s="568">
        <f t="shared" si="31"/>
        <v>0</v>
      </c>
      <c r="BZG28" s="568">
        <f t="shared" si="31"/>
        <v>0</v>
      </c>
      <c r="BZH28" s="568">
        <f t="shared" si="31"/>
        <v>0</v>
      </c>
      <c r="BZI28" s="568">
        <f t="shared" si="31"/>
        <v>0</v>
      </c>
      <c r="BZJ28" s="568">
        <f t="shared" si="31"/>
        <v>0</v>
      </c>
      <c r="BZK28" s="568">
        <f t="shared" si="31"/>
        <v>0</v>
      </c>
      <c r="BZL28" s="568">
        <f t="shared" si="31"/>
        <v>0</v>
      </c>
      <c r="BZM28" s="568">
        <f t="shared" si="31"/>
        <v>0</v>
      </c>
      <c r="BZN28" s="568">
        <f t="shared" si="31"/>
        <v>0</v>
      </c>
      <c r="BZO28" s="568">
        <f t="shared" si="31"/>
        <v>0</v>
      </c>
      <c r="BZP28" s="568">
        <f t="shared" si="31"/>
        <v>0</v>
      </c>
      <c r="BZQ28" s="568">
        <f t="shared" si="31"/>
        <v>0</v>
      </c>
      <c r="BZR28" s="568">
        <f t="shared" si="31"/>
        <v>0</v>
      </c>
      <c r="BZS28" s="568">
        <f t="shared" si="31"/>
        <v>0</v>
      </c>
      <c r="BZT28" s="568">
        <f t="shared" si="31"/>
        <v>0</v>
      </c>
      <c r="BZU28" s="568">
        <f t="shared" si="31"/>
        <v>0</v>
      </c>
      <c r="BZV28" s="568">
        <f t="shared" si="31"/>
        <v>0</v>
      </c>
      <c r="BZW28" s="568">
        <f t="shared" si="31"/>
        <v>0</v>
      </c>
      <c r="BZX28" s="568">
        <f t="shared" si="31"/>
        <v>0</v>
      </c>
      <c r="BZY28" s="568">
        <f t="shared" ref="BZY28:CCJ28" si="32">BZY26/365</f>
        <v>0</v>
      </c>
      <c r="BZZ28" s="568">
        <f t="shared" si="32"/>
        <v>0</v>
      </c>
      <c r="CAA28" s="568">
        <f t="shared" si="32"/>
        <v>0</v>
      </c>
      <c r="CAB28" s="568">
        <f t="shared" si="32"/>
        <v>0</v>
      </c>
      <c r="CAC28" s="568">
        <f t="shared" si="32"/>
        <v>0</v>
      </c>
      <c r="CAD28" s="568">
        <f t="shared" si="32"/>
        <v>0</v>
      </c>
      <c r="CAE28" s="568">
        <f t="shared" si="32"/>
        <v>0</v>
      </c>
      <c r="CAF28" s="568">
        <f t="shared" si="32"/>
        <v>0</v>
      </c>
      <c r="CAG28" s="568">
        <f t="shared" si="32"/>
        <v>0</v>
      </c>
      <c r="CAH28" s="568">
        <f t="shared" si="32"/>
        <v>0</v>
      </c>
      <c r="CAI28" s="568">
        <f t="shared" si="32"/>
        <v>0</v>
      </c>
      <c r="CAJ28" s="568">
        <f t="shared" si="32"/>
        <v>0</v>
      </c>
      <c r="CAK28" s="568">
        <f t="shared" si="32"/>
        <v>0</v>
      </c>
      <c r="CAL28" s="568">
        <f t="shared" si="32"/>
        <v>0</v>
      </c>
      <c r="CAM28" s="568">
        <f t="shared" si="32"/>
        <v>0</v>
      </c>
      <c r="CAN28" s="568">
        <f t="shared" si="32"/>
        <v>0</v>
      </c>
      <c r="CAO28" s="568">
        <f t="shared" si="32"/>
        <v>0</v>
      </c>
      <c r="CAP28" s="568">
        <f t="shared" si="32"/>
        <v>0</v>
      </c>
      <c r="CAQ28" s="568">
        <f t="shared" si="32"/>
        <v>0</v>
      </c>
      <c r="CAR28" s="568">
        <f t="shared" si="32"/>
        <v>0</v>
      </c>
      <c r="CAS28" s="568">
        <f t="shared" si="32"/>
        <v>0</v>
      </c>
      <c r="CAT28" s="568">
        <f t="shared" si="32"/>
        <v>0</v>
      </c>
      <c r="CAU28" s="568">
        <f t="shared" si="32"/>
        <v>0</v>
      </c>
      <c r="CAV28" s="568">
        <f t="shared" si="32"/>
        <v>0</v>
      </c>
      <c r="CAW28" s="568">
        <f t="shared" si="32"/>
        <v>0</v>
      </c>
      <c r="CAX28" s="568">
        <f t="shared" si="32"/>
        <v>0</v>
      </c>
      <c r="CAY28" s="568">
        <f t="shared" si="32"/>
        <v>0</v>
      </c>
      <c r="CAZ28" s="568">
        <f t="shared" si="32"/>
        <v>0</v>
      </c>
      <c r="CBA28" s="568">
        <f t="shared" si="32"/>
        <v>0</v>
      </c>
      <c r="CBB28" s="568">
        <f t="shared" si="32"/>
        <v>0</v>
      </c>
      <c r="CBC28" s="568">
        <f t="shared" si="32"/>
        <v>0</v>
      </c>
      <c r="CBD28" s="568">
        <f t="shared" si="32"/>
        <v>0</v>
      </c>
      <c r="CBE28" s="568">
        <f t="shared" si="32"/>
        <v>0</v>
      </c>
      <c r="CBF28" s="568">
        <f t="shared" si="32"/>
        <v>0</v>
      </c>
      <c r="CBG28" s="568">
        <f t="shared" si="32"/>
        <v>0</v>
      </c>
      <c r="CBH28" s="568">
        <f t="shared" si="32"/>
        <v>0</v>
      </c>
      <c r="CBI28" s="568">
        <f t="shared" si="32"/>
        <v>0</v>
      </c>
      <c r="CBJ28" s="568">
        <f t="shared" si="32"/>
        <v>0</v>
      </c>
      <c r="CBK28" s="568">
        <f t="shared" si="32"/>
        <v>0</v>
      </c>
      <c r="CBL28" s="568">
        <f t="shared" si="32"/>
        <v>0</v>
      </c>
      <c r="CBM28" s="568">
        <f t="shared" si="32"/>
        <v>0</v>
      </c>
      <c r="CBN28" s="568">
        <f t="shared" si="32"/>
        <v>0</v>
      </c>
      <c r="CBO28" s="568">
        <f t="shared" si="32"/>
        <v>0</v>
      </c>
      <c r="CBP28" s="568">
        <f t="shared" si="32"/>
        <v>0</v>
      </c>
      <c r="CBQ28" s="568">
        <f t="shared" si="32"/>
        <v>0</v>
      </c>
      <c r="CBR28" s="568">
        <f t="shared" si="32"/>
        <v>0</v>
      </c>
      <c r="CBS28" s="568">
        <f t="shared" si="32"/>
        <v>0</v>
      </c>
      <c r="CBT28" s="568">
        <f t="shared" si="32"/>
        <v>0</v>
      </c>
      <c r="CBU28" s="568">
        <f t="shared" si="32"/>
        <v>0</v>
      </c>
      <c r="CBV28" s="568">
        <f t="shared" si="32"/>
        <v>0</v>
      </c>
      <c r="CBW28" s="568">
        <f t="shared" si="32"/>
        <v>0</v>
      </c>
      <c r="CBX28" s="568">
        <f t="shared" si="32"/>
        <v>0</v>
      </c>
      <c r="CBY28" s="568">
        <f t="shared" si="32"/>
        <v>0</v>
      </c>
      <c r="CBZ28" s="568">
        <f t="shared" si="32"/>
        <v>0</v>
      </c>
      <c r="CCA28" s="568">
        <f t="shared" si="32"/>
        <v>0</v>
      </c>
      <c r="CCB28" s="568">
        <f t="shared" si="32"/>
        <v>0</v>
      </c>
      <c r="CCC28" s="568">
        <f t="shared" si="32"/>
        <v>0</v>
      </c>
      <c r="CCD28" s="568">
        <f t="shared" si="32"/>
        <v>0</v>
      </c>
      <c r="CCE28" s="568">
        <f t="shared" si="32"/>
        <v>0</v>
      </c>
      <c r="CCF28" s="568">
        <f t="shared" si="32"/>
        <v>0</v>
      </c>
      <c r="CCG28" s="568">
        <f t="shared" si="32"/>
        <v>0</v>
      </c>
      <c r="CCH28" s="568">
        <f t="shared" si="32"/>
        <v>0</v>
      </c>
      <c r="CCI28" s="568">
        <f t="shared" si="32"/>
        <v>0</v>
      </c>
      <c r="CCJ28" s="568">
        <f t="shared" si="32"/>
        <v>0</v>
      </c>
      <c r="CCK28" s="568">
        <f t="shared" ref="CCK28:CEV28" si="33">CCK26/365</f>
        <v>0</v>
      </c>
      <c r="CCL28" s="568">
        <f t="shared" si="33"/>
        <v>0</v>
      </c>
      <c r="CCM28" s="568">
        <f t="shared" si="33"/>
        <v>0</v>
      </c>
      <c r="CCN28" s="568">
        <f t="shared" si="33"/>
        <v>0</v>
      </c>
      <c r="CCO28" s="568">
        <f t="shared" si="33"/>
        <v>0</v>
      </c>
      <c r="CCP28" s="568">
        <f t="shared" si="33"/>
        <v>0</v>
      </c>
      <c r="CCQ28" s="568">
        <f t="shared" si="33"/>
        <v>0</v>
      </c>
      <c r="CCR28" s="568">
        <f t="shared" si="33"/>
        <v>0</v>
      </c>
      <c r="CCS28" s="568">
        <f t="shared" si="33"/>
        <v>0</v>
      </c>
      <c r="CCT28" s="568">
        <f t="shared" si="33"/>
        <v>0</v>
      </c>
      <c r="CCU28" s="568">
        <f t="shared" si="33"/>
        <v>0</v>
      </c>
      <c r="CCV28" s="568">
        <f t="shared" si="33"/>
        <v>0</v>
      </c>
      <c r="CCW28" s="568">
        <f t="shared" si="33"/>
        <v>0</v>
      </c>
      <c r="CCX28" s="568">
        <f t="shared" si="33"/>
        <v>0</v>
      </c>
      <c r="CCY28" s="568">
        <f t="shared" si="33"/>
        <v>0</v>
      </c>
      <c r="CCZ28" s="568">
        <f t="shared" si="33"/>
        <v>0</v>
      </c>
      <c r="CDA28" s="568">
        <f t="shared" si="33"/>
        <v>0</v>
      </c>
      <c r="CDB28" s="568">
        <f t="shared" si="33"/>
        <v>0</v>
      </c>
      <c r="CDC28" s="568">
        <f t="shared" si="33"/>
        <v>0</v>
      </c>
      <c r="CDD28" s="568">
        <f t="shared" si="33"/>
        <v>0</v>
      </c>
      <c r="CDE28" s="568">
        <f t="shared" si="33"/>
        <v>0</v>
      </c>
      <c r="CDF28" s="568">
        <f t="shared" si="33"/>
        <v>0</v>
      </c>
      <c r="CDG28" s="568">
        <f t="shared" si="33"/>
        <v>0</v>
      </c>
      <c r="CDH28" s="568">
        <f t="shared" si="33"/>
        <v>0</v>
      </c>
      <c r="CDI28" s="568">
        <f t="shared" si="33"/>
        <v>0</v>
      </c>
      <c r="CDJ28" s="568">
        <f t="shared" si="33"/>
        <v>0</v>
      </c>
      <c r="CDK28" s="568">
        <f t="shared" si="33"/>
        <v>0</v>
      </c>
      <c r="CDL28" s="568">
        <f t="shared" si="33"/>
        <v>0</v>
      </c>
      <c r="CDM28" s="568">
        <f t="shared" si="33"/>
        <v>0</v>
      </c>
      <c r="CDN28" s="568">
        <f t="shared" si="33"/>
        <v>0</v>
      </c>
      <c r="CDO28" s="568">
        <f t="shared" si="33"/>
        <v>0</v>
      </c>
      <c r="CDP28" s="568">
        <f t="shared" si="33"/>
        <v>0</v>
      </c>
      <c r="CDQ28" s="568">
        <f t="shared" si="33"/>
        <v>0</v>
      </c>
      <c r="CDR28" s="568">
        <f t="shared" si="33"/>
        <v>0</v>
      </c>
      <c r="CDS28" s="568">
        <f t="shared" si="33"/>
        <v>0</v>
      </c>
      <c r="CDT28" s="568">
        <f t="shared" si="33"/>
        <v>0</v>
      </c>
      <c r="CDU28" s="568">
        <f t="shared" si="33"/>
        <v>0</v>
      </c>
      <c r="CDV28" s="568">
        <f t="shared" si="33"/>
        <v>0</v>
      </c>
      <c r="CDW28" s="568">
        <f t="shared" si="33"/>
        <v>0</v>
      </c>
      <c r="CDX28" s="568">
        <f t="shared" si="33"/>
        <v>0</v>
      </c>
      <c r="CDY28" s="568">
        <f t="shared" si="33"/>
        <v>0</v>
      </c>
      <c r="CDZ28" s="568">
        <f t="shared" si="33"/>
        <v>0</v>
      </c>
      <c r="CEA28" s="568">
        <f t="shared" si="33"/>
        <v>0</v>
      </c>
      <c r="CEB28" s="568">
        <f t="shared" si="33"/>
        <v>0</v>
      </c>
      <c r="CEC28" s="568">
        <f t="shared" si="33"/>
        <v>0</v>
      </c>
      <c r="CED28" s="568">
        <f t="shared" si="33"/>
        <v>0</v>
      </c>
      <c r="CEE28" s="568">
        <f t="shared" si="33"/>
        <v>0</v>
      </c>
      <c r="CEF28" s="568">
        <f t="shared" si="33"/>
        <v>0</v>
      </c>
      <c r="CEG28" s="568">
        <f t="shared" si="33"/>
        <v>0</v>
      </c>
      <c r="CEH28" s="568">
        <f t="shared" si="33"/>
        <v>0</v>
      </c>
      <c r="CEI28" s="568">
        <f t="shared" si="33"/>
        <v>0</v>
      </c>
      <c r="CEJ28" s="568">
        <f t="shared" si="33"/>
        <v>0</v>
      </c>
      <c r="CEK28" s="568">
        <f t="shared" si="33"/>
        <v>0</v>
      </c>
      <c r="CEL28" s="568">
        <f t="shared" si="33"/>
        <v>0</v>
      </c>
      <c r="CEM28" s="568">
        <f t="shared" si="33"/>
        <v>0</v>
      </c>
      <c r="CEN28" s="568">
        <f t="shared" si="33"/>
        <v>0</v>
      </c>
      <c r="CEO28" s="568">
        <f t="shared" si="33"/>
        <v>0</v>
      </c>
      <c r="CEP28" s="568">
        <f t="shared" si="33"/>
        <v>0</v>
      </c>
      <c r="CEQ28" s="568">
        <f t="shared" si="33"/>
        <v>0</v>
      </c>
      <c r="CER28" s="568">
        <f t="shared" si="33"/>
        <v>0</v>
      </c>
      <c r="CES28" s="568">
        <f t="shared" si="33"/>
        <v>0</v>
      </c>
      <c r="CET28" s="568">
        <f t="shared" si="33"/>
        <v>0</v>
      </c>
      <c r="CEU28" s="568">
        <f t="shared" si="33"/>
        <v>0</v>
      </c>
      <c r="CEV28" s="568">
        <f t="shared" si="33"/>
        <v>0</v>
      </c>
      <c r="CEW28" s="568">
        <f t="shared" ref="CEW28:CHH28" si="34">CEW26/365</f>
        <v>0</v>
      </c>
      <c r="CEX28" s="568">
        <f t="shared" si="34"/>
        <v>0</v>
      </c>
      <c r="CEY28" s="568">
        <f t="shared" si="34"/>
        <v>0</v>
      </c>
      <c r="CEZ28" s="568">
        <f t="shared" si="34"/>
        <v>0</v>
      </c>
      <c r="CFA28" s="568">
        <f t="shared" si="34"/>
        <v>0</v>
      </c>
      <c r="CFB28" s="568">
        <f t="shared" si="34"/>
        <v>0</v>
      </c>
      <c r="CFC28" s="568">
        <f t="shared" si="34"/>
        <v>0</v>
      </c>
      <c r="CFD28" s="568">
        <f t="shared" si="34"/>
        <v>0</v>
      </c>
      <c r="CFE28" s="568">
        <f t="shared" si="34"/>
        <v>0</v>
      </c>
      <c r="CFF28" s="568">
        <f t="shared" si="34"/>
        <v>0</v>
      </c>
      <c r="CFG28" s="568">
        <f t="shared" si="34"/>
        <v>0</v>
      </c>
      <c r="CFH28" s="568">
        <f t="shared" si="34"/>
        <v>0</v>
      </c>
      <c r="CFI28" s="568">
        <f t="shared" si="34"/>
        <v>0</v>
      </c>
      <c r="CFJ28" s="568">
        <f t="shared" si="34"/>
        <v>0</v>
      </c>
      <c r="CFK28" s="568">
        <f t="shared" si="34"/>
        <v>0</v>
      </c>
      <c r="CFL28" s="568">
        <f t="shared" si="34"/>
        <v>0</v>
      </c>
      <c r="CFM28" s="568">
        <f t="shared" si="34"/>
        <v>0</v>
      </c>
      <c r="CFN28" s="568">
        <f t="shared" si="34"/>
        <v>0</v>
      </c>
      <c r="CFO28" s="568">
        <f t="shared" si="34"/>
        <v>0</v>
      </c>
      <c r="CFP28" s="568">
        <f t="shared" si="34"/>
        <v>0</v>
      </c>
      <c r="CFQ28" s="568">
        <f t="shared" si="34"/>
        <v>0</v>
      </c>
      <c r="CFR28" s="568">
        <f t="shared" si="34"/>
        <v>0</v>
      </c>
      <c r="CFS28" s="568">
        <f t="shared" si="34"/>
        <v>0</v>
      </c>
      <c r="CFT28" s="568">
        <f t="shared" si="34"/>
        <v>0</v>
      </c>
      <c r="CFU28" s="568">
        <f t="shared" si="34"/>
        <v>0</v>
      </c>
      <c r="CFV28" s="568">
        <f t="shared" si="34"/>
        <v>0</v>
      </c>
      <c r="CFW28" s="568">
        <f t="shared" si="34"/>
        <v>0</v>
      </c>
      <c r="CFX28" s="568">
        <f t="shared" si="34"/>
        <v>0</v>
      </c>
      <c r="CFY28" s="568">
        <f t="shared" si="34"/>
        <v>0</v>
      </c>
      <c r="CFZ28" s="568">
        <f t="shared" si="34"/>
        <v>0</v>
      </c>
      <c r="CGA28" s="568">
        <f t="shared" si="34"/>
        <v>0</v>
      </c>
      <c r="CGB28" s="568">
        <f t="shared" si="34"/>
        <v>0</v>
      </c>
      <c r="CGC28" s="568">
        <f t="shared" si="34"/>
        <v>0</v>
      </c>
      <c r="CGD28" s="568">
        <f t="shared" si="34"/>
        <v>0</v>
      </c>
      <c r="CGE28" s="568">
        <f t="shared" si="34"/>
        <v>0</v>
      </c>
      <c r="CGF28" s="568">
        <f t="shared" si="34"/>
        <v>0</v>
      </c>
      <c r="CGG28" s="568">
        <f t="shared" si="34"/>
        <v>0</v>
      </c>
      <c r="CGH28" s="568">
        <f t="shared" si="34"/>
        <v>0</v>
      </c>
      <c r="CGI28" s="568">
        <f t="shared" si="34"/>
        <v>0</v>
      </c>
      <c r="CGJ28" s="568">
        <f t="shared" si="34"/>
        <v>0</v>
      </c>
      <c r="CGK28" s="568">
        <f t="shared" si="34"/>
        <v>0</v>
      </c>
      <c r="CGL28" s="568">
        <f t="shared" si="34"/>
        <v>0</v>
      </c>
      <c r="CGM28" s="568">
        <f t="shared" si="34"/>
        <v>0</v>
      </c>
      <c r="CGN28" s="568">
        <f t="shared" si="34"/>
        <v>0</v>
      </c>
      <c r="CGO28" s="568">
        <f t="shared" si="34"/>
        <v>0</v>
      </c>
      <c r="CGP28" s="568">
        <f t="shared" si="34"/>
        <v>0</v>
      </c>
      <c r="CGQ28" s="568">
        <f t="shared" si="34"/>
        <v>0</v>
      </c>
      <c r="CGR28" s="568">
        <f t="shared" si="34"/>
        <v>0</v>
      </c>
      <c r="CGS28" s="568">
        <f t="shared" si="34"/>
        <v>0</v>
      </c>
      <c r="CGT28" s="568">
        <f t="shared" si="34"/>
        <v>0</v>
      </c>
      <c r="CGU28" s="568">
        <f t="shared" si="34"/>
        <v>0</v>
      </c>
      <c r="CGV28" s="568">
        <f t="shared" si="34"/>
        <v>0</v>
      </c>
      <c r="CGW28" s="568">
        <f t="shared" si="34"/>
        <v>0</v>
      </c>
      <c r="CGX28" s="568">
        <f t="shared" si="34"/>
        <v>0</v>
      </c>
      <c r="CGY28" s="568">
        <f t="shared" si="34"/>
        <v>0</v>
      </c>
      <c r="CGZ28" s="568">
        <f t="shared" si="34"/>
        <v>0</v>
      </c>
      <c r="CHA28" s="568">
        <f t="shared" si="34"/>
        <v>0</v>
      </c>
      <c r="CHB28" s="568">
        <f t="shared" si="34"/>
        <v>0</v>
      </c>
      <c r="CHC28" s="568">
        <f t="shared" si="34"/>
        <v>0</v>
      </c>
      <c r="CHD28" s="568">
        <f t="shared" si="34"/>
        <v>0</v>
      </c>
      <c r="CHE28" s="568">
        <f t="shared" si="34"/>
        <v>0</v>
      </c>
      <c r="CHF28" s="568">
        <f t="shared" si="34"/>
        <v>0</v>
      </c>
      <c r="CHG28" s="568">
        <f t="shared" si="34"/>
        <v>0</v>
      </c>
      <c r="CHH28" s="568">
        <f t="shared" si="34"/>
        <v>0</v>
      </c>
      <c r="CHI28" s="568">
        <f t="shared" ref="CHI28:CJT28" si="35">CHI26/365</f>
        <v>0</v>
      </c>
      <c r="CHJ28" s="568">
        <f t="shared" si="35"/>
        <v>0</v>
      </c>
      <c r="CHK28" s="568">
        <f t="shared" si="35"/>
        <v>0</v>
      </c>
      <c r="CHL28" s="568">
        <f t="shared" si="35"/>
        <v>0</v>
      </c>
      <c r="CHM28" s="568">
        <f t="shared" si="35"/>
        <v>0</v>
      </c>
      <c r="CHN28" s="568">
        <f t="shared" si="35"/>
        <v>0</v>
      </c>
      <c r="CHO28" s="568">
        <f t="shared" si="35"/>
        <v>0</v>
      </c>
      <c r="CHP28" s="568">
        <f t="shared" si="35"/>
        <v>0</v>
      </c>
      <c r="CHQ28" s="568">
        <f t="shared" si="35"/>
        <v>0</v>
      </c>
      <c r="CHR28" s="568">
        <f t="shared" si="35"/>
        <v>0</v>
      </c>
      <c r="CHS28" s="568">
        <f t="shared" si="35"/>
        <v>0</v>
      </c>
      <c r="CHT28" s="568">
        <f t="shared" si="35"/>
        <v>0</v>
      </c>
      <c r="CHU28" s="568">
        <f t="shared" si="35"/>
        <v>0</v>
      </c>
      <c r="CHV28" s="568">
        <f t="shared" si="35"/>
        <v>0</v>
      </c>
      <c r="CHW28" s="568">
        <f t="shared" si="35"/>
        <v>0</v>
      </c>
      <c r="CHX28" s="568">
        <f t="shared" si="35"/>
        <v>0</v>
      </c>
      <c r="CHY28" s="568">
        <f t="shared" si="35"/>
        <v>0</v>
      </c>
      <c r="CHZ28" s="568">
        <f t="shared" si="35"/>
        <v>0</v>
      </c>
      <c r="CIA28" s="568">
        <f t="shared" si="35"/>
        <v>0</v>
      </c>
      <c r="CIB28" s="568">
        <f t="shared" si="35"/>
        <v>0</v>
      </c>
      <c r="CIC28" s="568">
        <f t="shared" si="35"/>
        <v>0</v>
      </c>
      <c r="CID28" s="568">
        <f t="shared" si="35"/>
        <v>0</v>
      </c>
      <c r="CIE28" s="568">
        <f t="shared" si="35"/>
        <v>0</v>
      </c>
      <c r="CIF28" s="568">
        <f t="shared" si="35"/>
        <v>0</v>
      </c>
      <c r="CIG28" s="568">
        <f t="shared" si="35"/>
        <v>0</v>
      </c>
      <c r="CIH28" s="568">
        <f t="shared" si="35"/>
        <v>0</v>
      </c>
      <c r="CII28" s="568">
        <f t="shared" si="35"/>
        <v>0</v>
      </c>
      <c r="CIJ28" s="568">
        <f t="shared" si="35"/>
        <v>0</v>
      </c>
      <c r="CIK28" s="568">
        <f t="shared" si="35"/>
        <v>0</v>
      </c>
      <c r="CIL28" s="568">
        <f t="shared" si="35"/>
        <v>0</v>
      </c>
      <c r="CIM28" s="568">
        <f t="shared" si="35"/>
        <v>0</v>
      </c>
      <c r="CIN28" s="568">
        <f t="shared" si="35"/>
        <v>0</v>
      </c>
      <c r="CIO28" s="568">
        <f t="shared" si="35"/>
        <v>0</v>
      </c>
      <c r="CIP28" s="568">
        <f t="shared" si="35"/>
        <v>0</v>
      </c>
      <c r="CIQ28" s="568">
        <f t="shared" si="35"/>
        <v>0</v>
      </c>
      <c r="CIR28" s="568">
        <f t="shared" si="35"/>
        <v>0</v>
      </c>
      <c r="CIS28" s="568">
        <f t="shared" si="35"/>
        <v>0</v>
      </c>
      <c r="CIT28" s="568">
        <f t="shared" si="35"/>
        <v>0</v>
      </c>
      <c r="CIU28" s="568">
        <f t="shared" si="35"/>
        <v>0</v>
      </c>
      <c r="CIV28" s="568">
        <f t="shared" si="35"/>
        <v>0</v>
      </c>
      <c r="CIW28" s="568">
        <f t="shared" si="35"/>
        <v>0</v>
      </c>
      <c r="CIX28" s="568">
        <f t="shared" si="35"/>
        <v>0</v>
      </c>
      <c r="CIY28" s="568">
        <f t="shared" si="35"/>
        <v>0</v>
      </c>
      <c r="CIZ28" s="568">
        <f t="shared" si="35"/>
        <v>0</v>
      </c>
      <c r="CJA28" s="568">
        <f t="shared" si="35"/>
        <v>0</v>
      </c>
      <c r="CJB28" s="568">
        <f t="shared" si="35"/>
        <v>0</v>
      </c>
      <c r="CJC28" s="568">
        <f t="shared" si="35"/>
        <v>0</v>
      </c>
      <c r="CJD28" s="568">
        <f t="shared" si="35"/>
        <v>0</v>
      </c>
      <c r="CJE28" s="568">
        <f t="shared" si="35"/>
        <v>0</v>
      </c>
      <c r="CJF28" s="568">
        <f t="shared" si="35"/>
        <v>0</v>
      </c>
      <c r="CJG28" s="568">
        <f t="shared" si="35"/>
        <v>0</v>
      </c>
      <c r="CJH28" s="568">
        <f t="shared" si="35"/>
        <v>0</v>
      </c>
      <c r="CJI28" s="568">
        <f t="shared" si="35"/>
        <v>0</v>
      </c>
      <c r="CJJ28" s="568">
        <f t="shared" si="35"/>
        <v>0</v>
      </c>
      <c r="CJK28" s="568">
        <f t="shared" si="35"/>
        <v>0</v>
      </c>
      <c r="CJL28" s="568">
        <f t="shared" si="35"/>
        <v>0</v>
      </c>
      <c r="CJM28" s="568">
        <f t="shared" si="35"/>
        <v>0</v>
      </c>
      <c r="CJN28" s="568">
        <f t="shared" si="35"/>
        <v>0</v>
      </c>
      <c r="CJO28" s="568">
        <f t="shared" si="35"/>
        <v>0</v>
      </c>
      <c r="CJP28" s="568">
        <f t="shared" si="35"/>
        <v>0</v>
      </c>
      <c r="CJQ28" s="568">
        <f t="shared" si="35"/>
        <v>0</v>
      </c>
      <c r="CJR28" s="568">
        <f t="shared" si="35"/>
        <v>0</v>
      </c>
      <c r="CJS28" s="568">
        <f t="shared" si="35"/>
        <v>0</v>
      </c>
      <c r="CJT28" s="568">
        <f t="shared" si="35"/>
        <v>0</v>
      </c>
      <c r="CJU28" s="568">
        <f t="shared" ref="CJU28:CMF28" si="36">CJU26/365</f>
        <v>0</v>
      </c>
      <c r="CJV28" s="568">
        <f t="shared" si="36"/>
        <v>0</v>
      </c>
      <c r="CJW28" s="568">
        <f t="shared" si="36"/>
        <v>0</v>
      </c>
      <c r="CJX28" s="568">
        <f t="shared" si="36"/>
        <v>0</v>
      </c>
      <c r="CJY28" s="568">
        <f t="shared" si="36"/>
        <v>0</v>
      </c>
      <c r="CJZ28" s="568">
        <f t="shared" si="36"/>
        <v>0</v>
      </c>
      <c r="CKA28" s="568">
        <f t="shared" si="36"/>
        <v>0</v>
      </c>
      <c r="CKB28" s="568">
        <f t="shared" si="36"/>
        <v>0</v>
      </c>
      <c r="CKC28" s="568">
        <f t="shared" si="36"/>
        <v>0</v>
      </c>
      <c r="CKD28" s="568">
        <f t="shared" si="36"/>
        <v>0</v>
      </c>
      <c r="CKE28" s="568">
        <f t="shared" si="36"/>
        <v>0</v>
      </c>
      <c r="CKF28" s="568">
        <f t="shared" si="36"/>
        <v>0</v>
      </c>
      <c r="CKG28" s="568">
        <f t="shared" si="36"/>
        <v>0</v>
      </c>
      <c r="CKH28" s="568">
        <f t="shared" si="36"/>
        <v>0</v>
      </c>
      <c r="CKI28" s="568">
        <f t="shared" si="36"/>
        <v>0</v>
      </c>
      <c r="CKJ28" s="568">
        <f t="shared" si="36"/>
        <v>0</v>
      </c>
      <c r="CKK28" s="568">
        <f t="shared" si="36"/>
        <v>0</v>
      </c>
      <c r="CKL28" s="568">
        <f t="shared" si="36"/>
        <v>0</v>
      </c>
      <c r="CKM28" s="568">
        <f t="shared" si="36"/>
        <v>0</v>
      </c>
      <c r="CKN28" s="568">
        <f t="shared" si="36"/>
        <v>0</v>
      </c>
      <c r="CKO28" s="568">
        <f t="shared" si="36"/>
        <v>0</v>
      </c>
      <c r="CKP28" s="568">
        <f t="shared" si="36"/>
        <v>0</v>
      </c>
      <c r="CKQ28" s="568">
        <f t="shared" si="36"/>
        <v>0</v>
      </c>
      <c r="CKR28" s="568">
        <f t="shared" si="36"/>
        <v>0</v>
      </c>
      <c r="CKS28" s="568">
        <f t="shared" si="36"/>
        <v>0</v>
      </c>
      <c r="CKT28" s="568">
        <f t="shared" si="36"/>
        <v>0</v>
      </c>
      <c r="CKU28" s="568">
        <f t="shared" si="36"/>
        <v>0</v>
      </c>
      <c r="CKV28" s="568">
        <f t="shared" si="36"/>
        <v>0</v>
      </c>
      <c r="CKW28" s="568">
        <f t="shared" si="36"/>
        <v>0</v>
      </c>
      <c r="CKX28" s="568">
        <f t="shared" si="36"/>
        <v>0</v>
      </c>
      <c r="CKY28" s="568">
        <f t="shared" si="36"/>
        <v>0</v>
      </c>
      <c r="CKZ28" s="568">
        <f t="shared" si="36"/>
        <v>0</v>
      </c>
      <c r="CLA28" s="568">
        <f t="shared" si="36"/>
        <v>0</v>
      </c>
      <c r="CLB28" s="568">
        <f t="shared" si="36"/>
        <v>0</v>
      </c>
      <c r="CLC28" s="568">
        <f t="shared" si="36"/>
        <v>0</v>
      </c>
      <c r="CLD28" s="568">
        <f t="shared" si="36"/>
        <v>0</v>
      </c>
      <c r="CLE28" s="568">
        <f t="shared" si="36"/>
        <v>0</v>
      </c>
      <c r="CLF28" s="568">
        <f t="shared" si="36"/>
        <v>0</v>
      </c>
      <c r="CLG28" s="568">
        <f t="shared" si="36"/>
        <v>0</v>
      </c>
      <c r="CLH28" s="568">
        <f t="shared" si="36"/>
        <v>0</v>
      </c>
      <c r="CLI28" s="568">
        <f t="shared" si="36"/>
        <v>0</v>
      </c>
      <c r="CLJ28" s="568">
        <f t="shared" si="36"/>
        <v>0</v>
      </c>
      <c r="CLK28" s="568">
        <f t="shared" si="36"/>
        <v>0</v>
      </c>
      <c r="CLL28" s="568">
        <f t="shared" si="36"/>
        <v>0</v>
      </c>
      <c r="CLM28" s="568">
        <f t="shared" si="36"/>
        <v>0</v>
      </c>
      <c r="CLN28" s="568">
        <f t="shared" si="36"/>
        <v>0</v>
      </c>
      <c r="CLO28" s="568">
        <f t="shared" si="36"/>
        <v>0</v>
      </c>
      <c r="CLP28" s="568">
        <f t="shared" si="36"/>
        <v>0</v>
      </c>
      <c r="CLQ28" s="568">
        <f t="shared" si="36"/>
        <v>0</v>
      </c>
      <c r="CLR28" s="568">
        <f t="shared" si="36"/>
        <v>0</v>
      </c>
      <c r="CLS28" s="568">
        <f t="shared" si="36"/>
        <v>0</v>
      </c>
      <c r="CLT28" s="568">
        <f t="shared" si="36"/>
        <v>0</v>
      </c>
      <c r="CLU28" s="568">
        <f t="shared" si="36"/>
        <v>0</v>
      </c>
      <c r="CLV28" s="568">
        <f t="shared" si="36"/>
        <v>0</v>
      </c>
      <c r="CLW28" s="568">
        <f t="shared" si="36"/>
        <v>0</v>
      </c>
      <c r="CLX28" s="568">
        <f t="shared" si="36"/>
        <v>0</v>
      </c>
      <c r="CLY28" s="568">
        <f t="shared" si="36"/>
        <v>0</v>
      </c>
      <c r="CLZ28" s="568">
        <f t="shared" si="36"/>
        <v>0</v>
      </c>
      <c r="CMA28" s="568">
        <f t="shared" si="36"/>
        <v>0</v>
      </c>
      <c r="CMB28" s="568">
        <f t="shared" si="36"/>
        <v>0</v>
      </c>
      <c r="CMC28" s="568">
        <f t="shared" si="36"/>
        <v>0</v>
      </c>
      <c r="CMD28" s="568">
        <f t="shared" si="36"/>
        <v>0</v>
      </c>
      <c r="CME28" s="568">
        <f t="shared" si="36"/>
        <v>0</v>
      </c>
      <c r="CMF28" s="568">
        <f t="shared" si="36"/>
        <v>0</v>
      </c>
      <c r="CMG28" s="568">
        <f t="shared" ref="CMG28:COR28" si="37">CMG26/365</f>
        <v>0</v>
      </c>
      <c r="CMH28" s="568">
        <f t="shared" si="37"/>
        <v>0</v>
      </c>
      <c r="CMI28" s="568">
        <f t="shared" si="37"/>
        <v>0</v>
      </c>
      <c r="CMJ28" s="568">
        <f t="shared" si="37"/>
        <v>0</v>
      </c>
      <c r="CMK28" s="568">
        <f t="shared" si="37"/>
        <v>0</v>
      </c>
      <c r="CML28" s="568">
        <f t="shared" si="37"/>
        <v>0</v>
      </c>
      <c r="CMM28" s="568">
        <f t="shared" si="37"/>
        <v>0</v>
      </c>
      <c r="CMN28" s="568">
        <f t="shared" si="37"/>
        <v>0</v>
      </c>
      <c r="CMO28" s="568">
        <f t="shared" si="37"/>
        <v>0</v>
      </c>
      <c r="CMP28" s="568">
        <f t="shared" si="37"/>
        <v>0</v>
      </c>
      <c r="CMQ28" s="568">
        <f t="shared" si="37"/>
        <v>0</v>
      </c>
      <c r="CMR28" s="568">
        <f t="shared" si="37"/>
        <v>0</v>
      </c>
      <c r="CMS28" s="568">
        <f t="shared" si="37"/>
        <v>0</v>
      </c>
      <c r="CMT28" s="568">
        <f t="shared" si="37"/>
        <v>0</v>
      </c>
      <c r="CMU28" s="568">
        <f t="shared" si="37"/>
        <v>0</v>
      </c>
      <c r="CMV28" s="568">
        <f t="shared" si="37"/>
        <v>0</v>
      </c>
      <c r="CMW28" s="568">
        <f t="shared" si="37"/>
        <v>0</v>
      </c>
      <c r="CMX28" s="568">
        <f t="shared" si="37"/>
        <v>0</v>
      </c>
      <c r="CMY28" s="568">
        <f t="shared" si="37"/>
        <v>0</v>
      </c>
      <c r="CMZ28" s="568">
        <f t="shared" si="37"/>
        <v>0</v>
      </c>
      <c r="CNA28" s="568">
        <f t="shared" si="37"/>
        <v>0</v>
      </c>
      <c r="CNB28" s="568">
        <f t="shared" si="37"/>
        <v>0</v>
      </c>
      <c r="CNC28" s="568">
        <f t="shared" si="37"/>
        <v>0</v>
      </c>
      <c r="CND28" s="568">
        <f t="shared" si="37"/>
        <v>0</v>
      </c>
      <c r="CNE28" s="568">
        <f t="shared" si="37"/>
        <v>0</v>
      </c>
      <c r="CNF28" s="568">
        <f t="shared" si="37"/>
        <v>0</v>
      </c>
      <c r="CNG28" s="568">
        <f t="shared" si="37"/>
        <v>0</v>
      </c>
      <c r="CNH28" s="568">
        <f t="shared" si="37"/>
        <v>0</v>
      </c>
      <c r="CNI28" s="568">
        <f t="shared" si="37"/>
        <v>0</v>
      </c>
      <c r="CNJ28" s="568">
        <f t="shared" si="37"/>
        <v>0</v>
      </c>
      <c r="CNK28" s="568">
        <f t="shared" si="37"/>
        <v>0</v>
      </c>
      <c r="CNL28" s="568">
        <f t="shared" si="37"/>
        <v>0</v>
      </c>
      <c r="CNM28" s="568">
        <f t="shared" si="37"/>
        <v>0</v>
      </c>
      <c r="CNN28" s="568">
        <f t="shared" si="37"/>
        <v>0</v>
      </c>
      <c r="CNO28" s="568">
        <f t="shared" si="37"/>
        <v>0</v>
      </c>
      <c r="CNP28" s="568">
        <f t="shared" si="37"/>
        <v>0</v>
      </c>
      <c r="CNQ28" s="568">
        <f t="shared" si="37"/>
        <v>0</v>
      </c>
      <c r="CNR28" s="568">
        <f t="shared" si="37"/>
        <v>0</v>
      </c>
      <c r="CNS28" s="568">
        <f t="shared" si="37"/>
        <v>0</v>
      </c>
      <c r="CNT28" s="568">
        <f t="shared" si="37"/>
        <v>0</v>
      </c>
      <c r="CNU28" s="568">
        <f t="shared" si="37"/>
        <v>0</v>
      </c>
      <c r="CNV28" s="568">
        <f t="shared" si="37"/>
        <v>0</v>
      </c>
      <c r="CNW28" s="568">
        <f t="shared" si="37"/>
        <v>0</v>
      </c>
      <c r="CNX28" s="568">
        <f t="shared" si="37"/>
        <v>0</v>
      </c>
      <c r="CNY28" s="568">
        <f t="shared" si="37"/>
        <v>0</v>
      </c>
      <c r="CNZ28" s="568">
        <f t="shared" si="37"/>
        <v>0</v>
      </c>
      <c r="COA28" s="568">
        <f t="shared" si="37"/>
        <v>0</v>
      </c>
      <c r="COB28" s="568">
        <f t="shared" si="37"/>
        <v>0</v>
      </c>
      <c r="COC28" s="568">
        <f t="shared" si="37"/>
        <v>0</v>
      </c>
      <c r="COD28" s="568">
        <f t="shared" si="37"/>
        <v>0</v>
      </c>
      <c r="COE28" s="568">
        <f t="shared" si="37"/>
        <v>0</v>
      </c>
      <c r="COF28" s="568">
        <f t="shared" si="37"/>
        <v>0</v>
      </c>
      <c r="COG28" s="568">
        <f t="shared" si="37"/>
        <v>0</v>
      </c>
      <c r="COH28" s="568">
        <f t="shared" si="37"/>
        <v>0</v>
      </c>
      <c r="COI28" s="568">
        <f t="shared" si="37"/>
        <v>0</v>
      </c>
      <c r="COJ28" s="568">
        <f t="shared" si="37"/>
        <v>0</v>
      </c>
      <c r="COK28" s="568">
        <f t="shared" si="37"/>
        <v>0</v>
      </c>
      <c r="COL28" s="568">
        <f t="shared" si="37"/>
        <v>0</v>
      </c>
      <c r="COM28" s="568">
        <f t="shared" si="37"/>
        <v>0</v>
      </c>
      <c r="CON28" s="568">
        <f t="shared" si="37"/>
        <v>0</v>
      </c>
      <c r="COO28" s="568">
        <f t="shared" si="37"/>
        <v>0</v>
      </c>
      <c r="COP28" s="568">
        <f t="shared" si="37"/>
        <v>0</v>
      </c>
      <c r="COQ28" s="568">
        <f t="shared" si="37"/>
        <v>0</v>
      </c>
      <c r="COR28" s="568">
        <f t="shared" si="37"/>
        <v>0</v>
      </c>
      <c r="COS28" s="568">
        <f t="shared" ref="COS28:CRD28" si="38">COS26/365</f>
        <v>0</v>
      </c>
      <c r="COT28" s="568">
        <f t="shared" si="38"/>
        <v>0</v>
      </c>
      <c r="COU28" s="568">
        <f t="shared" si="38"/>
        <v>0</v>
      </c>
      <c r="COV28" s="568">
        <f t="shared" si="38"/>
        <v>0</v>
      </c>
      <c r="COW28" s="568">
        <f t="shared" si="38"/>
        <v>0</v>
      </c>
      <c r="COX28" s="568">
        <f t="shared" si="38"/>
        <v>0</v>
      </c>
      <c r="COY28" s="568">
        <f t="shared" si="38"/>
        <v>0</v>
      </c>
      <c r="COZ28" s="568">
        <f t="shared" si="38"/>
        <v>0</v>
      </c>
      <c r="CPA28" s="568">
        <f t="shared" si="38"/>
        <v>0</v>
      </c>
      <c r="CPB28" s="568">
        <f t="shared" si="38"/>
        <v>0</v>
      </c>
      <c r="CPC28" s="568">
        <f t="shared" si="38"/>
        <v>0</v>
      </c>
      <c r="CPD28" s="568">
        <f t="shared" si="38"/>
        <v>0</v>
      </c>
      <c r="CPE28" s="568">
        <f t="shared" si="38"/>
        <v>0</v>
      </c>
      <c r="CPF28" s="568">
        <f t="shared" si="38"/>
        <v>0</v>
      </c>
      <c r="CPG28" s="568">
        <f t="shared" si="38"/>
        <v>0</v>
      </c>
      <c r="CPH28" s="568">
        <f t="shared" si="38"/>
        <v>0</v>
      </c>
      <c r="CPI28" s="568">
        <f t="shared" si="38"/>
        <v>0</v>
      </c>
      <c r="CPJ28" s="568">
        <f t="shared" si="38"/>
        <v>0</v>
      </c>
      <c r="CPK28" s="568">
        <f t="shared" si="38"/>
        <v>0</v>
      </c>
      <c r="CPL28" s="568">
        <f t="shared" si="38"/>
        <v>0</v>
      </c>
      <c r="CPM28" s="568">
        <f t="shared" si="38"/>
        <v>0</v>
      </c>
      <c r="CPN28" s="568">
        <f t="shared" si="38"/>
        <v>0</v>
      </c>
      <c r="CPO28" s="568">
        <f t="shared" si="38"/>
        <v>0</v>
      </c>
      <c r="CPP28" s="568">
        <f t="shared" si="38"/>
        <v>0</v>
      </c>
      <c r="CPQ28" s="568">
        <f t="shared" si="38"/>
        <v>0</v>
      </c>
      <c r="CPR28" s="568">
        <f t="shared" si="38"/>
        <v>0</v>
      </c>
      <c r="CPS28" s="568">
        <f t="shared" si="38"/>
        <v>0</v>
      </c>
      <c r="CPT28" s="568">
        <f t="shared" si="38"/>
        <v>0</v>
      </c>
      <c r="CPU28" s="568">
        <f t="shared" si="38"/>
        <v>0</v>
      </c>
      <c r="CPV28" s="568">
        <f t="shared" si="38"/>
        <v>0</v>
      </c>
      <c r="CPW28" s="568">
        <f t="shared" si="38"/>
        <v>0</v>
      </c>
      <c r="CPX28" s="568">
        <f t="shared" si="38"/>
        <v>0</v>
      </c>
      <c r="CPY28" s="568">
        <f t="shared" si="38"/>
        <v>0</v>
      </c>
      <c r="CPZ28" s="568">
        <f t="shared" si="38"/>
        <v>0</v>
      </c>
      <c r="CQA28" s="568">
        <f t="shared" si="38"/>
        <v>0</v>
      </c>
      <c r="CQB28" s="568">
        <f t="shared" si="38"/>
        <v>0</v>
      </c>
      <c r="CQC28" s="568">
        <f t="shared" si="38"/>
        <v>0</v>
      </c>
      <c r="CQD28" s="568">
        <f t="shared" si="38"/>
        <v>0</v>
      </c>
      <c r="CQE28" s="568">
        <f t="shared" si="38"/>
        <v>0</v>
      </c>
      <c r="CQF28" s="568">
        <f t="shared" si="38"/>
        <v>0</v>
      </c>
      <c r="CQG28" s="568">
        <f t="shared" si="38"/>
        <v>0</v>
      </c>
      <c r="CQH28" s="568">
        <f t="shared" si="38"/>
        <v>0</v>
      </c>
      <c r="CQI28" s="568">
        <f t="shared" si="38"/>
        <v>0</v>
      </c>
      <c r="CQJ28" s="568">
        <f t="shared" si="38"/>
        <v>0</v>
      </c>
      <c r="CQK28" s="568">
        <f t="shared" si="38"/>
        <v>0</v>
      </c>
      <c r="CQL28" s="568">
        <f t="shared" si="38"/>
        <v>0</v>
      </c>
      <c r="CQM28" s="568">
        <f t="shared" si="38"/>
        <v>0</v>
      </c>
      <c r="CQN28" s="568">
        <f t="shared" si="38"/>
        <v>0</v>
      </c>
      <c r="CQO28" s="568">
        <f t="shared" si="38"/>
        <v>0</v>
      </c>
      <c r="CQP28" s="568">
        <f t="shared" si="38"/>
        <v>0</v>
      </c>
      <c r="CQQ28" s="568">
        <f t="shared" si="38"/>
        <v>0</v>
      </c>
      <c r="CQR28" s="568">
        <f t="shared" si="38"/>
        <v>0</v>
      </c>
      <c r="CQS28" s="568">
        <f t="shared" si="38"/>
        <v>0</v>
      </c>
      <c r="CQT28" s="568">
        <f t="shared" si="38"/>
        <v>0</v>
      </c>
      <c r="CQU28" s="568">
        <f t="shared" si="38"/>
        <v>0</v>
      </c>
      <c r="CQV28" s="568">
        <f t="shared" si="38"/>
        <v>0</v>
      </c>
      <c r="CQW28" s="568">
        <f t="shared" si="38"/>
        <v>0</v>
      </c>
      <c r="CQX28" s="568">
        <f t="shared" si="38"/>
        <v>0</v>
      </c>
      <c r="CQY28" s="568">
        <f t="shared" si="38"/>
        <v>0</v>
      </c>
      <c r="CQZ28" s="568">
        <f t="shared" si="38"/>
        <v>0</v>
      </c>
      <c r="CRA28" s="568">
        <f t="shared" si="38"/>
        <v>0</v>
      </c>
      <c r="CRB28" s="568">
        <f t="shared" si="38"/>
        <v>0</v>
      </c>
      <c r="CRC28" s="568">
        <f t="shared" si="38"/>
        <v>0</v>
      </c>
      <c r="CRD28" s="568">
        <f t="shared" si="38"/>
        <v>0</v>
      </c>
      <c r="CRE28" s="568">
        <f t="shared" ref="CRE28:CTP28" si="39">CRE26/365</f>
        <v>0</v>
      </c>
      <c r="CRF28" s="568">
        <f t="shared" si="39"/>
        <v>0</v>
      </c>
      <c r="CRG28" s="568">
        <f t="shared" si="39"/>
        <v>0</v>
      </c>
      <c r="CRH28" s="568">
        <f t="shared" si="39"/>
        <v>0</v>
      </c>
      <c r="CRI28" s="568">
        <f t="shared" si="39"/>
        <v>0</v>
      </c>
      <c r="CRJ28" s="568">
        <f t="shared" si="39"/>
        <v>0</v>
      </c>
      <c r="CRK28" s="568">
        <f t="shared" si="39"/>
        <v>0</v>
      </c>
      <c r="CRL28" s="568">
        <f t="shared" si="39"/>
        <v>0</v>
      </c>
      <c r="CRM28" s="568">
        <f t="shared" si="39"/>
        <v>0</v>
      </c>
      <c r="CRN28" s="568">
        <f t="shared" si="39"/>
        <v>0</v>
      </c>
      <c r="CRO28" s="568">
        <f t="shared" si="39"/>
        <v>0</v>
      </c>
      <c r="CRP28" s="568">
        <f t="shared" si="39"/>
        <v>0</v>
      </c>
      <c r="CRQ28" s="568">
        <f t="shared" si="39"/>
        <v>0</v>
      </c>
      <c r="CRR28" s="568">
        <f t="shared" si="39"/>
        <v>0</v>
      </c>
      <c r="CRS28" s="568">
        <f t="shared" si="39"/>
        <v>0</v>
      </c>
      <c r="CRT28" s="568">
        <f t="shared" si="39"/>
        <v>0</v>
      </c>
      <c r="CRU28" s="568">
        <f t="shared" si="39"/>
        <v>0</v>
      </c>
      <c r="CRV28" s="568">
        <f t="shared" si="39"/>
        <v>0</v>
      </c>
      <c r="CRW28" s="568">
        <f t="shared" si="39"/>
        <v>0</v>
      </c>
      <c r="CRX28" s="568">
        <f t="shared" si="39"/>
        <v>0</v>
      </c>
      <c r="CRY28" s="568">
        <f t="shared" si="39"/>
        <v>0</v>
      </c>
      <c r="CRZ28" s="568">
        <f t="shared" si="39"/>
        <v>0</v>
      </c>
      <c r="CSA28" s="568">
        <f t="shared" si="39"/>
        <v>0</v>
      </c>
      <c r="CSB28" s="568">
        <f t="shared" si="39"/>
        <v>0</v>
      </c>
      <c r="CSC28" s="568">
        <f t="shared" si="39"/>
        <v>0</v>
      </c>
      <c r="CSD28" s="568">
        <f t="shared" si="39"/>
        <v>0</v>
      </c>
      <c r="CSE28" s="568">
        <f t="shared" si="39"/>
        <v>0</v>
      </c>
      <c r="CSF28" s="568">
        <f t="shared" si="39"/>
        <v>0</v>
      </c>
      <c r="CSG28" s="568">
        <f t="shared" si="39"/>
        <v>0</v>
      </c>
      <c r="CSH28" s="568">
        <f t="shared" si="39"/>
        <v>0</v>
      </c>
      <c r="CSI28" s="568">
        <f t="shared" si="39"/>
        <v>0</v>
      </c>
      <c r="CSJ28" s="568">
        <f t="shared" si="39"/>
        <v>0</v>
      </c>
      <c r="CSK28" s="568">
        <f t="shared" si="39"/>
        <v>0</v>
      </c>
      <c r="CSL28" s="568">
        <f t="shared" si="39"/>
        <v>0</v>
      </c>
      <c r="CSM28" s="568">
        <f t="shared" si="39"/>
        <v>0</v>
      </c>
      <c r="CSN28" s="568">
        <f t="shared" si="39"/>
        <v>0</v>
      </c>
      <c r="CSO28" s="568">
        <f t="shared" si="39"/>
        <v>0</v>
      </c>
      <c r="CSP28" s="568">
        <f t="shared" si="39"/>
        <v>0</v>
      </c>
      <c r="CSQ28" s="568">
        <f t="shared" si="39"/>
        <v>0</v>
      </c>
      <c r="CSR28" s="568">
        <f t="shared" si="39"/>
        <v>0</v>
      </c>
      <c r="CSS28" s="568">
        <f t="shared" si="39"/>
        <v>0</v>
      </c>
      <c r="CST28" s="568">
        <f t="shared" si="39"/>
        <v>0</v>
      </c>
      <c r="CSU28" s="568">
        <f t="shared" si="39"/>
        <v>0</v>
      </c>
      <c r="CSV28" s="568">
        <f t="shared" si="39"/>
        <v>0</v>
      </c>
      <c r="CSW28" s="568">
        <f t="shared" si="39"/>
        <v>0</v>
      </c>
      <c r="CSX28" s="568">
        <f t="shared" si="39"/>
        <v>0</v>
      </c>
      <c r="CSY28" s="568">
        <f t="shared" si="39"/>
        <v>0</v>
      </c>
      <c r="CSZ28" s="568">
        <f t="shared" si="39"/>
        <v>0</v>
      </c>
      <c r="CTA28" s="568">
        <f t="shared" si="39"/>
        <v>0</v>
      </c>
      <c r="CTB28" s="568">
        <f t="shared" si="39"/>
        <v>0</v>
      </c>
      <c r="CTC28" s="568">
        <f t="shared" si="39"/>
        <v>0</v>
      </c>
      <c r="CTD28" s="568">
        <f t="shared" si="39"/>
        <v>0</v>
      </c>
      <c r="CTE28" s="568">
        <f t="shared" si="39"/>
        <v>0</v>
      </c>
      <c r="CTF28" s="568">
        <f t="shared" si="39"/>
        <v>0</v>
      </c>
      <c r="CTG28" s="568">
        <f t="shared" si="39"/>
        <v>0</v>
      </c>
      <c r="CTH28" s="568">
        <f t="shared" si="39"/>
        <v>0</v>
      </c>
      <c r="CTI28" s="568">
        <f t="shared" si="39"/>
        <v>0</v>
      </c>
      <c r="CTJ28" s="568">
        <f t="shared" si="39"/>
        <v>0</v>
      </c>
      <c r="CTK28" s="568">
        <f t="shared" si="39"/>
        <v>0</v>
      </c>
      <c r="CTL28" s="568">
        <f t="shared" si="39"/>
        <v>0</v>
      </c>
      <c r="CTM28" s="568">
        <f t="shared" si="39"/>
        <v>0</v>
      </c>
      <c r="CTN28" s="568">
        <f t="shared" si="39"/>
        <v>0</v>
      </c>
      <c r="CTO28" s="568">
        <f t="shared" si="39"/>
        <v>0</v>
      </c>
      <c r="CTP28" s="568">
        <f t="shared" si="39"/>
        <v>0</v>
      </c>
      <c r="CTQ28" s="568">
        <f t="shared" ref="CTQ28:CWB28" si="40">CTQ26/365</f>
        <v>0</v>
      </c>
      <c r="CTR28" s="568">
        <f t="shared" si="40"/>
        <v>0</v>
      </c>
      <c r="CTS28" s="568">
        <f t="shared" si="40"/>
        <v>0</v>
      </c>
      <c r="CTT28" s="568">
        <f t="shared" si="40"/>
        <v>0</v>
      </c>
      <c r="CTU28" s="568">
        <f t="shared" si="40"/>
        <v>0</v>
      </c>
      <c r="CTV28" s="568">
        <f t="shared" si="40"/>
        <v>0</v>
      </c>
      <c r="CTW28" s="568">
        <f t="shared" si="40"/>
        <v>0</v>
      </c>
      <c r="CTX28" s="568">
        <f t="shared" si="40"/>
        <v>0</v>
      </c>
      <c r="CTY28" s="568">
        <f t="shared" si="40"/>
        <v>0</v>
      </c>
      <c r="CTZ28" s="568">
        <f t="shared" si="40"/>
        <v>0</v>
      </c>
      <c r="CUA28" s="568">
        <f t="shared" si="40"/>
        <v>0</v>
      </c>
      <c r="CUB28" s="568">
        <f t="shared" si="40"/>
        <v>0</v>
      </c>
      <c r="CUC28" s="568">
        <f t="shared" si="40"/>
        <v>0</v>
      </c>
      <c r="CUD28" s="568">
        <f t="shared" si="40"/>
        <v>0</v>
      </c>
      <c r="CUE28" s="568">
        <f t="shared" si="40"/>
        <v>0</v>
      </c>
      <c r="CUF28" s="568">
        <f t="shared" si="40"/>
        <v>0</v>
      </c>
      <c r="CUG28" s="568">
        <f t="shared" si="40"/>
        <v>0</v>
      </c>
      <c r="CUH28" s="568">
        <f t="shared" si="40"/>
        <v>0</v>
      </c>
      <c r="CUI28" s="568">
        <f t="shared" si="40"/>
        <v>0</v>
      </c>
      <c r="CUJ28" s="568">
        <f t="shared" si="40"/>
        <v>0</v>
      </c>
      <c r="CUK28" s="568">
        <f t="shared" si="40"/>
        <v>0</v>
      </c>
      <c r="CUL28" s="568">
        <f t="shared" si="40"/>
        <v>0</v>
      </c>
      <c r="CUM28" s="568">
        <f t="shared" si="40"/>
        <v>0</v>
      </c>
      <c r="CUN28" s="568">
        <f t="shared" si="40"/>
        <v>0</v>
      </c>
      <c r="CUO28" s="568">
        <f t="shared" si="40"/>
        <v>0</v>
      </c>
      <c r="CUP28" s="568">
        <f t="shared" si="40"/>
        <v>0</v>
      </c>
      <c r="CUQ28" s="568">
        <f t="shared" si="40"/>
        <v>0</v>
      </c>
      <c r="CUR28" s="568">
        <f t="shared" si="40"/>
        <v>0</v>
      </c>
      <c r="CUS28" s="568">
        <f t="shared" si="40"/>
        <v>0</v>
      </c>
      <c r="CUT28" s="568">
        <f t="shared" si="40"/>
        <v>0</v>
      </c>
      <c r="CUU28" s="568">
        <f t="shared" si="40"/>
        <v>0</v>
      </c>
      <c r="CUV28" s="568">
        <f t="shared" si="40"/>
        <v>0</v>
      </c>
      <c r="CUW28" s="568">
        <f t="shared" si="40"/>
        <v>0</v>
      </c>
      <c r="CUX28" s="568">
        <f t="shared" si="40"/>
        <v>0</v>
      </c>
      <c r="CUY28" s="568">
        <f t="shared" si="40"/>
        <v>0</v>
      </c>
      <c r="CUZ28" s="568">
        <f t="shared" si="40"/>
        <v>0</v>
      </c>
      <c r="CVA28" s="568">
        <f t="shared" si="40"/>
        <v>0</v>
      </c>
      <c r="CVB28" s="568">
        <f t="shared" si="40"/>
        <v>0</v>
      </c>
      <c r="CVC28" s="568">
        <f t="shared" si="40"/>
        <v>0</v>
      </c>
      <c r="CVD28" s="568">
        <f t="shared" si="40"/>
        <v>0</v>
      </c>
      <c r="CVE28" s="568">
        <f t="shared" si="40"/>
        <v>0</v>
      </c>
      <c r="CVF28" s="568">
        <f t="shared" si="40"/>
        <v>0</v>
      </c>
      <c r="CVG28" s="568">
        <f t="shared" si="40"/>
        <v>0</v>
      </c>
      <c r="CVH28" s="568">
        <f t="shared" si="40"/>
        <v>0</v>
      </c>
      <c r="CVI28" s="568">
        <f t="shared" si="40"/>
        <v>0</v>
      </c>
      <c r="CVJ28" s="568">
        <f t="shared" si="40"/>
        <v>0</v>
      </c>
      <c r="CVK28" s="568">
        <f t="shared" si="40"/>
        <v>0</v>
      </c>
      <c r="CVL28" s="568">
        <f t="shared" si="40"/>
        <v>0</v>
      </c>
      <c r="CVM28" s="568">
        <f t="shared" si="40"/>
        <v>0</v>
      </c>
      <c r="CVN28" s="568">
        <f t="shared" si="40"/>
        <v>0</v>
      </c>
      <c r="CVO28" s="568">
        <f t="shared" si="40"/>
        <v>0</v>
      </c>
      <c r="CVP28" s="568">
        <f t="shared" si="40"/>
        <v>0</v>
      </c>
      <c r="CVQ28" s="568">
        <f t="shared" si="40"/>
        <v>0</v>
      </c>
      <c r="CVR28" s="568">
        <f t="shared" si="40"/>
        <v>0</v>
      </c>
      <c r="CVS28" s="568">
        <f t="shared" si="40"/>
        <v>0</v>
      </c>
      <c r="CVT28" s="568">
        <f t="shared" si="40"/>
        <v>0</v>
      </c>
      <c r="CVU28" s="568">
        <f t="shared" si="40"/>
        <v>0</v>
      </c>
      <c r="CVV28" s="568">
        <f t="shared" si="40"/>
        <v>0</v>
      </c>
      <c r="CVW28" s="568">
        <f t="shared" si="40"/>
        <v>0</v>
      </c>
      <c r="CVX28" s="568">
        <f t="shared" si="40"/>
        <v>0</v>
      </c>
      <c r="CVY28" s="568">
        <f t="shared" si="40"/>
        <v>0</v>
      </c>
      <c r="CVZ28" s="568">
        <f t="shared" si="40"/>
        <v>0</v>
      </c>
      <c r="CWA28" s="568">
        <f t="shared" si="40"/>
        <v>0</v>
      </c>
      <c r="CWB28" s="568">
        <f t="shared" si="40"/>
        <v>0</v>
      </c>
      <c r="CWC28" s="568">
        <f t="shared" ref="CWC28:CYN28" si="41">CWC26/365</f>
        <v>0</v>
      </c>
      <c r="CWD28" s="568">
        <f t="shared" si="41"/>
        <v>0</v>
      </c>
      <c r="CWE28" s="568">
        <f t="shared" si="41"/>
        <v>0</v>
      </c>
      <c r="CWF28" s="568">
        <f t="shared" si="41"/>
        <v>0</v>
      </c>
      <c r="CWG28" s="568">
        <f t="shared" si="41"/>
        <v>0</v>
      </c>
      <c r="CWH28" s="568">
        <f t="shared" si="41"/>
        <v>0</v>
      </c>
      <c r="CWI28" s="568">
        <f t="shared" si="41"/>
        <v>0</v>
      </c>
      <c r="CWJ28" s="568">
        <f t="shared" si="41"/>
        <v>0</v>
      </c>
      <c r="CWK28" s="568">
        <f t="shared" si="41"/>
        <v>0</v>
      </c>
      <c r="CWL28" s="568">
        <f t="shared" si="41"/>
        <v>0</v>
      </c>
      <c r="CWM28" s="568">
        <f t="shared" si="41"/>
        <v>0</v>
      </c>
      <c r="CWN28" s="568">
        <f t="shared" si="41"/>
        <v>0</v>
      </c>
      <c r="CWO28" s="568">
        <f t="shared" si="41"/>
        <v>0</v>
      </c>
      <c r="CWP28" s="568">
        <f t="shared" si="41"/>
        <v>0</v>
      </c>
      <c r="CWQ28" s="568">
        <f t="shared" si="41"/>
        <v>0</v>
      </c>
      <c r="CWR28" s="568">
        <f t="shared" si="41"/>
        <v>0</v>
      </c>
      <c r="CWS28" s="568">
        <f t="shared" si="41"/>
        <v>0</v>
      </c>
      <c r="CWT28" s="568">
        <f t="shared" si="41"/>
        <v>0</v>
      </c>
      <c r="CWU28" s="568">
        <f t="shared" si="41"/>
        <v>0</v>
      </c>
      <c r="CWV28" s="568">
        <f t="shared" si="41"/>
        <v>0</v>
      </c>
      <c r="CWW28" s="568">
        <f t="shared" si="41"/>
        <v>0</v>
      </c>
      <c r="CWX28" s="568">
        <f t="shared" si="41"/>
        <v>0</v>
      </c>
      <c r="CWY28" s="568">
        <f t="shared" si="41"/>
        <v>0</v>
      </c>
      <c r="CWZ28" s="568">
        <f t="shared" si="41"/>
        <v>0</v>
      </c>
      <c r="CXA28" s="568">
        <f t="shared" si="41"/>
        <v>0</v>
      </c>
      <c r="CXB28" s="568">
        <f t="shared" si="41"/>
        <v>0</v>
      </c>
      <c r="CXC28" s="568">
        <f t="shared" si="41"/>
        <v>0</v>
      </c>
      <c r="CXD28" s="568">
        <f t="shared" si="41"/>
        <v>0</v>
      </c>
      <c r="CXE28" s="568">
        <f t="shared" si="41"/>
        <v>0</v>
      </c>
      <c r="CXF28" s="568">
        <f t="shared" si="41"/>
        <v>0</v>
      </c>
      <c r="CXG28" s="568">
        <f t="shared" si="41"/>
        <v>0</v>
      </c>
      <c r="CXH28" s="568">
        <f t="shared" si="41"/>
        <v>0</v>
      </c>
      <c r="CXI28" s="568">
        <f t="shared" si="41"/>
        <v>0</v>
      </c>
      <c r="CXJ28" s="568">
        <f t="shared" si="41"/>
        <v>0</v>
      </c>
      <c r="CXK28" s="568">
        <f t="shared" si="41"/>
        <v>0</v>
      </c>
      <c r="CXL28" s="568">
        <f t="shared" si="41"/>
        <v>0</v>
      </c>
      <c r="CXM28" s="568">
        <f t="shared" si="41"/>
        <v>0</v>
      </c>
      <c r="CXN28" s="568">
        <f t="shared" si="41"/>
        <v>0</v>
      </c>
      <c r="CXO28" s="568">
        <f t="shared" si="41"/>
        <v>0</v>
      </c>
      <c r="CXP28" s="568">
        <f t="shared" si="41"/>
        <v>0</v>
      </c>
      <c r="CXQ28" s="568">
        <f t="shared" si="41"/>
        <v>0</v>
      </c>
      <c r="CXR28" s="568">
        <f t="shared" si="41"/>
        <v>0</v>
      </c>
      <c r="CXS28" s="568">
        <f t="shared" si="41"/>
        <v>0</v>
      </c>
      <c r="CXT28" s="568">
        <f t="shared" si="41"/>
        <v>0</v>
      </c>
      <c r="CXU28" s="568">
        <f t="shared" si="41"/>
        <v>0</v>
      </c>
      <c r="CXV28" s="568">
        <f t="shared" si="41"/>
        <v>0</v>
      </c>
      <c r="CXW28" s="568">
        <f t="shared" si="41"/>
        <v>0</v>
      </c>
      <c r="CXX28" s="568">
        <f t="shared" si="41"/>
        <v>0</v>
      </c>
      <c r="CXY28" s="568">
        <f t="shared" si="41"/>
        <v>0</v>
      </c>
      <c r="CXZ28" s="568">
        <f t="shared" si="41"/>
        <v>0</v>
      </c>
      <c r="CYA28" s="568">
        <f t="shared" si="41"/>
        <v>0</v>
      </c>
      <c r="CYB28" s="568">
        <f t="shared" si="41"/>
        <v>0</v>
      </c>
      <c r="CYC28" s="568">
        <f t="shared" si="41"/>
        <v>0</v>
      </c>
      <c r="CYD28" s="568">
        <f t="shared" si="41"/>
        <v>0</v>
      </c>
      <c r="CYE28" s="568">
        <f t="shared" si="41"/>
        <v>0</v>
      </c>
      <c r="CYF28" s="568">
        <f t="shared" si="41"/>
        <v>0</v>
      </c>
      <c r="CYG28" s="568">
        <f t="shared" si="41"/>
        <v>0</v>
      </c>
      <c r="CYH28" s="568">
        <f t="shared" si="41"/>
        <v>0</v>
      </c>
      <c r="CYI28" s="568">
        <f t="shared" si="41"/>
        <v>0</v>
      </c>
      <c r="CYJ28" s="568">
        <f t="shared" si="41"/>
        <v>0</v>
      </c>
      <c r="CYK28" s="568">
        <f t="shared" si="41"/>
        <v>0</v>
      </c>
      <c r="CYL28" s="568">
        <f t="shared" si="41"/>
        <v>0</v>
      </c>
      <c r="CYM28" s="568">
        <f t="shared" si="41"/>
        <v>0</v>
      </c>
      <c r="CYN28" s="568">
        <f t="shared" si="41"/>
        <v>0</v>
      </c>
      <c r="CYO28" s="568">
        <f t="shared" ref="CYO28:DAZ28" si="42">CYO26/365</f>
        <v>0</v>
      </c>
      <c r="CYP28" s="568">
        <f t="shared" si="42"/>
        <v>0</v>
      </c>
      <c r="CYQ28" s="568">
        <f t="shared" si="42"/>
        <v>0</v>
      </c>
      <c r="CYR28" s="568">
        <f t="shared" si="42"/>
        <v>0</v>
      </c>
      <c r="CYS28" s="568">
        <f t="shared" si="42"/>
        <v>0</v>
      </c>
      <c r="CYT28" s="568">
        <f t="shared" si="42"/>
        <v>0</v>
      </c>
      <c r="CYU28" s="568">
        <f t="shared" si="42"/>
        <v>0</v>
      </c>
      <c r="CYV28" s="568">
        <f t="shared" si="42"/>
        <v>0</v>
      </c>
      <c r="CYW28" s="568">
        <f t="shared" si="42"/>
        <v>0</v>
      </c>
      <c r="CYX28" s="568">
        <f t="shared" si="42"/>
        <v>0</v>
      </c>
      <c r="CYY28" s="568">
        <f t="shared" si="42"/>
        <v>0</v>
      </c>
      <c r="CYZ28" s="568">
        <f t="shared" si="42"/>
        <v>0</v>
      </c>
      <c r="CZA28" s="568">
        <f t="shared" si="42"/>
        <v>0</v>
      </c>
      <c r="CZB28" s="568">
        <f t="shared" si="42"/>
        <v>0</v>
      </c>
      <c r="CZC28" s="568">
        <f t="shared" si="42"/>
        <v>0</v>
      </c>
      <c r="CZD28" s="568">
        <f t="shared" si="42"/>
        <v>0</v>
      </c>
      <c r="CZE28" s="568">
        <f t="shared" si="42"/>
        <v>0</v>
      </c>
      <c r="CZF28" s="568">
        <f t="shared" si="42"/>
        <v>0</v>
      </c>
      <c r="CZG28" s="568">
        <f t="shared" si="42"/>
        <v>0</v>
      </c>
      <c r="CZH28" s="568">
        <f t="shared" si="42"/>
        <v>0</v>
      </c>
      <c r="CZI28" s="568">
        <f t="shared" si="42"/>
        <v>0</v>
      </c>
      <c r="CZJ28" s="568">
        <f t="shared" si="42"/>
        <v>0</v>
      </c>
      <c r="CZK28" s="568">
        <f t="shared" si="42"/>
        <v>0</v>
      </c>
      <c r="CZL28" s="568">
        <f t="shared" si="42"/>
        <v>0</v>
      </c>
      <c r="CZM28" s="568">
        <f t="shared" si="42"/>
        <v>0</v>
      </c>
      <c r="CZN28" s="568">
        <f t="shared" si="42"/>
        <v>0</v>
      </c>
      <c r="CZO28" s="568">
        <f t="shared" si="42"/>
        <v>0</v>
      </c>
      <c r="CZP28" s="568">
        <f t="shared" si="42"/>
        <v>0</v>
      </c>
      <c r="CZQ28" s="568">
        <f t="shared" si="42"/>
        <v>0</v>
      </c>
      <c r="CZR28" s="568">
        <f t="shared" si="42"/>
        <v>0</v>
      </c>
      <c r="CZS28" s="568">
        <f t="shared" si="42"/>
        <v>0</v>
      </c>
      <c r="CZT28" s="568">
        <f t="shared" si="42"/>
        <v>0</v>
      </c>
      <c r="CZU28" s="568">
        <f t="shared" si="42"/>
        <v>0</v>
      </c>
      <c r="CZV28" s="568">
        <f t="shared" si="42"/>
        <v>0</v>
      </c>
      <c r="CZW28" s="568">
        <f t="shared" si="42"/>
        <v>0</v>
      </c>
      <c r="CZX28" s="568">
        <f t="shared" si="42"/>
        <v>0</v>
      </c>
      <c r="CZY28" s="568">
        <f t="shared" si="42"/>
        <v>0</v>
      </c>
      <c r="CZZ28" s="568">
        <f t="shared" si="42"/>
        <v>0</v>
      </c>
      <c r="DAA28" s="568">
        <f t="shared" si="42"/>
        <v>0</v>
      </c>
      <c r="DAB28" s="568">
        <f t="shared" si="42"/>
        <v>0</v>
      </c>
      <c r="DAC28" s="568">
        <f t="shared" si="42"/>
        <v>0</v>
      </c>
      <c r="DAD28" s="568">
        <f t="shared" si="42"/>
        <v>0</v>
      </c>
      <c r="DAE28" s="568">
        <f t="shared" si="42"/>
        <v>0</v>
      </c>
      <c r="DAF28" s="568">
        <f t="shared" si="42"/>
        <v>0</v>
      </c>
      <c r="DAG28" s="568">
        <f t="shared" si="42"/>
        <v>0</v>
      </c>
      <c r="DAH28" s="568">
        <f t="shared" si="42"/>
        <v>0</v>
      </c>
      <c r="DAI28" s="568">
        <f t="shared" si="42"/>
        <v>0</v>
      </c>
      <c r="DAJ28" s="568">
        <f t="shared" si="42"/>
        <v>0</v>
      </c>
      <c r="DAK28" s="568">
        <f t="shared" si="42"/>
        <v>0</v>
      </c>
      <c r="DAL28" s="568">
        <f t="shared" si="42"/>
        <v>0</v>
      </c>
      <c r="DAM28" s="568">
        <f t="shared" si="42"/>
        <v>0</v>
      </c>
      <c r="DAN28" s="568">
        <f t="shared" si="42"/>
        <v>0</v>
      </c>
      <c r="DAO28" s="568">
        <f t="shared" si="42"/>
        <v>0</v>
      </c>
      <c r="DAP28" s="568">
        <f t="shared" si="42"/>
        <v>0</v>
      </c>
      <c r="DAQ28" s="568">
        <f t="shared" si="42"/>
        <v>0</v>
      </c>
      <c r="DAR28" s="568">
        <f t="shared" si="42"/>
        <v>0</v>
      </c>
      <c r="DAS28" s="568">
        <f t="shared" si="42"/>
        <v>0</v>
      </c>
      <c r="DAT28" s="568">
        <f t="shared" si="42"/>
        <v>0</v>
      </c>
      <c r="DAU28" s="568">
        <f t="shared" si="42"/>
        <v>0</v>
      </c>
      <c r="DAV28" s="568">
        <f t="shared" si="42"/>
        <v>0</v>
      </c>
      <c r="DAW28" s="568">
        <f t="shared" si="42"/>
        <v>0</v>
      </c>
      <c r="DAX28" s="568">
        <f t="shared" si="42"/>
        <v>0</v>
      </c>
      <c r="DAY28" s="568">
        <f t="shared" si="42"/>
        <v>0</v>
      </c>
      <c r="DAZ28" s="568">
        <f t="shared" si="42"/>
        <v>0</v>
      </c>
      <c r="DBA28" s="568">
        <f t="shared" ref="DBA28:DDL28" si="43">DBA26/365</f>
        <v>0</v>
      </c>
      <c r="DBB28" s="568">
        <f t="shared" si="43"/>
        <v>0</v>
      </c>
      <c r="DBC28" s="568">
        <f t="shared" si="43"/>
        <v>0</v>
      </c>
      <c r="DBD28" s="568">
        <f t="shared" si="43"/>
        <v>0</v>
      </c>
      <c r="DBE28" s="568">
        <f t="shared" si="43"/>
        <v>0</v>
      </c>
      <c r="DBF28" s="568">
        <f t="shared" si="43"/>
        <v>0</v>
      </c>
      <c r="DBG28" s="568">
        <f t="shared" si="43"/>
        <v>0</v>
      </c>
      <c r="DBH28" s="568">
        <f t="shared" si="43"/>
        <v>0</v>
      </c>
      <c r="DBI28" s="568">
        <f t="shared" si="43"/>
        <v>0</v>
      </c>
      <c r="DBJ28" s="568">
        <f t="shared" si="43"/>
        <v>0</v>
      </c>
      <c r="DBK28" s="568">
        <f t="shared" si="43"/>
        <v>0</v>
      </c>
      <c r="DBL28" s="568">
        <f t="shared" si="43"/>
        <v>0</v>
      </c>
      <c r="DBM28" s="568">
        <f t="shared" si="43"/>
        <v>0</v>
      </c>
      <c r="DBN28" s="568">
        <f t="shared" si="43"/>
        <v>0</v>
      </c>
      <c r="DBO28" s="568">
        <f t="shared" si="43"/>
        <v>0</v>
      </c>
      <c r="DBP28" s="568">
        <f t="shared" si="43"/>
        <v>0</v>
      </c>
      <c r="DBQ28" s="568">
        <f t="shared" si="43"/>
        <v>0</v>
      </c>
      <c r="DBR28" s="568">
        <f t="shared" si="43"/>
        <v>0</v>
      </c>
      <c r="DBS28" s="568">
        <f t="shared" si="43"/>
        <v>0</v>
      </c>
      <c r="DBT28" s="568">
        <f t="shared" si="43"/>
        <v>0</v>
      </c>
      <c r="DBU28" s="568">
        <f t="shared" si="43"/>
        <v>0</v>
      </c>
      <c r="DBV28" s="568">
        <f t="shared" si="43"/>
        <v>0</v>
      </c>
      <c r="DBW28" s="568">
        <f t="shared" si="43"/>
        <v>0</v>
      </c>
      <c r="DBX28" s="568">
        <f t="shared" si="43"/>
        <v>0</v>
      </c>
      <c r="DBY28" s="568">
        <f t="shared" si="43"/>
        <v>0</v>
      </c>
      <c r="DBZ28" s="568">
        <f t="shared" si="43"/>
        <v>0</v>
      </c>
      <c r="DCA28" s="568">
        <f t="shared" si="43"/>
        <v>0</v>
      </c>
      <c r="DCB28" s="568">
        <f t="shared" si="43"/>
        <v>0</v>
      </c>
      <c r="DCC28" s="568">
        <f t="shared" si="43"/>
        <v>0</v>
      </c>
      <c r="DCD28" s="568">
        <f t="shared" si="43"/>
        <v>0</v>
      </c>
      <c r="DCE28" s="568">
        <f t="shared" si="43"/>
        <v>0</v>
      </c>
      <c r="DCF28" s="568">
        <f t="shared" si="43"/>
        <v>0</v>
      </c>
      <c r="DCG28" s="568">
        <f t="shared" si="43"/>
        <v>0</v>
      </c>
      <c r="DCH28" s="568">
        <f t="shared" si="43"/>
        <v>0</v>
      </c>
      <c r="DCI28" s="568">
        <f t="shared" si="43"/>
        <v>0</v>
      </c>
      <c r="DCJ28" s="568">
        <f t="shared" si="43"/>
        <v>0</v>
      </c>
      <c r="DCK28" s="568">
        <f t="shared" si="43"/>
        <v>0</v>
      </c>
      <c r="DCL28" s="568">
        <f t="shared" si="43"/>
        <v>0</v>
      </c>
      <c r="DCM28" s="568">
        <f t="shared" si="43"/>
        <v>0</v>
      </c>
      <c r="DCN28" s="568">
        <f t="shared" si="43"/>
        <v>0</v>
      </c>
      <c r="DCO28" s="568">
        <f t="shared" si="43"/>
        <v>0</v>
      </c>
      <c r="DCP28" s="568">
        <f t="shared" si="43"/>
        <v>0</v>
      </c>
      <c r="DCQ28" s="568">
        <f t="shared" si="43"/>
        <v>0</v>
      </c>
      <c r="DCR28" s="568">
        <f t="shared" si="43"/>
        <v>0</v>
      </c>
      <c r="DCS28" s="568">
        <f t="shared" si="43"/>
        <v>0</v>
      </c>
      <c r="DCT28" s="568">
        <f t="shared" si="43"/>
        <v>0</v>
      </c>
      <c r="DCU28" s="568">
        <f t="shared" si="43"/>
        <v>0</v>
      </c>
      <c r="DCV28" s="568">
        <f t="shared" si="43"/>
        <v>0</v>
      </c>
      <c r="DCW28" s="568">
        <f t="shared" si="43"/>
        <v>0</v>
      </c>
      <c r="DCX28" s="568">
        <f t="shared" si="43"/>
        <v>0</v>
      </c>
      <c r="DCY28" s="568">
        <f t="shared" si="43"/>
        <v>0</v>
      </c>
      <c r="DCZ28" s="568">
        <f t="shared" si="43"/>
        <v>0</v>
      </c>
      <c r="DDA28" s="568">
        <f t="shared" si="43"/>
        <v>0</v>
      </c>
      <c r="DDB28" s="568">
        <f t="shared" si="43"/>
        <v>0</v>
      </c>
      <c r="DDC28" s="568">
        <f t="shared" si="43"/>
        <v>0</v>
      </c>
      <c r="DDD28" s="568">
        <f t="shared" si="43"/>
        <v>0</v>
      </c>
      <c r="DDE28" s="568">
        <f t="shared" si="43"/>
        <v>0</v>
      </c>
      <c r="DDF28" s="568">
        <f t="shared" si="43"/>
        <v>0</v>
      </c>
      <c r="DDG28" s="568">
        <f t="shared" si="43"/>
        <v>0</v>
      </c>
      <c r="DDH28" s="568">
        <f t="shared" si="43"/>
        <v>0</v>
      </c>
      <c r="DDI28" s="568">
        <f t="shared" si="43"/>
        <v>0</v>
      </c>
      <c r="DDJ28" s="568">
        <f t="shared" si="43"/>
        <v>0</v>
      </c>
      <c r="DDK28" s="568">
        <f t="shared" si="43"/>
        <v>0</v>
      </c>
      <c r="DDL28" s="568">
        <f t="shared" si="43"/>
        <v>0</v>
      </c>
      <c r="DDM28" s="568">
        <f t="shared" ref="DDM28:DFX28" si="44">DDM26/365</f>
        <v>0</v>
      </c>
      <c r="DDN28" s="568">
        <f t="shared" si="44"/>
        <v>0</v>
      </c>
      <c r="DDO28" s="568">
        <f t="shared" si="44"/>
        <v>0</v>
      </c>
      <c r="DDP28" s="568">
        <f t="shared" si="44"/>
        <v>0</v>
      </c>
      <c r="DDQ28" s="568">
        <f t="shared" si="44"/>
        <v>0</v>
      </c>
      <c r="DDR28" s="568">
        <f t="shared" si="44"/>
        <v>0</v>
      </c>
      <c r="DDS28" s="568">
        <f t="shared" si="44"/>
        <v>0</v>
      </c>
      <c r="DDT28" s="568">
        <f t="shared" si="44"/>
        <v>0</v>
      </c>
      <c r="DDU28" s="568">
        <f t="shared" si="44"/>
        <v>0</v>
      </c>
      <c r="DDV28" s="568">
        <f t="shared" si="44"/>
        <v>0</v>
      </c>
      <c r="DDW28" s="568">
        <f t="shared" si="44"/>
        <v>0</v>
      </c>
      <c r="DDX28" s="568">
        <f t="shared" si="44"/>
        <v>0</v>
      </c>
      <c r="DDY28" s="568">
        <f t="shared" si="44"/>
        <v>0</v>
      </c>
      <c r="DDZ28" s="568">
        <f t="shared" si="44"/>
        <v>0</v>
      </c>
      <c r="DEA28" s="568">
        <f t="shared" si="44"/>
        <v>0</v>
      </c>
      <c r="DEB28" s="568">
        <f t="shared" si="44"/>
        <v>0</v>
      </c>
      <c r="DEC28" s="568">
        <f t="shared" si="44"/>
        <v>0</v>
      </c>
      <c r="DED28" s="568">
        <f t="shared" si="44"/>
        <v>0</v>
      </c>
      <c r="DEE28" s="568">
        <f t="shared" si="44"/>
        <v>0</v>
      </c>
      <c r="DEF28" s="568">
        <f t="shared" si="44"/>
        <v>0</v>
      </c>
      <c r="DEG28" s="568">
        <f t="shared" si="44"/>
        <v>0</v>
      </c>
      <c r="DEH28" s="568">
        <f t="shared" si="44"/>
        <v>0</v>
      </c>
      <c r="DEI28" s="568">
        <f t="shared" si="44"/>
        <v>0</v>
      </c>
      <c r="DEJ28" s="568">
        <f t="shared" si="44"/>
        <v>0</v>
      </c>
      <c r="DEK28" s="568">
        <f t="shared" si="44"/>
        <v>0</v>
      </c>
      <c r="DEL28" s="568">
        <f t="shared" si="44"/>
        <v>0</v>
      </c>
      <c r="DEM28" s="568">
        <f t="shared" si="44"/>
        <v>0</v>
      </c>
      <c r="DEN28" s="568">
        <f t="shared" si="44"/>
        <v>0</v>
      </c>
      <c r="DEO28" s="568">
        <f t="shared" si="44"/>
        <v>0</v>
      </c>
      <c r="DEP28" s="568">
        <f t="shared" si="44"/>
        <v>0</v>
      </c>
      <c r="DEQ28" s="568">
        <f t="shared" si="44"/>
        <v>0</v>
      </c>
      <c r="DER28" s="568">
        <f t="shared" si="44"/>
        <v>0</v>
      </c>
      <c r="DES28" s="568">
        <f t="shared" si="44"/>
        <v>0</v>
      </c>
      <c r="DET28" s="568">
        <f t="shared" si="44"/>
        <v>0</v>
      </c>
      <c r="DEU28" s="568">
        <f t="shared" si="44"/>
        <v>0</v>
      </c>
      <c r="DEV28" s="568">
        <f t="shared" si="44"/>
        <v>0</v>
      </c>
      <c r="DEW28" s="568">
        <f t="shared" si="44"/>
        <v>0</v>
      </c>
      <c r="DEX28" s="568">
        <f t="shared" si="44"/>
        <v>0</v>
      </c>
      <c r="DEY28" s="568">
        <f t="shared" si="44"/>
        <v>0</v>
      </c>
      <c r="DEZ28" s="568">
        <f t="shared" si="44"/>
        <v>0</v>
      </c>
      <c r="DFA28" s="568">
        <f t="shared" si="44"/>
        <v>0</v>
      </c>
      <c r="DFB28" s="568">
        <f t="shared" si="44"/>
        <v>0</v>
      </c>
      <c r="DFC28" s="568">
        <f t="shared" si="44"/>
        <v>0</v>
      </c>
      <c r="DFD28" s="568">
        <f t="shared" si="44"/>
        <v>0</v>
      </c>
      <c r="DFE28" s="568">
        <f t="shared" si="44"/>
        <v>0</v>
      </c>
      <c r="DFF28" s="568">
        <f t="shared" si="44"/>
        <v>0</v>
      </c>
      <c r="DFG28" s="568">
        <f t="shared" si="44"/>
        <v>0</v>
      </c>
      <c r="DFH28" s="568">
        <f t="shared" si="44"/>
        <v>0</v>
      </c>
      <c r="DFI28" s="568">
        <f t="shared" si="44"/>
        <v>0</v>
      </c>
      <c r="DFJ28" s="568">
        <f t="shared" si="44"/>
        <v>0</v>
      </c>
      <c r="DFK28" s="568">
        <f t="shared" si="44"/>
        <v>0</v>
      </c>
      <c r="DFL28" s="568">
        <f t="shared" si="44"/>
        <v>0</v>
      </c>
      <c r="DFM28" s="568">
        <f t="shared" si="44"/>
        <v>0</v>
      </c>
      <c r="DFN28" s="568">
        <f t="shared" si="44"/>
        <v>0</v>
      </c>
      <c r="DFO28" s="568">
        <f t="shared" si="44"/>
        <v>0</v>
      </c>
      <c r="DFP28" s="568">
        <f t="shared" si="44"/>
        <v>0</v>
      </c>
      <c r="DFQ28" s="568">
        <f t="shared" si="44"/>
        <v>0</v>
      </c>
      <c r="DFR28" s="568">
        <f t="shared" si="44"/>
        <v>0</v>
      </c>
      <c r="DFS28" s="568">
        <f t="shared" si="44"/>
        <v>0</v>
      </c>
      <c r="DFT28" s="568">
        <f t="shared" si="44"/>
        <v>0</v>
      </c>
      <c r="DFU28" s="568">
        <f t="shared" si="44"/>
        <v>0</v>
      </c>
      <c r="DFV28" s="568">
        <f t="shared" si="44"/>
        <v>0</v>
      </c>
      <c r="DFW28" s="568">
        <f t="shared" si="44"/>
        <v>0</v>
      </c>
      <c r="DFX28" s="568">
        <f t="shared" si="44"/>
        <v>0</v>
      </c>
      <c r="DFY28" s="568">
        <f t="shared" ref="DFY28:DIJ28" si="45">DFY26/365</f>
        <v>0</v>
      </c>
      <c r="DFZ28" s="568">
        <f t="shared" si="45"/>
        <v>0</v>
      </c>
      <c r="DGA28" s="568">
        <f t="shared" si="45"/>
        <v>0</v>
      </c>
      <c r="DGB28" s="568">
        <f t="shared" si="45"/>
        <v>0</v>
      </c>
      <c r="DGC28" s="568">
        <f t="shared" si="45"/>
        <v>0</v>
      </c>
      <c r="DGD28" s="568">
        <f t="shared" si="45"/>
        <v>0</v>
      </c>
      <c r="DGE28" s="568">
        <f t="shared" si="45"/>
        <v>0</v>
      </c>
      <c r="DGF28" s="568">
        <f t="shared" si="45"/>
        <v>0</v>
      </c>
      <c r="DGG28" s="568">
        <f t="shared" si="45"/>
        <v>0</v>
      </c>
      <c r="DGH28" s="568">
        <f t="shared" si="45"/>
        <v>0</v>
      </c>
      <c r="DGI28" s="568">
        <f t="shared" si="45"/>
        <v>0</v>
      </c>
      <c r="DGJ28" s="568">
        <f t="shared" si="45"/>
        <v>0</v>
      </c>
      <c r="DGK28" s="568">
        <f t="shared" si="45"/>
        <v>0</v>
      </c>
      <c r="DGL28" s="568">
        <f t="shared" si="45"/>
        <v>0</v>
      </c>
      <c r="DGM28" s="568">
        <f t="shared" si="45"/>
        <v>0</v>
      </c>
      <c r="DGN28" s="568">
        <f t="shared" si="45"/>
        <v>0</v>
      </c>
      <c r="DGO28" s="568">
        <f t="shared" si="45"/>
        <v>0</v>
      </c>
      <c r="DGP28" s="568">
        <f t="shared" si="45"/>
        <v>0</v>
      </c>
      <c r="DGQ28" s="568">
        <f t="shared" si="45"/>
        <v>0</v>
      </c>
      <c r="DGR28" s="568">
        <f t="shared" si="45"/>
        <v>0</v>
      </c>
      <c r="DGS28" s="568">
        <f t="shared" si="45"/>
        <v>0</v>
      </c>
      <c r="DGT28" s="568">
        <f t="shared" si="45"/>
        <v>0</v>
      </c>
      <c r="DGU28" s="568">
        <f t="shared" si="45"/>
        <v>0</v>
      </c>
      <c r="DGV28" s="568">
        <f t="shared" si="45"/>
        <v>0</v>
      </c>
      <c r="DGW28" s="568">
        <f t="shared" si="45"/>
        <v>0</v>
      </c>
      <c r="DGX28" s="568">
        <f t="shared" si="45"/>
        <v>0</v>
      </c>
      <c r="DGY28" s="568">
        <f t="shared" si="45"/>
        <v>0</v>
      </c>
      <c r="DGZ28" s="568">
        <f t="shared" si="45"/>
        <v>0</v>
      </c>
      <c r="DHA28" s="568">
        <f t="shared" si="45"/>
        <v>0</v>
      </c>
      <c r="DHB28" s="568">
        <f t="shared" si="45"/>
        <v>0</v>
      </c>
      <c r="DHC28" s="568">
        <f t="shared" si="45"/>
        <v>0</v>
      </c>
      <c r="DHD28" s="568">
        <f t="shared" si="45"/>
        <v>0</v>
      </c>
      <c r="DHE28" s="568">
        <f t="shared" si="45"/>
        <v>0</v>
      </c>
      <c r="DHF28" s="568">
        <f t="shared" si="45"/>
        <v>0</v>
      </c>
      <c r="DHG28" s="568">
        <f t="shared" si="45"/>
        <v>0</v>
      </c>
      <c r="DHH28" s="568">
        <f t="shared" si="45"/>
        <v>0</v>
      </c>
      <c r="DHI28" s="568">
        <f t="shared" si="45"/>
        <v>0</v>
      </c>
      <c r="DHJ28" s="568">
        <f t="shared" si="45"/>
        <v>0</v>
      </c>
      <c r="DHK28" s="568">
        <f t="shared" si="45"/>
        <v>0</v>
      </c>
      <c r="DHL28" s="568">
        <f t="shared" si="45"/>
        <v>0</v>
      </c>
      <c r="DHM28" s="568">
        <f t="shared" si="45"/>
        <v>0</v>
      </c>
      <c r="DHN28" s="568">
        <f t="shared" si="45"/>
        <v>0</v>
      </c>
      <c r="DHO28" s="568">
        <f t="shared" si="45"/>
        <v>0</v>
      </c>
      <c r="DHP28" s="568">
        <f t="shared" si="45"/>
        <v>0</v>
      </c>
      <c r="DHQ28" s="568">
        <f t="shared" si="45"/>
        <v>0</v>
      </c>
      <c r="DHR28" s="568">
        <f t="shared" si="45"/>
        <v>0</v>
      </c>
      <c r="DHS28" s="568">
        <f t="shared" si="45"/>
        <v>0</v>
      </c>
      <c r="DHT28" s="568">
        <f t="shared" si="45"/>
        <v>0</v>
      </c>
      <c r="DHU28" s="568">
        <f t="shared" si="45"/>
        <v>0</v>
      </c>
      <c r="DHV28" s="568">
        <f t="shared" si="45"/>
        <v>0</v>
      </c>
      <c r="DHW28" s="568">
        <f t="shared" si="45"/>
        <v>0</v>
      </c>
      <c r="DHX28" s="568">
        <f t="shared" si="45"/>
        <v>0</v>
      </c>
      <c r="DHY28" s="568">
        <f t="shared" si="45"/>
        <v>0</v>
      </c>
      <c r="DHZ28" s="568">
        <f t="shared" si="45"/>
        <v>0</v>
      </c>
      <c r="DIA28" s="568">
        <f t="shared" si="45"/>
        <v>0</v>
      </c>
      <c r="DIB28" s="568">
        <f t="shared" si="45"/>
        <v>0</v>
      </c>
      <c r="DIC28" s="568">
        <f t="shared" si="45"/>
        <v>0</v>
      </c>
      <c r="DID28" s="568">
        <f t="shared" si="45"/>
        <v>0</v>
      </c>
      <c r="DIE28" s="568">
        <f t="shared" si="45"/>
        <v>0</v>
      </c>
      <c r="DIF28" s="568">
        <f t="shared" si="45"/>
        <v>0</v>
      </c>
      <c r="DIG28" s="568">
        <f t="shared" si="45"/>
        <v>0</v>
      </c>
      <c r="DIH28" s="568">
        <f t="shared" si="45"/>
        <v>0</v>
      </c>
      <c r="DII28" s="568">
        <f t="shared" si="45"/>
        <v>0</v>
      </c>
      <c r="DIJ28" s="568">
        <f t="shared" si="45"/>
        <v>0</v>
      </c>
      <c r="DIK28" s="568">
        <f t="shared" ref="DIK28:DKV28" si="46">DIK26/365</f>
        <v>0</v>
      </c>
      <c r="DIL28" s="568">
        <f t="shared" si="46"/>
        <v>0</v>
      </c>
      <c r="DIM28" s="568">
        <f t="shared" si="46"/>
        <v>0</v>
      </c>
      <c r="DIN28" s="568">
        <f t="shared" si="46"/>
        <v>0</v>
      </c>
      <c r="DIO28" s="568">
        <f t="shared" si="46"/>
        <v>0</v>
      </c>
      <c r="DIP28" s="568">
        <f t="shared" si="46"/>
        <v>0</v>
      </c>
      <c r="DIQ28" s="568">
        <f t="shared" si="46"/>
        <v>0</v>
      </c>
      <c r="DIR28" s="568">
        <f t="shared" si="46"/>
        <v>0</v>
      </c>
      <c r="DIS28" s="568">
        <f t="shared" si="46"/>
        <v>0</v>
      </c>
      <c r="DIT28" s="568">
        <f t="shared" si="46"/>
        <v>0</v>
      </c>
      <c r="DIU28" s="568">
        <f t="shared" si="46"/>
        <v>0</v>
      </c>
      <c r="DIV28" s="568">
        <f t="shared" si="46"/>
        <v>0</v>
      </c>
      <c r="DIW28" s="568">
        <f t="shared" si="46"/>
        <v>0</v>
      </c>
      <c r="DIX28" s="568">
        <f t="shared" si="46"/>
        <v>0</v>
      </c>
      <c r="DIY28" s="568">
        <f t="shared" si="46"/>
        <v>0</v>
      </c>
      <c r="DIZ28" s="568">
        <f t="shared" si="46"/>
        <v>0</v>
      </c>
      <c r="DJA28" s="568">
        <f t="shared" si="46"/>
        <v>0</v>
      </c>
      <c r="DJB28" s="568">
        <f t="shared" si="46"/>
        <v>0</v>
      </c>
      <c r="DJC28" s="568">
        <f t="shared" si="46"/>
        <v>0</v>
      </c>
      <c r="DJD28" s="568">
        <f t="shared" si="46"/>
        <v>0</v>
      </c>
      <c r="DJE28" s="568">
        <f t="shared" si="46"/>
        <v>0</v>
      </c>
      <c r="DJF28" s="568">
        <f t="shared" si="46"/>
        <v>0</v>
      </c>
      <c r="DJG28" s="568">
        <f t="shared" si="46"/>
        <v>0</v>
      </c>
      <c r="DJH28" s="568">
        <f t="shared" si="46"/>
        <v>0</v>
      </c>
      <c r="DJI28" s="568">
        <f t="shared" si="46"/>
        <v>0</v>
      </c>
      <c r="DJJ28" s="568">
        <f t="shared" si="46"/>
        <v>0</v>
      </c>
      <c r="DJK28" s="568">
        <f t="shared" si="46"/>
        <v>0</v>
      </c>
      <c r="DJL28" s="568">
        <f t="shared" si="46"/>
        <v>0</v>
      </c>
      <c r="DJM28" s="568">
        <f t="shared" si="46"/>
        <v>0</v>
      </c>
      <c r="DJN28" s="568">
        <f t="shared" si="46"/>
        <v>0</v>
      </c>
      <c r="DJO28" s="568">
        <f t="shared" si="46"/>
        <v>0</v>
      </c>
      <c r="DJP28" s="568">
        <f t="shared" si="46"/>
        <v>0</v>
      </c>
      <c r="DJQ28" s="568">
        <f t="shared" si="46"/>
        <v>0</v>
      </c>
      <c r="DJR28" s="568">
        <f t="shared" si="46"/>
        <v>0</v>
      </c>
      <c r="DJS28" s="568">
        <f t="shared" si="46"/>
        <v>0</v>
      </c>
      <c r="DJT28" s="568">
        <f t="shared" si="46"/>
        <v>0</v>
      </c>
      <c r="DJU28" s="568">
        <f t="shared" si="46"/>
        <v>0</v>
      </c>
      <c r="DJV28" s="568">
        <f t="shared" si="46"/>
        <v>0</v>
      </c>
      <c r="DJW28" s="568">
        <f t="shared" si="46"/>
        <v>0</v>
      </c>
      <c r="DJX28" s="568">
        <f t="shared" si="46"/>
        <v>0</v>
      </c>
      <c r="DJY28" s="568">
        <f t="shared" si="46"/>
        <v>0</v>
      </c>
      <c r="DJZ28" s="568">
        <f t="shared" si="46"/>
        <v>0</v>
      </c>
      <c r="DKA28" s="568">
        <f t="shared" si="46"/>
        <v>0</v>
      </c>
      <c r="DKB28" s="568">
        <f t="shared" si="46"/>
        <v>0</v>
      </c>
      <c r="DKC28" s="568">
        <f t="shared" si="46"/>
        <v>0</v>
      </c>
      <c r="DKD28" s="568">
        <f t="shared" si="46"/>
        <v>0</v>
      </c>
      <c r="DKE28" s="568">
        <f t="shared" si="46"/>
        <v>0</v>
      </c>
      <c r="DKF28" s="568">
        <f t="shared" si="46"/>
        <v>0</v>
      </c>
      <c r="DKG28" s="568">
        <f t="shared" si="46"/>
        <v>0</v>
      </c>
      <c r="DKH28" s="568">
        <f t="shared" si="46"/>
        <v>0</v>
      </c>
      <c r="DKI28" s="568">
        <f t="shared" si="46"/>
        <v>0</v>
      </c>
      <c r="DKJ28" s="568">
        <f t="shared" si="46"/>
        <v>0</v>
      </c>
      <c r="DKK28" s="568">
        <f t="shared" si="46"/>
        <v>0</v>
      </c>
      <c r="DKL28" s="568">
        <f t="shared" si="46"/>
        <v>0</v>
      </c>
      <c r="DKM28" s="568">
        <f t="shared" si="46"/>
        <v>0</v>
      </c>
      <c r="DKN28" s="568">
        <f t="shared" si="46"/>
        <v>0</v>
      </c>
      <c r="DKO28" s="568">
        <f t="shared" si="46"/>
        <v>0</v>
      </c>
      <c r="DKP28" s="568">
        <f t="shared" si="46"/>
        <v>0</v>
      </c>
      <c r="DKQ28" s="568">
        <f t="shared" si="46"/>
        <v>0</v>
      </c>
      <c r="DKR28" s="568">
        <f t="shared" si="46"/>
        <v>0</v>
      </c>
      <c r="DKS28" s="568">
        <f t="shared" si="46"/>
        <v>0</v>
      </c>
      <c r="DKT28" s="568">
        <f t="shared" si="46"/>
        <v>0</v>
      </c>
      <c r="DKU28" s="568">
        <f t="shared" si="46"/>
        <v>0</v>
      </c>
      <c r="DKV28" s="568">
        <f t="shared" si="46"/>
        <v>0</v>
      </c>
      <c r="DKW28" s="568">
        <f t="shared" ref="DKW28:DNH28" si="47">DKW26/365</f>
        <v>0</v>
      </c>
      <c r="DKX28" s="568">
        <f t="shared" si="47"/>
        <v>0</v>
      </c>
      <c r="DKY28" s="568">
        <f t="shared" si="47"/>
        <v>0</v>
      </c>
      <c r="DKZ28" s="568">
        <f t="shared" si="47"/>
        <v>0</v>
      </c>
      <c r="DLA28" s="568">
        <f t="shared" si="47"/>
        <v>0</v>
      </c>
      <c r="DLB28" s="568">
        <f t="shared" si="47"/>
        <v>0</v>
      </c>
      <c r="DLC28" s="568">
        <f t="shared" si="47"/>
        <v>0</v>
      </c>
      <c r="DLD28" s="568">
        <f t="shared" si="47"/>
        <v>0</v>
      </c>
      <c r="DLE28" s="568">
        <f t="shared" si="47"/>
        <v>0</v>
      </c>
      <c r="DLF28" s="568">
        <f t="shared" si="47"/>
        <v>0</v>
      </c>
      <c r="DLG28" s="568">
        <f t="shared" si="47"/>
        <v>0</v>
      </c>
      <c r="DLH28" s="568">
        <f t="shared" si="47"/>
        <v>0</v>
      </c>
      <c r="DLI28" s="568">
        <f t="shared" si="47"/>
        <v>0</v>
      </c>
      <c r="DLJ28" s="568">
        <f t="shared" si="47"/>
        <v>0</v>
      </c>
      <c r="DLK28" s="568">
        <f t="shared" si="47"/>
        <v>0</v>
      </c>
      <c r="DLL28" s="568">
        <f t="shared" si="47"/>
        <v>0</v>
      </c>
      <c r="DLM28" s="568">
        <f t="shared" si="47"/>
        <v>0</v>
      </c>
      <c r="DLN28" s="568">
        <f t="shared" si="47"/>
        <v>0</v>
      </c>
      <c r="DLO28" s="568">
        <f t="shared" si="47"/>
        <v>0</v>
      </c>
      <c r="DLP28" s="568">
        <f t="shared" si="47"/>
        <v>0</v>
      </c>
      <c r="DLQ28" s="568">
        <f t="shared" si="47"/>
        <v>0</v>
      </c>
      <c r="DLR28" s="568">
        <f t="shared" si="47"/>
        <v>0</v>
      </c>
      <c r="DLS28" s="568">
        <f t="shared" si="47"/>
        <v>0</v>
      </c>
      <c r="DLT28" s="568">
        <f t="shared" si="47"/>
        <v>0</v>
      </c>
      <c r="DLU28" s="568">
        <f t="shared" si="47"/>
        <v>0</v>
      </c>
      <c r="DLV28" s="568">
        <f t="shared" si="47"/>
        <v>0</v>
      </c>
      <c r="DLW28" s="568">
        <f t="shared" si="47"/>
        <v>0</v>
      </c>
      <c r="DLX28" s="568">
        <f t="shared" si="47"/>
        <v>0</v>
      </c>
      <c r="DLY28" s="568">
        <f t="shared" si="47"/>
        <v>0</v>
      </c>
      <c r="DLZ28" s="568">
        <f t="shared" si="47"/>
        <v>0</v>
      </c>
      <c r="DMA28" s="568">
        <f t="shared" si="47"/>
        <v>0</v>
      </c>
      <c r="DMB28" s="568">
        <f t="shared" si="47"/>
        <v>0</v>
      </c>
      <c r="DMC28" s="568">
        <f t="shared" si="47"/>
        <v>0</v>
      </c>
      <c r="DMD28" s="568">
        <f t="shared" si="47"/>
        <v>0</v>
      </c>
      <c r="DME28" s="568">
        <f t="shared" si="47"/>
        <v>0</v>
      </c>
      <c r="DMF28" s="568">
        <f t="shared" si="47"/>
        <v>0</v>
      </c>
      <c r="DMG28" s="568">
        <f t="shared" si="47"/>
        <v>0</v>
      </c>
      <c r="DMH28" s="568">
        <f t="shared" si="47"/>
        <v>0</v>
      </c>
      <c r="DMI28" s="568">
        <f t="shared" si="47"/>
        <v>0</v>
      </c>
      <c r="DMJ28" s="568">
        <f t="shared" si="47"/>
        <v>0</v>
      </c>
      <c r="DMK28" s="568">
        <f t="shared" si="47"/>
        <v>0</v>
      </c>
      <c r="DML28" s="568">
        <f t="shared" si="47"/>
        <v>0</v>
      </c>
      <c r="DMM28" s="568">
        <f t="shared" si="47"/>
        <v>0</v>
      </c>
      <c r="DMN28" s="568">
        <f t="shared" si="47"/>
        <v>0</v>
      </c>
      <c r="DMO28" s="568">
        <f t="shared" si="47"/>
        <v>0</v>
      </c>
      <c r="DMP28" s="568">
        <f t="shared" si="47"/>
        <v>0</v>
      </c>
      <c r="DMQ28" s="568">
        <f t="shared" si="47"/>
        <v>0</v>
      </c>
      <c r="DMR28" s="568">
        <f t="shared" si="47"/>
        <v>0</v>
      </c>
      <c r="DMS28" s="568">
        <f t="shared" si="47"/>
        <v>0</v>
      </c>
      <c r="DMT28" s="568">
        <f t="shared" si="47"/>
        <v>0</v>
      </c>
      <c r="DMU28" s="568">
        <f t="shared" si="47"/>
        <v>0</v>
      </c>
      <c r="DMV28" s="568">
        <f t="shared" si="47"/>
        <v>0</v>
      </c>
      <c r="DMW28" s="568">
        <f t="shared" si="47"/>
        <v>0</v>
      </c>
      <c r="DMX28" s="568">
        <f t="shared" si="47"/>
        <v>0</v>
      </c>
      <c r="DMY28" s="568">
        <f t="shared" si="47"/>
        <v>0</v>
      </c>
      <c r="DMZ28" s="568">
        <f t="shared" si="47"/>
        <v>0</v>
      </c>
      <c r="DNA28" s="568">
        <f t="shared" si="47"/>
        <v>0</v>
      </c>
      <c r="DNB28" s="568">
        <f t="shared" si="47"/>
        <v>0</v>
      </c>
      <c r="DNC28" s="568">
        <f t="shared" si="47"/>
        <v>0</v>
      </c>
      <c r="DND28" s="568">
        <f t="shared" si="47"/>
        <v>0</v>
      </c>
      <c r="DNE28" s="568">
        <f t="shared" si="47"/>
        <v>0</v>
      </c>
      <c r="DNF28" s="568">
        <f t="shared" si="47"/>
        <v>0</v>
      </c>
      <c r="DNG28" s="568">
        <f t="shared" si="47"/>
        <v>0</v>
      </c>
      <c r="DNH28" s="568">
        <f t="shared" si="47"/>
        <v>0</v>
      </c>
      <c r="DNI28" s="568">
        <f t="shared" ref="DNI28:DPT28" si="48">DNI26/365</f>
        <v>0</v>
      </c>
      <c r="DNJ28" s="568">
        <f t="shared" si="48"/>
        <v>0</v>
      </c>
      <c r="DNK28" s="568">
        <f t="shared" si="48"/>
        <v>0</v>
      </c>
      <c r="DNL28" s="568">
        <f t="shared" si="48"/>
        <v>0</v>
      </c>
      <c r="DNM28" s="568">
        <f t="shared" si="48"/>
        <v>0</v>
      </c>
      <c r="DNN28" s="568">
        <f t="shared" si="48"/>
        <v>0</v>
      </c>
      <c r="DNO28" s="568">
        <f t="shared" si="48"/>
        <v>0</v>
      </c>
      <c r="DNP28" s="568">
        <f t="shared" si="48"/>
        <v>0</v>
      </c>
      <c r="DNQ28" s="568">
        <f t="shared" si="48"/>
        <v>0</v>
      </c>
      <c r="DNR28" s="568">
        <f t="shared" si="48"/>
        <v>0</v>
      </c>
      <c r="DNS28" s="568">
        <f t="shared" si="48"/>
        <v>0</v>
      </c>
      <c r="DNT28" s="568">
        <f t="shared" si="48"/>
        <v>0</v>
      </c>
      <c r="DNU28" s="568">
        <f t="shared" si="48"/>
        <v>0</v>
      </c>
      <c r="DNV28" s="568">
        <f t="shared" si="48"/>
        <v>0</v>
      </c>
      <c r="DNW28" s="568">
        <f t="shared" si="48"/>
        <v>0</v>
      </c>
      <c r="DNX28" s="568">
        <f t="shared" si="48"/>
        <v>0</v>
      </c>
      <c r="DNY28" s="568">
        <f t="shared" si="48"/>
        <v>0</v>
      </c>
      <c r="DNZ28" s="568">
        <f t="shared" si="48"/>
        <v>0</v>
      </c>
      <c r="DOA28" s="568">
        <f t="shared" si="48"/>
        <v>0</v>
      </c>
      <c r="DOB28" s="568">
        <f t="shared" si="48"/>
        <v>0</v>
      </c>
      <c r="DOC28" s="568">
        <f t="shared" si="48"/>
        <v>0</v>
      </c>
      <c r="DOD28" s="568">
        <f t="shared" si="48"/>
        <v>0</v>
      </c>
      <c r="DOE28" s="568">
        <f t="shared" si="48"/>
        <v>0</v>
      </c>
      <c r="DOF28" s="568">
        <f t="shared" si="48"/>
        <v>0</v>
      </c>
      <c r="DOG28" s="568">
        <f t="shared" si="48"/>
        <v>0</v>
      </c>
      <c r="DOH28" s="568">
        <f t="shared" si="48"/>
        <v>0</v>
      </c>
      <c r="DOI28" s="568">
        <f t="shared" si="48"/>
        <v>0</v>
      </c>
      <c r="DOJ28" s="568">
        <f t="shared" si="48"/>
        <v>0</v>
      </c>
      <c r="DOK28" s="568">
        <f t="shared" si="48"/>
        <v>0</v>
      </c>
      <c r="DOL28" s="568">
        <f t="shared" si="48"/>
        <v>0</v>
      </c>
      <c r="DOM28" s="568">
        <f t="shared" si="48"/>
        <v>0</v>
      </c>
      <c r="DON28" s="568">
        <f t="shared" si="48"/>
        <v>0</v>
      </c>
      <c r="DOO28" s="568">
        <f t="shared" si="48"/>
        <v>0</v>
      </c>
      <c r="DOP28" s="568">
        <f t="shared" si="48"/>
        <v>0</v>
      </c>
      <c r="DOQ28" s="568">
        <f t="shared" si="48"/>
        <v>0</v>
      </c>
      <c r="DOR28" s="568">
        <f t="shared" si="48"/>
        <v>0</v>
      </c>
      <c r="DOS28" s="568">
        <f t="shared" si="48"/>
        <v>0</v>
      </c>
      <c r="DOT28" s="568">
        <f t="shared" si="48"/>
        <v>0</v>
      </c>
      <c r="DOU28" s="568">
        <f t="shared" si="48"/>
        <v>0</v>
      </c>
      <c r="DOV28" s="568">
        <f t="shared" si="48"/>
        <v>0</v>
      </c>
      <c r="DOW28" s="568">
        <f t="shared" si="48"/>
        <v>0</v>
      </c>
      <c r="DOX28" s="568">
        <f t="shared" si="48"/>
        <v>0</v>
      </c>
      <c r="DOY28" s="568">
        <f t="shared" si="48"/>
        <v>0</v>
      </c>
      <c r="DOZ28" s="568">
        <f t="shared" si="48"/>
        <v>0</v>
      </c>
      <c r="DPA28" s="568">
        <f t="shared" si="48"/>
        <v>0</v>
      </c>
      <c r="DPB28" s="568">
        <f t="shared" si="48"/>
        <v>0</v>
      </c>
      <c r="DPC28" s="568">
        <f t="shared" si="48"/>
        <v>0</v>
      </c>
      <c r="DPD28" s="568">
        <f t="shared" si="48"/>
        <v>0</v>
      </c>
      <c r="DPE28" s="568">
        <f t="shared" si="48"/>
        <v>0</v>
      </c>
      <c r="DPF28" s="568">
        <f t="shared" si="48"/>
        <v>0</v>
      </c>
      <c r="DPG28" s="568">
        <f t="shared" si="48"/>
        <v>0</v>
      </c>
      <c r="DPH28" s="568">
        <f t="shared" si="48"/>
        <v>0</v>
      </c>
      <c r="DPI28" s="568">
        <f t="shared" si="48"/>
        <v>0</v>
      </c>
      <c r="DPJ28" s="568">
        <f t="shared" si="48"/>
        <v>0</v>
      </c>
      <c r="DPK28" s="568">
        <f t="shared" si="48"/>
        <v>0</v>
      </c>
      <c r="DPL28" s="568">
        <f t="shared" si="48"/>
        <v>0</v>
      </c>
      <c r="DPM28" s="568">
        <f t="shared" si="48"/>
        <v>0</v>
      </c>
      <c r="DPN28" s="568">
        <f t="shared" si="48"/>
        <v>0</v>
      </c>
      <c r="DPO28" s="568">
        <f t="shared" si="48"/>
        <v>0</v>
      </c>
      <c r="DPP28" s="568">
        <f t="shared" si="48"/>
        <v>0</v>
      </c>
      <c r="DPQ28" s="568">
        <f t="shared" si="48"/>
        <v>0</v>
      </c>
      <c r="DPR28" s="568">
        <f t="shared" si="48"/>
        <v>0</v>
      </c>
      <c r="DPS28" s="568">
        <f t="shared" si="48"/>
        <v>0</v>
      </c>
      <c r="DPT28" s="568">
        <f t="shared" si="48"/>
        <v>0</v>
      </c>
      <c r="DPU28" s="568">
        <f t="shared" ref="DPU28:DSF28" si="49">DPU26/365</f>
        <v>0</v>
      </c>
      <c r="DPV28" s="568">
        <f t="shared" si="49"/>
        <v>0</v>
      </c>
      <c r="DPW28" s="568">
        <f t="shared" si="49"/>
        <v>0</v>
      </c>
      <c r="DPX28" s="568">
        <f t="shared" si="49"/>
        <v>0</v>
      </c>
      <c r="DPY28" s="568">
        <f t="shared" si="49"/>
        <v>0</v>
      </c>
      <c r="DPZ28" s="568">
        <f t="shared" si="49"/>
        <v>0</v>
      </c>
      <c r="DQA28" s="568">
        <f t="shared" si="49"/>
        <v>0</v>
      </c>
      <c r="DQB28" s="568">
        <f t="shared" si="49"/>
        <v>0</v>
      </c>
      <c r="DQC28" s="568">
        <f t="shared" si="49"/>
        <v>0</v>
      </c>
      <c r="DQD28" s="568">
        <f t="shared" si="49"/>
        <v>0</v>
      </c>
      <c r="DQE28" s="568">
        <f t="shared" si="49"/>
        <v>0</v>
      </c>
      <c r="DQF28" s="568">
        <f t="shared" si="49"/>
        <v>0</v>
      </c>
      <c r="DQG28" s="568">
        <f t="shared" si="49"/>
        <v>0</v>
      </c>
      <c r="DQH28" s="568">
        <f t="shared" si="49"/>
        <v>0</v>
      </c>
      <c r="DQI28" s="568">
        <f t="shared" si="49"/>
        <v>0</v>
      </c>
      <c r="DQJ28" s="568">
        <f t="shared" si="49"/>
        <v>0</v>
      </c>
      <c r="DQK28" s="568">
        <f t="shared" si="49"/>
        <v>0</v>
      </c>
      <c r="DQL28" s="568">
        <f t="shared" si="49"/>
        <v>0</v>
      </c>
      <c r="DQM28" s="568">
        <f t="shared" si="49"/>
        <v>0</v>
      </c>
      <c r="DQN28" s="568">
        <f t="shared" si="49"/>
        <v>0</v>
      </c>
      <c r="DQO28" s="568">
        <f t="shared" si="49"/>
        <v>0</v>
      </c>
      <c r="DQP28" s="568">
        <f t="shared" si="49"/>
        <v>0</v>
      </c>
      <c r="DQQ28" s="568">
        <f t="shared" si="49"/>
        <v>0</v>
      </c>
      <c r="DQR28" s="568">
        <f t="shared" si="49"/>
        <v>0</v>
      </c>
      <c r="DQS28" s="568">
        <f t="shared" si="49"/>
        <v>0</v>
      </c>
      <c r="DQT28" s="568">
        <f t="shared" si="49"/>
        <v>0</v>
      </c>
      <c r="DQU28" s="568">
        <f t="shared" si="49"/>
        <v>0</v>
      </c>
      <c r="DQV28" s="568">
        <f t="shared" si="49"/>
        <v>0</v>
      </c>
      <c r="DQW28" s="568">
        <f t="shared" si="49"/>
        <v>0</v>
      </c>
      <c r="DQX28" s="568">
        <f t="shared" si="49"/>
        <v>0</v>
      </c>
      <c r="DQY28" s="568">
        <f t="shared" si="49"/>
        <v>0</v>
      </c>
      <c r="DQZ28" s="568">
        <f t="shared" si="49"/>
        <v>0</v>
      </c>
      <c r="DRA28" s="568">
        <f t="shared" si="49"/>
        <v>0</v>
      </c>
      <c r="DRB28" s="568">
        <f t="shared" si="49"/>
        <v>0</v>
      </c>
      <c r="DRC28" s="568">
        <f t="shared" si="49"/>
        <v>0</v>
      </c>
      <c r="DRD28" s="568">
        <f t="shared" si="49"/>
        <v>0</v>
      </c>
      <c r="DRE28" s="568">
        <f t="shared" si="49"/>
        <v>0</v>
      </c>
      <c r="DRF28" s="568">
        <f t="shared" si="49"/>
        <v>0</v>
      </c>
      <c r="DRG28" s="568">
        <f t="shared" si="49"/>
        <v>0</v>
      </c>
      <c r="DRH28" s="568">
        <f t="shared" si="49"/>
        <v>0</v>
      </c>
      <c r="DRI28" s="568">
        <f t="shared" si="49"/>
        <v>0</v>
      </c>
      <c r="DRJ28" s="568">
        <f t="shared" si="49"/>
        <v>0</v>
      </c>
      <c r="DRK28" s="568">
        <f t="shared" si="49"/>
        <v>0</v>
      </c>
      <c r="DRL28" s="568">
        <f t="shared" si="49"/>
        <v>0</v>
      </c>
      <c r="DRM28" s="568">
        <f t="shared" si="49"/>
        <v>0</v>
      </c>
      <c r="DRN28" s="568">
        <f t="shared" si="49"/>
        <v>0</v>
      </c>
      <c r="DRO28" s="568">
        <f t="shared" si="49"/>
        <v>0</v>
      </c>
      <c r="DRP28" s="568">
        <f t="shared" si="49"/>
        <v>0</v>
      </c>
      <c r="DRQ28" s="568">
        <f t="shared" si="49"/>
        <v>0</v>
      </c>
      <c r="DRR28" s="568">
        <f t="shared" si="49"/>
        <v>0</v>
      </c>
      <c r="DRS28" s="568">
        <f t="shared" si="49"/>
        <v>0</v>
      </c>
      <c r="DRT28" s="568">
        <f t="shared" si="49"/>
        <v>0</v>
      </c>
      <c r="DRU28" s="568">
        <f t="shared" si="49"/>
        <v>0</v>
      </c>
      <c r="DRV28" s="568">
        <f t="shared" si="49"/>
        <v>0</v>
      </c>
      <c r="DRW28" s="568">
        <f t="shared" si="49"/>
        <v>0</v>
      </c>
      <c r="DRX28" s="568">
        <f t="shared" si="49"/>
        <v>0</v>
      </c>
      <c r="DRY28" s="568">
        <f t="shared" si="49"/>
        <v>0</v>
      </c>
      <c r="DRZ28" s="568">
        <f t="shared" si="49"/>
        <v>0</v>
      </c>
      <c r="DSA28" s="568">
        <f t="shared" si="49"/>
        <v>0</v>
      </c>
      <c r="DSB28" s="568">
        <f t="shared" si="49"/>
        <v>0</v>
      </c>
      <c r="DSC28" s="568">
        <f t="shared" si="49"/>
        <v>0</v>
      </c>
      <c r="DSD28" s="568">
        <f t="shared" si="49"/>
        <v>0</v>
      </c>
      <c r="DSE28" s="568">
        <f t="shared" si="49"/>
        <v>0</v>
      </c>
      <c r="DSF28" s="568">
        <f t="shared" si="49"/>
        <v>0</v>
      </c>
      <c r="DSG28" s="568">
        <f t="shared" ref="DSG28:DUR28" si="50">DSG26/365</f>
        <v>0</v>
      </c>
      <c r="DSH28" s="568">
        <f t="shared" si="50"/>
        <v>0</v>
      </c>
      <c r="DSI28" s="568">
        <f t="shared" si="50"/>
        <v>0</v>
      </c>
      <c r="DSJ28" s="568">
        <f t="shared" si="50"/>
        <v>0</v>
      </c>
      <c r="DSK28" s="568">
        <f t="shared" si="50"/>
        <v>0</v>
      </c>
      <c r="DSL28" s="568">
        <f t="shared" si="50"/>
        <v>0</v>
      </c>
      <c r="DSM28" s="568">
        <f t="shared" si="50"/>
        <v>0</v>
      </c>
      <c r="DSN28" s="568">
        <f t="shared" si="50"/>
        <v>0</v>
      </c>
      <c r="DSO28" s="568">
        <f t="shared" si="50"/>
        <v>0</v>
      </c>
      <c r="DSP28" s="568">
        <f t="shared" si="50"/>
        <v>0</v>
      </c>
      <c r="DSQ28" s="568">
        <f t="shared" si="50"/>
        <v>0</v>
      </c>
      <c r="DSR28" s="568">
        <f t="shared" si="50"/>
        <v>0</v>
      </c>
      <c r="DSS28" s="568">
        <f t="shared" si="50"/>
        <v>0</v>
      </c>
      <c r="DST28" s="568">
        <f t="shared" si="50"/>
        <v>0</v>
      </c>
      <c r="DSU28" s="568">
        <f t="shared" si="50"/>
        <v>0</v>
      </c>
      <c r="DSV28" s="568">
        <f t="shared" si="50"/>
        <v>0</v>
      </c>
      <c r="DSW28" s="568">
        <f t="shared" si="50"/>
        <v>0</v>
      </c>
      <c r="DSX28" s="568">
        <f t="shared" si="50"/>
        <v>0</v>
      </c>
      <c r="DSY28" s="568">
        <f t="shared" si="50"/>
        <v>0</v>
      </c>
      <c r="DSZ28" s="568">
        <f t="shared" si="50"/>
        <v>0</v>
      </c>
      <c r="DTA28" s="568">
        <f t="shared" si="50"/>
        <v>0</v>
      </c>
      <c r="DTB28" s="568">
        <f t="shared" si="50"/>
        <v>0</v>
      </c>
      <c r="DTC28" s="568">
        <f t="shared" si="50"/>
        <v>0</v>
      </c>
      <c r="DTD28" s="568">
        <f t="shared" si="50"/>
        <v>0</v>
      </c>
      <c r="DTE28" s="568">
        <f t="shared" si="50"/>
        <v>0</v>
      </c>
      <c r="DTF28" s="568">
        <f t="shared" si="50"/>
        <v>0</v>
      </c>
      <c r="DTG28" s="568">
        <f t="shared" si="50"/>
        <v>0</v>
      </c>
      <c r="DTH28" s="568">
        <f t="shared" si="50"/>
        <v>0</v>
      </c>
      <c r="DTI28" s="568">
        <f t="shared" si="50"/>
        <v>0</v>
      </c>
      <c r="DTJ28" s="568">
        <f t="shared" si="50"/>
        <v>0</v>
      </c>
      <c r="DTK28" s="568">
        <f t="shared" si="50"/>
        <v>0</v>
      </c>
      <c r="DTL28" s="568">
        <f t="shared" si="50"/>
        <v>0</v>
      </c>
      <c r="DTM28" s="568">
        <f t="shared" si="50"/>
        <v>0</v>
      </c>
      <c r="DTN28" s="568">
        <f t="shared" si="50"/>
        <v>0</v>
      </c>
      <c r="DTO28" s="568">
        <f t="shared" si="50"/>
        <v>0</v>
      </c>
      <c r="DTP28" s="568">
        <f t="shared" si="50"/>
        <v>0</v>
      </c>
      <c r="DTQ28" s="568">
        <f t="shared" si="50"/>
        <v>0</v>
      </c>
      <c r="DTR28" s="568">
        <f t="shared" si="50"/>
        <v>0</v>
      </c>
      <c r="DTS28" s="568">
        <f t="shared" si="50"/>
        <v>0</v>
      </c>
      <c r="DTT28" s="568">
        <f t="shared" si="50"/>
        <v>0</v>
      </c>
      <c r="DTU28" s="568">
        <f t="shared" si="50"/>
        <v>0</v>
      </c>
      <c r="DTV28" s="568">
        <f t="shared" si="50"/>
        <v>0</v>
      </c>
      <c r="DTW28" s="568">
        <f t="shared" si="50"/>
        <v>0</v>
      </c>
      <c r="DTX28" s="568">
        <f t="shared" si="50"/>
        <v>0</v>
      </c>
      <c r="DTY28" s="568">
        <f t="shared" si="50"/>
        <v>0</v>
      </c>
      <c r="DTZ28" s="568">
        <f t="shared" si="50"/>
        <v>0</v>
      </c>
      <c r="DUA28" s="568">
        <f t="shared" si="50"/>
        <v>0</v>
      </c>
      <c r="DUB28" s="568">
        <f t="shared" si="50"/>
        <v>0</v>
      </c>
      <c r="DUC28" s="568">
        <f t="shared" si="50"/>
        <v>0</v>
      </c>
      <c r="DUD28" s="568">
        <f t="shared" si="50"/>
        <v>0</v>
      </c>
      <c r="DUE28" s="568">
        <f t="shared" si="50"/>
        <v>0</v>
      </c>
      <c r="DUF28" s="568">
        <f t="shared" si="50"/>
        <v>0</v>
      </c>
      <c r="DUG28" s="568">
        <f t="shared" si="50"/>
        <v>0</v>
      </c>
      <c r="DUH28" s="568">
        <f t="shared" si="50"/>
        <v>0</v>
      </c>
      <c r="DUI28" s="568">
        <f t="shared" si="50"/>
        <v>0</v>
      </c>
      <c r="DUJ28" s="568">
        <f t="shared" si="50"/>
        <v>0</v>
      </c>
      <c r="DUK28" s="568">
        <f t="shared" si="50"/>
        <v>0</v>
      </c>
      <c r="DUL28" s="568">
        <f t="shared" si="50"/>
        <v>0</v>
      </c>
      <c r="DUM28" s="568">
        <f t="shared" si="50"/>
        <v>0</v>
      </c>
      <c r="DUN28" s="568">
        <f t="shared" si="50"/>
        <v>0</v>
      </c>
      <c r="DUO28" s="568">
        <f t="shared" si="50"/>
        <v>0</v>
      </c>
      <c r="DUP28" s="568">
        <f t="shared" si="50"/>
        <v>0</v>
      </c>
      <c r="DUQ28" s="568">
        <f t="shared" si="50"/>
        <v>0</v>
      </c>
      <c r="DUR28" s="568">
        <f t="shared" si="50"/>
        <v>0</v>
      </c>
      <c r="DUS28" s="568">
        <f t="shared" ref="DUS28:DXD28" si="51">DUS26/365</f>
        <v>0</v>
      </c>
      <c r="DUT28" s="568">
        <f t="shared" si="51"/>
        <v>0</v>
      </c>
      <c r="DUU28" s="568">
        <f t="shared" si="51"/>
        <v>0</v>
      </c>
      <c r="DUV28" s="568">
        <f t="shared" si="51"/>
        <v>0</v>
      </c>
      <c r="DUW28" s="568">
        <f t="shared" si="51"/>
        <v>0</v>
      </c>
      <c r="DUX28" s="568">
        <f t="shared" si="51"/>
        <v>0</v>
      </c>
      <c r="DUY28" s="568">
        <f t="shared" si="51"/>
        <v>0</v>
      </c>
      <c r="DUZ28" s="568">
        <f t="shared" si="51"/>
        <v>0</v>
      </c>
      <c r="DVA28" s="568">
        <f t="shared" si="51"/>
        <v>0</v>
      </c>
      <c r="DVB28" s="568">
        <f t="shared" si="51"/>
        <v>0</v>
      </c>
      <c r="DVC28" s="568">
        <f t="shared" si="51"/>
        <v>0</v>
      </c>
      <c r="DVD28" s="568">
        <f t="shared" si="51"/>
        <v>0</v>
      </c>
      <c r="DVE28" s="568">
        <f t="shared" si="51"/>
        <v>0</v>
      </c>
      <c r="DVF28" s="568">
        <f t="shared" si="51"/>
        <v>0</v>
      </c>
      <c r="DVG28" s="568">
        <f t="shared" si="51"/>
        <v>0</v>
      </c>
      <c r="DVH28" s="568">
        <f t="shared" si="51"/>
        <v>0</v>
      </c>
      <c r="DVI28" s="568">
        <f t="shared" si="51"/>
        <v>0</v>
      </c>
      <c r="DVJ28" s="568">
        <f t="shared" si="51"/>
        <v>0</v>
      </c>
      <c r="DVK28" s="568">
        <f t="shared" si="51"/>
        <v>0</v>
      </c>
      <c r="DVL28" s="568">
        <f t="shared" si="51"/>
        <v>0</v>
      </c>
      <c r="DVM28" s="568">
        <f t="shared" si="51"/>
        <v>0</v>
      </c>
      <c r="DVN28" s="568">
        <f t="shared" si="51"/>
        <v>0</v>
      </c>
      <c r="DVO28" s="568">
        <f t="shared" si="51"/>
        <v>0</v>
      </c>
      <c r="DVP28" s="568">
        <f t="shared" si="51"/>
        <v>0</v>
      </c>
      <c r="DVQ28" s="568">
        <f t="shared" si="51"/>
        <v>0</v>
      </c>
      <c r="DVR28" s="568">
        <f t="shared" si="51"/>
        <v>0</v>
      </c>
      <c r="DVS28" s="568">
        <f t="shared" si="51"/>
        <v>0</v>
      </c>
      <c r="DVT28" s="568">
        <f t="shared" si="51"/>
        <v>0</v>
      </c>
      <c r="DVU28" s="568">
        <f t="shared" si="51"/>
        <v>0</v>
      </c>
      <c r="DVV28" s="568">
        <f t="shared" si="51"/>
        <v>0</v>
      </c>
      <c r="DVW28" s="568">
        <f t="shared" si="51"/>
        <v>0</v>
      </c>
      <c r="DVX28" s="568">
        <f t="shared" si="51"/>
        <v>0</v>
      </c>
      <c r="DVY28" s="568">
        <f t="shared" si="51"/>
        <v>0</v>
      </c>
      <c r="DVZ28" s="568">
        <f t="shared" si="51"/>
        <v>0</v>
      </c>
      <c r="DWA28" s="568">
        <f t="shared" si="51"/>
        <v>0</v>
      </c>
      <c r="DWB28" s="568">
        <f t="shared" si="51"/>
        <v>0</v>
      </c>
      <c r="DWC28" s="568">
        <f t="shared" si="51"/>
        <v>0</v>
      </c>
      <c r="DWD28" s="568">
        <f t="shared" si="51"/>
        <v>0</v>
      </c>
      <c r="DWE28" s="568">
        <f t="shared" si="51"/>
        <v>0</v>
      </c>
      <c r="DWF28" s="568">
        <f t="shared" si="51"/>
        <v>0</v>
      </c>
      <c r="DWG28" s="568">
        <f t="shared" si="51"/>
        <v>0</v>
      </c>
      <c r="DWH28" s="568">
        <f t="shared" si="51"/>
        <v>0</v>
      </c>
      <c r="DWI28" s="568">
        <f t="shared" si="51"/>
        <v>0</v>
      </c>
      <c r="DWJ28" s="568">
        <f t="shared" si="51"/>
        <v>0</v>
      </c>
      <c r="DWK28" s="568">
        <f t="shared" si="51"/>
        <v>0</v>
      </c>
      <c r="DWL28" s="568">
        <f t="shared" si="51"/>
        <v>0</v>
      </c>
      <c r="DWM28" s="568">
        <f t="shared" si="51"/>
        <v>0</v>
      </c>
      <c r="DWN28" s="568">
        <f t="shared" si="51"/>
        <v>0</v>
      </c>
      <c r="DWO28" s="568">
        <f t="shared" si="51"/>
        <v>0</v>
      </c>
      <c r="DWP28" s="568">
        <f t="shared" si="51"/>
        <v>0</v>
      </c>
      <c r="DWQ28" s="568">
        <f t="shared" si="51"/>
        <v>0</v>
      </c>
      <c r="DWR28" s="568">
        <f t="shared" si="51"/>
        <v>0</v>
      </c>
      <c r="DWS28" s="568">
        <f t="shared" si="51"/>
        <v>0</v>
      </c>
      <c r="DWT28" s="568">
        <f t="shared" si="51"/>
        <v>0</v>
      </c>
      <c r="DWU28" s="568">
        <f t="shared" si="51"/>
        <v>0</v>
      </c>
      <c r="DWV28" s="568">
        <f t="shared" si="51"/>
        <v>0</v>
      </c>
      <c r="DWW28" s="568">
        <f t="shared" si="51"/>
        <v>0</v>
      </c>
      <c r="DWX28" s="568">
        <f t="shared" si="51"/>
        <v>0</v>
      </c>
      <c r="DWY28" s="568">
        <f t="shared" si="51"/>
        <v>0</v>
      </c>
      <c r="DWZ28" s="568">
        <f t="shared" si="51"/>
        <v>0</v>
      </c>
      <c r="DXA28" s="568">
        <f t="shared" si="51"/>
        <v>0</v>
      </c>
      <c r="DXB28" s="568">
        <f t="shared" si="51"/>
        <v>0</v>
      </c>
      <c r="DXC28" s="568">
        <f t="shared" si="51"/>
        <v>0</v>
      </c>
      <c r="DXD28" s="568">
        <f t="shared" si="51"/>
        <v>0</v>
      </c>
      <c r="DXE28" s="568">
        <f t="shared" ref="DXE28:DZP28" si="52">DXE26/365</f>
        <v>0</v>
      </c>
      <c r="DXF28" s="568">
        <f t="shared" si="52"/>
        <v>0</v>
      </c>
      <c r="DXG28" s="568">
        <f t="shared" si="52"/>
        <v>0</v>
      </c>
      <c r="DXH28" s="568">
        <f t="shared" si="52"/>
        <v>0</v>
      </c>
      <c r="DXI28" s="568">
        <f t="shared" si="52"/>
        <v>0</v>
      </c>
      <c r="DXJ28" s="568">
        <f t="shared" si="52"/>
        <v>0</v>
      </c>
      <c r="DXK28" s="568">
        <f t="shared" si="52"/>
        <v>0</v>
      </c>
      <c r="DXL28" s="568">
        <f t="shared" si="52"/>
        <v>0</v>
      </c>
      <c r="DXM28" s="568">
        <f t="shared" si="52"/>
        <v>0</v>
      </c>
      <c r="DXN28" s="568">
        <f t="shared" si="52"/>
        <v>0</v>
      </c>
      <c r="DXO28" s="568">
        <f t="shared" si="52"/>
        <v>0</v>
      </c>
      <c r="DXP28" s="568">
        <f t="shared" si="52"/>
        <v>0</v>
      </c>
      <c r="DXQ28" s="568">
        <f t="shared" si="52"/>
        <v>0</v>
      </c>
      <c r="DXR28" s="568">
        <f t="shared" si="52"/>
        <v>0</v>
      </c>
      <c r="DXS28" s="568">
        <f t="shared" si="52"/>
        <v>0</v>
      </c>
      <c r="DXT28" s="568">
        <f t="shared" si="52"/>
        <v>0</v>
      </c>
      <c r="DXU28" s="568">
        <f t="shared" si="52"/>
        <v>0</v>
      </c>
      <c r="DXV28" s="568">
        <f t="shared" si="52"/>
        <v>0</v>
      </c>
      <c r="DXW28" s="568">
        <f t="shared" si="52"/>
        <v>0</v>
      </c>
      <c r="DXX28" s="568">
        <f t="shared" si="52"/>
        <v>0</v>
      </c>
      <c r="DXY28" s="568">
        <f t="shared" si="52"/>
        <v>0</v>
      </c>
      <c r="DXZ28" s="568">
        <f t="shared" si="52"/>
        <v>0</v>
      </c>
      <c r="DYA28" s="568">
        <f t="shared" si="52"/>
        <v>0</v>
      </c>
      <c r="DYB28" s="568">
        <f t="shared" si="52"/>
        <v>0</v>
      </c>
      <c r="DYC28" s="568">
        <f t="shared" si="52"/>
        <v>0</v>
      </c>
      <c r="DYD28" s="568">
        <f t="shared" si="52"/>
        <v>0</v>
      </c>
      <c r="DYE28" s="568">
        <f t="shared" si="52"/>
        <v>0</v>
      </c>
      <c r="DYF28" s="568">
        <f t="shared" si="52"/>
        <v>0</v>
      </c>
      <c r="DYG28" s="568">
        <f t="shared" si="52"/>
        <v>0</v>
      </c>
      <c r="DYH28" s="568">
        <f t="shared" si="52"/>
        <v>0</v>
      </c>
      <c r="DYI28" s="568">
        <f t="shared" si="52"/>
        <v>0</v>
      </c>
      <c r="DYJ28" s="568">
        <f t="shared" si="52"/>
        <v>0</v>
      </c>
      <c r="DYK28" s="568">
        <f t="shared" si="52"/>
        <v>0</v>
      </c>
      <c r="DYL28" s="568">
        <f t="shared" si="52"/>
        <v>0</v>
      </c>
      <c r="DYM28" s="568">
        <f t="shared" si="52"/>
        <v>0</v>
      </c>
      <c r="DYN28" s="568">
        <f t="shared" si="52"/>
        <v>0</v>
      </c>
      <c r="DYO28" s="568">
        <f t="shared" si="52"/>
        <v>0</v>
      </c>
      <c r="DYP28" s="568">
        <f t="shared" si="52"/>
        <v>0</v>
      </c>
      <c r="DYQ28" s="568">
        <f t="shared" si="52"/>
        <v>0</v>
      </c>
      <c r="DYR28" s="568">
        <f t="shared" si="52"/>
        <v>0</v>
      </c>
      <c r="DYS28" s="568">
        <f t="shared" si="52"/>
        <v>0</v>
      </c>
      <c r="DYT28" s="568">
        <f t="shared" si="52"/>
        <v>0</v>
      </c>
      <c r="DYU28" s="568">
        <f t="shared" si="52"/>
        <v>0</v>
      </c>
      <c r="DYV28" s="568">
        <f t="shared" si="52"/>
        <v>0</v>
      </c>
      <c r="DYW28" s="568">
        <f t="shared" si="52"/>
        <v>0</v>
      </c>
      <c r="DYX28" s="568">
        <f t="shared" si="52"/>
        <v>0</v>
      </c>
      <c r="DYY28" s="568">
        <f t="shared" si="52"/>
        <v>0</v>
      </c>
      <c r="DYZ28" s="568">
        <f t="shared" si="52"/>
        <v>0</v>
      </c>
      <c r="DZA28" s="568">
        <f t="shared" si="52"/>
        <v>0</v>
      </c>
      <c r="DZB28" s="568">
        <f t="shared" si="52"/>
        <v>0</v>
      </c>
      <c r="DZC28" s="568">
        <f t="shared" si="52"/>
        <v>0</v>
      </c>
      <c r="DZD28" s="568">
        <f t="shared" si="52"/>
        <v>0</v>
      </c>
      <c r="DZE28" s="568">
        <f t="shared" si="52"/>
        <v>0</v>
      </c>
      <c r="DZF28" s="568">
        <f t="shared" si="52"/>
        <v>0</v>
      </c>
      <c r="DZG28" s="568">
        <f t="shared" si="52"/>
        <v>0</v>
      </c>
      <c r="DZH28" s="568">
        <f t="shared" si="52"/>
        <v>0</v>
      </c>
      <c r="DZI28" s="568">
        <f t="shared" si="52"/>
        <v>0</v>
      </c>
      <c r="DZJ28" s="568">
        <f t="shared" si="52"/>
        <v>0</v>
      </c>
      <c r="DZK28" s="568">
        <f t="shared" si="52"/>
        <v>0</v>
      </c>
      <c r="DZL28" s="568">
        <f t="shared" si="52"/>
        <v>0</v>
      </c>
      <c r="DZM28" s="568">
        <f t="shared" si="52"/>
        <v>0</v>
      </c>
      <c r="DZN28" s="568">
        <f t="shared" si="52"/>
        <v>0</v>
      </c>
      <c r="DZO28" s="568">
        <f t="shared" si="52"/>
        <v>0</v>
      </c>
      <c r="DZP28" s="568">
        <f t="shared" si="52"/>
        <v>0</v>
      </c>
      <c r="DZQ28" s="568">
        <f t="shared" ref="DZQ28:ECB28" si="53">DZQ26/365</f>
        <v>0</v>
      </c>
      <c r="DZR28" s="568">
        <f t="shared" si="53"/>
        <v>0</v>
      </c>
      <c r="DZS28" s="568">
        <f t="shared" si="53"/>
        <v>0</v>
      </c>
      <c r="DZT28" s="568">
        <f t="shared" si="53"/>
        <v>0</v>
      </c>
      <c r="DZU28" s="568">
        <f t="shared" si="53"/>
        <v>0</v>
      </c>
      <c r="DZV28" s="568">
        <f t="shared" si="53"/>
        <v>0</v>
      </c>
      <c r="DZW28" s="568">
        <f t="shared" si="53"/>
        <v>0</v>
      </c>
      <c r="DZX28" s="568">
        <f t="shared" si="53"/>
        <v>0</v>
      </c>
      <c r="DZY28" s="568">
        <f t="shared" si="53"/>
        <v>0</v>
      </c>
      <c r="DZZ28" s="568">
        <f t="shared" si="53"/>
        <v>0</v>
      </c>
      <c r="EAA28" s="568">
        <f t="shared" si="53"/>
        <v>0</v>
      </c>
      <c r="EAB28" s="568">
        <f t="shared" si="53"/>
        <v>0</v>
      </c>
      <c r="EAC28" s="568">
        <f t="shared" si="53"/>
        <v>0</v>
      </c>
      <c r="EAD28" s="568">
        <f t="shared" si="53"/>
        <v>0</v>
      </c>
      <c r="EAE28" s="568">
        <f t="shared" si="53"/>
        <v>0</v>
      </c>
      <c r="EAF28" s="568">
        <f t="shared" si="53"/>
        <v>0</v>
      </c>
      <c r="EAG28" s="568">
        <f t="shared" si="53"/>
        <v>0</v>
      </c>
      <c r="EAH28" s="568">
        <f t="shared" si="53"/>
        <v>0</v>
      </c>
      <c r="EAI28" s="568">
        <f t="shared" si="53"/>
        <v>0</v>
      </c>
      <c r="EAJ28" s="568">
        <f t="shared" si="53"/>
        <v>0</v>
      </c>
      <c r="EAK28" s="568">
        <f t="shared" si="53"/>
        <v>0</v>
      </c>
      <c r="EAL28" s="568">
        <f t="shared" si="53"/>
        <v>0</v>
      </c>
      <c r="EAM28" s="568">
        <f t="shared" si="53"/>
        <v>0</v>
      </c>
      <c r="EAN28" s="568">
        <f t="shared" si="53"/>
        <v>0</v>
      </c>
      <c r="EAO28" s="568">
        <f t="shared" si="53"/>
        <v>0</v>
      </c>
      <c r="EAP28" s="568">
        <f t="shared" si="53"/>
        <v>0</v>
      </c>
      <c r="EAQ28" s="568">
        <f t="shared" si="53"/>
        <v>0</v>
      </c>
      <c r="EAR28" s="568">
        <f t="shared" si="53"/>
        <v>0</v>
      </c>
      <c r="EAS28" s="568">
        <f t="shared" si="53"/>
        <v>0</v>
      </c>
      <c r="EAT28" s="568">
        <f t="shared" si="53"/>
        <v>0</v>
      </c>
      <c r="EAU28" s="568">
        <f t="shared" si="53"/>
        <v>0</v>
      </c>
      <c r="EAV28" s="568">
        <f t="shared" si="53"/>
        <v>0</v>
      </c>
      <c r="EAW28" s="568">
        <f t="shared" si="53"/>
        <v>0</v>
      </c>
      <c r="EAX28" s="568">
        <f t="shared" si="53"/>
        <v>0</v>
      </c>
      <c r="EAY28" s="568">
        <f t="shared" si="53"/>
        <v>0</v>
      </c>
      <c r="EAZ28" s="568">
        <f t="shared" si="53"/>
        <v>0</v>
      </c>
      <c r="EBA28" s="568">
        <f t="shared" si="53"/>
        <v>0</v>
      </c>
      <c r="EBB28" s="568">
        <f t="shared" si="53"/>
        <v>0</v>
      </c>
      <c r="EBC28" s="568">
        <f t="shared" si="53"/>
        <v>0</v>
      </c>
      <c r="EBD28" s="568">
        <f t="shared" si="53"/>
        <v>0</v>
      </c>
      <c r="EBE28" s="568">
        <f t="shared" si="53"/>
        <v>0</v>
      </c>
      <c r="EBF28" s="568">
        <f t="shared" si="53"/>
        <v>0</v>
      </c>
      <c r="EBG28" s="568">
        <f t="shared" si="53"/>
        <v>0</v>
      </c>
      <c r="EBH28" s="568">
        <f t="shared" si="53"/>
        <v>0</v>
      </c>
      <c r="EBI28" s="568">
        <f t="shared" si="53"/>
        <v>0</v>
      </c>
      <c r="EBJ28" s="568">
        <f t="shared" si="53"/>
        <v>0</v>
      </c>
      <c r="EBK28" s="568">
        <f t="shared" si="53"/>
        <v>0</v>
      </c>
      <c r="EBL28" s="568">
        <f t="shared" si="53"/>
        <v>0</v>
      </c>
      <c r="EBM28" s="568">
        <f t="shared" si="53"/>
        <v>0</v>
      </c>
      <c r="EBN28" s="568">
        <f t="shared" si="53"/>
        <v>0</v>
      </c>
      <c r="EBO28" s="568">
        <f t="shared" si="53"/>
        <v>0</v>
      </c>
      <c r="EBP28" s="568">
        <f t="shared" si="53"/>
        <v>0</v>
      </c>
      <c r="EBQ28" s="568">
        <f t="shared" si="53"/>
        <v>0</v>
      </c>
      <c r="EBR28" s="568">
        <f t="shared" si="53"/>
        <v>0</v>
      </c>
      <c r="EBS28" s="568">
        <f t="shared" si="53"/>
        <v>0</v>
      </c>
      <c r="EBT28" s="568">
        <f t="shared" si="53"/>
        <v>0</v>
      </c>
      <c r="EBU28" s="568">
        <f t="shared" si="53"/>
        <v>0</v>
      </c>
      <c r="EBV28" s="568">
        <f t="shared" si="53"/>
        <v>0</v>
      </c>
      <c r="EBW28" s="568">
        <f t="shared" si="53"/>
        <v>0</v>
      </c>
      <c r="EBX28" s="568">
        <f t="shared" si="53"/>
        <v>0</v>
      </c>
      <c r="EBY28" s="568">
        <f t="shared" si="53"/>
        <v>0</v>
      </c>
      <c r="EBZ28" s="568">
        <f t="shared" si="53"/>
        <v>0</v>
      </c>
      <c r="ECA28" s="568">
        <f t="shared" si="53"/>
        <v>0</v>
      </c>
      <c r="ECB28" s="568">
        <f t="shared" si="53"/>
        <v>0</v>
      </c>
      <c r="ECC28" s="568">
        <f t="shared" ref="ECC28:EEN28" si="54">ECC26/365</f>
        <v>0</v>
      </c>
      <c r="ECD28" s="568">
        <f t="shared" si="54"/>
        <v>0</v>
      </c>
      <c r="ECE28" s="568">
        <f t="shared" si="54"/>
        <v>0</v>
      </c>
      <c r="ECF28" s="568">
        <f t="shared" si="54"/>
        <v>0</v>
      </c>
      <c r="ECG28" s="568">
        <f t="shared" si="54"/>
        <v>0</v>
      </c>
      <c r="ECH28" s="568">
        <f t="shared" si="54"/>
        <v>0</v>
      </c>
      <c r="ECI28" s="568">
        <f t="shared" si="54"/>
        <v>0</v>
      </c>
      <c r="ECJ28" s="568">
        <f t="shared" si="54"/>
        <v>0</v>
      </c>
      <c r="ECK28" s="568">
        <f t="shared" si="54"/>
        <v>0</v>
      </c>
      <c r="ECL28" s="568">
        <f t="shared" si="54"/>
        <v>0</v>
      </c>
      <c r="ECM28" s="568">
        <f t="shared" si="54"/>
        <v>0</v>
      </c>
      <c r="ECN28" s="568">
        <f t="shared" si="54"/>
        <v>0</v>
      </c>
      <c r="ECO28" s="568">
        <f t="shared" si="54"/>
        <v>0</v>
      </c>
      <c r="ECP28" s="568">
        <f t="shared" si="54"/>
        <v>0</v>
      </c>
      <c r="ECQ28" s="568">
        <f t="shared" si="54"/>
        <v>0</v>
      </c>
      <c r="ECR28" s="568">
        <f t="shared" si="54"/>
        <v>0</v>
      </c>
      <c r="ECS28" s="568">
        <f t="shared" si="54"/>
        <v>0</v>
      </c>
      <c r="ECT28" s="568">
        <f t="shared" si="54"/>
        <v>0</v>
      </c>
      <c r="ECU28" s="568">
        <f t="shared" si="54"/>
        <v>0</v>
      </c>
      <c r="ECV28" s="568">
        <f t="shared" si="54"/>
        <v>0</v>
      </c>
      <c r="ECW28" s="568">
        <f t="shared" si="54"/>
        <v>0</v>
      </c>
      <c r="ECX28" s="568">
        <f t="shared" si="54"/>
        <v>0</v>
      </c>
      <c r="ECY28" s="568">
        <f t="shared" si="54"/>
        <v>0</v>
      </c>
      <c r="ECZ28" s="568">
        <f t="shared" si="54"/>
        <v>0</v>
      </c>
      <c r="EDA28" s="568">
        <f t="shared" si="54"/>
        <v>0</v>
      </c>
      <c r="EDB28" s="568">
        <f t="shared" si="54"/>
        <v>0</v>
      </c>
      <c r="EDC28" s="568">
        <f t="shared" si="54"/>
        <v>0</v>
      </c>
      <c r="EDD28" s="568">
        <f t="shared" si="54"/>
        <v>0</v>
      </c>
      <c r="EDE28" s="568">
        <f t="shared" si="54"/>
        <v>0</v>
      </c>
      <c r="EDF28" s="568">
        <f t="shared" si="54"/>
        <v>0</v>
      </c>
      <c r="EDG28" s="568">
        <f t="shared" si="54"/>
        <v>0</v>
      </c>
      <c r="EDH28" s="568">
        <f t="shared" si="54"/>
        <v>0</v>
      </c>
      <c r="EDI28" s="568">
        <f t="shared" si="54"/>
        <v>0</v>
      </c>
      <c r="EDJ28" s="568">
        <f t="shared" si="54"/>
        <v>0</v>
      </c>
      <c r="EDK28" s="568">
        <f t="shared" si="54"/>
        <v>0</v>
      </c>
      <c r="EDL28" s="568">
        <f t="shared" si="54"/>
        <v>0</v>
      </c>
      <c r="EDM28" s="568">
        <f t="shared" si="54"/>
        <v>0</v>
      </c>
      <c r="EDN28" s="568">
        <f t="shared" si="54"/>
        <v>0</v>
      </c>
      <c r="EDO28" s="568">
        <f t="shared" si="54"/>
        <v>0</v>
      </c>
      <c r="EDP28" s="568">
        <f t="shared" si="54"/>
        <v>0</v>
      </c>
      <c r="EDQ28" s="568">
        <f t="shared" si="54"/>
        <v>0</v>
      </c>
      <c r="EDR28" s="568">
        <f t="shared" si="54"/>
        <v>0</v>
      </c>
      <c r="EDS28" s="568">
        <f t="shared" si="54"/>
        <v>0</v>
      </c>
      <c r="EDT28" s="568">
        <f t="shared" si="54"/>
        <v>0</v>
      </c>
      <c r="EDU28" s="568">
        <f t="shared" si="54"/>
        <v>0</v>
      </c>
      <c r="EDV28" s="568">
        <f t="shared" si="54"/>
        <v>0</v>
      </c>
      <c r="EDW28" s="568">
        <f t="shared" si="54"/>
        <v>0</v>
      </c>
      <c r="EDX28" s="568">
        <f t="shared" si="54"/>
        <v>0</v>
      </c>
      <c r="EDY28" s="568">
        <f t="shared" si="54"/>
        <v>0</v>
      </c>
      <c r="EDZ28" s="568">
        <f t="shared" si="54"/>
        <v>0</v>
      </c>
      <c r="EEA28" s="568">
        <f t="shared" si="54"/>
        <v>0</v>
      </c>
      <c r="EEB28" s="568">
        <f t="shared" si="54"/>
        <v>0</v>
      </c>
      <c r="EEC28" s="568">
        <f t="shared" si="54"/>
        <v>0</v>
      </c>
      <c r="EED28" s="568">
        <f t="shared" si="54"/>
        <v>0</v>
      </c>
      <c r="EEE28" s="568">
        <f t="shared" si="54"/>
        <v>0</v>
      </c>
      <c r="EEF28" s="568">
        <f t="shared" si="54"/>
        <v>0</v>
      </c>
      <c r="EEG28" s="568">
        <f t="shared" si="54"/>
        <v>0</v>
      </c>
      <c r="EEH28" s="568">
        <f t="shared" si="54"/>
        <v>0</v>
      </c>
      <c r="EEI28" s="568">
        <f t="shared" si="54"/>
        <v>0</v>
      </c>
      <c r="EEJ28" s="568">
        <f t="shared" si="54"/>
        <v>0</v>
      </c>
      <c r="EEK28" s="568">
        <f t="shared" si="54"/>
        <v>0</v>
      </c>
      <c r="EEL28" s="568">
        <f t="shared" si="54"/>
        <v>0</v>
      </c>
      <c r="EEM28" s="568">
        <f t="shared" si="54"/>
        <v>0</v>
      </c>
      <c r="EEN28" s="568">
        <f t="shared" si="54"/>
        <v>0</v>
      </c>
      <c r="EEO28" s="568">
        <f t="shared" ref="EEO28:EGZ28" si="55">EEO26/365</f>
        <v>0</v>
      </c>
      <c r="EEP28" s="568">
        <f t="shared" si="55"/>
        <v>0</v>
      </c>
      <c r="EEQ28" s="568">
        <f t="shared" si="55"/>
        <v>0</v>
      </c>
      <c r="EER28" s="568">
        <f t="shared" si="55"/>
        <v>0</v>
      </c>
      <c r="EES28" s="568">
        <f t="shared" si="55"/>
        <v>0</v>
      </c>
      <c r="EET28" s="568">
        <f t="shared" si="55"/>
        <v>0</v>
      </c>
      <c r="EEU28" s="568">
        <f t="shared" si="55"/>
        <v>0</v>
      </c>
      <c r="EEV28" s="568">
        <f t="shared" si="55"/>
        <v>0</v>
      </c>
      <c r="EEW28" s="568">
        <f t="shared" si="55"/>
        <v>0</v>
      </c>
      <c r="EEX28" s="568">
        <f t="shared" si="55"/>
        <v>0</v>
      </c>
      <c r="EEY28" s="568">
        <f t="shared" si="55"/>
        <v>0</v>
      </c>
      <c r="EEZ28" s="568">
        <f t="shared" si="55"/>
        <v>0</v>
      </c>
      <c r="EFA28" s="568">
        <f t="shared" si="55"/>
        <v>0</v>
      </c>
      <c r="EFB28" s="568">
        <f t="shared" si="55"/>
        <v>0</v>
      </c>
      <c r="EFC28" s="568">
        <f t="shared" si="55"/>
        <v>0</v>
      </c>
      <c r="EFD28" s="568">
        <f t="shared" si="55"/>
        <v>0</v>
      </c>
      <c r="EFE28" s="568">
        <f t="shared" si="55"/>
        <v>0</v>
      </c>
      <c r="EFF28" s="568">
        <f t="shared" si="55"/>
        <v>0</v>
      </c>
      <c r="EFG28" s="568">
        <f t="shared" si="55"/>
        <v>0</v>
      </c>
      <c r="EFH28" s="568">
        <f t="shared" si="55"/>
        <v>0</v>
      </c>
      <c r="EFI28" s="568">
        <f t="shared" si="55"/>
        <v>0</v>
      </c>
      <c r="EFJ28" s="568">
        <f t="shared" si="55"/>
        <v>0</v>
      </c>
      <c r="EFK28" s="568">
        <f t="shared" si="55"/>
        <v>0</v>
      </c>
      <c r="EFL28" s="568">
        <f t="shared" si="55"/>
        <v>0</v>
      </c>
      <c r="EFM28" s="568">
        <f t="shared" si="55"/>
        <v>0</v>
      </c>
      <c r="EFN28" s="568">
        <f t="shared" si="55"/>
        <v>0</v>
      </c>
      <c r="EFO28" s="568">
        <f t="shared" si="55"/>
        <v>0</v>
      </c>
      <c r="EFP28" s="568">
        <f t="shared" si="55"/>
        <v>0</v>
      </c>
      <c r="EFQ28" s="568">
        <f t="shared" si="55"/>
        <v>0</v>
      </c>
      <c r="EFR28" s="568">
        <f t="shared" si="55"/>
        <v>0</v>
      </c>
      <c r="EFS28" s="568">
        <f t="shared" si="55"/>
        <v>0</v>
      </c>
      <c r="EFT28" s="568">
        <f t="shared" si="55"/>
        <v>0</v>
      </c>
      <c r="EFU28" s="568">
        <f t="shared" si="55"/>
        <v>0</v>
      </c>
      <c r="EFV28" s="568">
        <f t="shared" si="55"/>
        <v>0</v>
      </c>
      <c r="EFW28" s="568">
        <f t="shared" si="55"/>
        <v>0</v>
      </c>
      <c r="EFX28" s="568">
        <f t="shared" si="55"/>
        <v>0</v>
      </c>
      <c r="EFY28" s="568">
        <f t="shared" si="55"/>
        <v>0</v>
      </c>
      <c r="EFZ28" s="568">
        <f t="shared" si="55"/>
        <v>0</v>
      </c>
      <c r="EGA28" s="568">
        <f t="shared" si="55"/>
        <v>0</v>
      </c>
      <c r="EGB28" s="568">
        <f t="shared" si="55"/>
        <v>0</v>
      </c>
      <c r="EGC28" s="568">
        <f t="shared" si="55"/>
        <v>0</v>
      </c>
      <c r="EGD28" s="568">
        <f t="shared" si="55"/>
        <v>0</v>
      </c>
      <c r="EGE28" s="568">
        <f t="shared" si="55"/>
        <v>0</v>
      </c>
      <c r="EGF28" s="568">
        <f t="shared" si="55"/>
        <v>0</v>
      </c>
      <c r="EGG28" s="568">
        <f t="shared" si="55"/>
        <v>0</v>
      </c>
      <c r="EGH28" s="568">
        <f t="shared" si="55"/>
        <v>0</v>
      </c>
      <c r="EGI28" s="568">
        <f t="shared" si="55"/>
        <v>0</v>
      </c>
      <c r="EGJ28" s="568">
        <f t="shared" si="55"/>
        <v>0</v>
      </c>
      <c r="EGK28" s="568">
        <f t="shared" si="55"/>
        <v>0</v>
      </c>
      <c r="EGL28" s="568">
        <f t="shared" si="55"/>
        <v>0</v>
      </c>
      <c r="EGM28" s="568">
        <f t="shared" si="55"/>
        <v>0</v>
      </c>
      <c r="EGN28" s="568">
        <f t="shared" si="55"/>
        <v>0</v>
      </c>
      <c r="EGO28" s="568">
        <f t="shared" si="55"/>
        <v>0</v>
      </c>
      <c r="EGP28" s="568">
        <f t="shared" si="55"/>
        <v>0</v>
      </c>
      <c r="EGQ28" s="568">
        <f t="shared" si="55"/>
        <v>0</v>
      </c>
      <c r="EGR28" s="568">
        <f t="shared" si="55"/>
        <v>0</v>
      </c>
      <c r="EGS28" s="568">
        <f t="shared" si="55"/>
        <v>0</v>
      </c>
      <c r="EGT28" s="568">
        <f t="shared" si="55"/>
        <v>0</v>
      </c>
      <c r="EGU28" s="568">
        <f t="shared" si="55"/>
        <v>0</v>
      </c>
      <c r="EGV28" s="568">
        <f t="shared" si="55"/>
        <v>0</v>
      </c>
      <c r="EGW28" s="568">
        <f t="shared" si="55"/>
        <v>0</v>
      </c>
      <c r="EGX28" s="568">
        <f t="shared" si="55"/>
        <v>0</v>
      </c>
      <c r="EGY28" s="568">
        <f t="shared" si="55"/>
        <v>0</v>
      </c>
      <c r="EGZ28" s="568">
        <f t="shared" si="55"/>
        <v>0</v>
      </c>
      <c r="EHA28" s="568">
        <f t="shared" ref="EHA28:EJL28" si="56">EHA26/365</f>
        <v>0</v>
      </c>
      <c r="EHB28" s="568">
        <f t="shared" si="56"/>
        <v>0</v>
      </c>
      <c r="EHC28" s="568">
        <f t="shared" si="56"/>
        <v>0</v>
      </c>
      <c r="EHD28" s="568">
        <f t="shared" si="56"/>
        <v>0</v>
      </c>
      <c r="EHE28" s="568">
        <f t="shared" si="56"/>
        <v>0</v>
      </c>
      <c r="EHF28" s="568">
        <f t="shared" si="56"/>
        <v>0</v>
      </c>
      <c r="EHG28" s="568">
        <f t="shared" si="56"/>
        <v>0</v>
      </c>
      <c r="EHH28" s="568">
        <f t="shared" si="56"/>
        <v>0</v>
      </c>
      <c r="EHI28" s="568">
        <f t="shared" si="56"/>
        <v>0</v>
      </c>
      <c r="EHJ28" s="568">
        <f t="shared" si="56"/>
        <v>0</v>
      </c>
      <c r="EHK28" s="568">
        <f t="shared" si="56"/>
        <v>0</v>
      </c>
      <c r="EHL28" s="568">
        <f t="shared" si="56"/>
        <v>0</v>
      </c>
      <c r="EHM28" s="568">
        <f t="shared" si="56"/>
        <v>0</v>
      </c>
      <c r="EHN28" s="568">
        <f t="shared" si="56"/>
        <v>0</v>
      </c>
      <c r="EHO28" s="568">
        <f t="shared" si="56"/>
        <v>0</v>
      </c>
      <c r="EHP28" s="568">
        <f t="shared" si="56"/>
        <v>0</v>
      </c>
      <c r="EHQ28" s="568">
        <f t="shared" si="56"/>
        <v>0</v>
      </c>
      <c r="EHR28" s="568">
        <f t="shared" si="56"/>
        <v>0</v>
      </c>
      <c r="EHS28" s="568">
        <f t="shared" si="56"/>
        <v>0</v>
      </c>
      <c r="EHT28" s="568">
        <f t="shared" si="56"/>
        <v>0</v>
      </c>
      <c r="EHU28" s="568">
        <f t="shared" si="56"/>
        <v>0</v>
      </c>
      <c r="EHV28" s="568">
        <f t="shared" si="56"/>
        <v>0</v>
      </c>
      <c r="EHW28" s="568">
        <f t="shared" si="56"/>
        <v>0</v>
      </c>
      <c r="EHX28" s="568">
        <f t="shared" si="56"/>
        <v>0</v>
      </c>
      <c r="EHY28" s="568">
        <f t="shared" si="56"/>
        <v>0</v>
      </c>
      <c r="EHZ28" s="568">
        <f t="shared" si="56"/>
        <v>0</v>
      </c>
      <c r="EIA28" s="568">
        <f t="shared" si="56"/>
        <v>0</v>
      </c>
      <c r="EIB28" s="568">
        <f t="shared" si="56"/>
        <v>0</v>
      </c>
      <c r="EIC28" s="568">
        <f t="shared" si="56"/>
        <v>0</v>
      </c>
      <c r="EID28" s="568">
        <f t="shared" si="56"/>
        <v>0</v>
      </c>
      <c r="EIE28" s="568">
        <f t="shared" si="56"/>
        <v>0</v>
      </c>
      <c r="EIF28" s="568">
        <f t="shared" si="56"/>
        <v>0</v>
      </c>
      <c r="EIG28" s="568">
        <f t="shared" si="56"/>
        <v>0</v>
      </c>
      <c r="EIH28" s="568">
        <f t="shared" si="56"/>
        <v>0</v>
      </c>
      <c r="EII28" s="568">
        <f t="shared" si="56"/>
        <v>0</v>
      </c>
      <c r="EIJ28" s="568">
        <f t="shared" si="56"/>
        <v>0</v>
      </c>
      <c r="EIK28" s="568">
        <f t="shared" si="56"/>
        <v>0</v>
      </c>
      <c r="EIL28" s="568">
        <f t="shared" si="56"/>
        <v>0</v>
      </c>
      <c r="EIM28" s="568">
        <f t="shared" si="56"/>
        <v>0</v>
      </c>
      <c r="EIN28" s="568">
        <f t="shared" si="56"/>
        <v>0</v>
      </c>
      <c r="EIO28" s="568">
        <f t="shared" si="56"/>
        <v>0</v>
      </c>
      <c r="EIP28" s="568">
        <f t="shared" si="56"/>
        <v>0</v>
      </c>
      <c r="EIQ28" s="568">
        <f t="shared" si="56"/>
        <v>0</v>
      </c>
      <c r="EIR28" s="568">
        <f t="shared" si="56"/>
        <v>0</v>
      </c>
      <c r="EIS28" s="568">
        <f t="shared" si="56"/>
        <v>0</v>
      </c>
      <c r="EIT28" s="568">
        <f t="shared" si="56"/>
        <v>0</v>
      </c>
      <c r="EIU28" s="568">
        <f t="shared" si="56"/>
        <v>0</v>
      </c>
      <c r="EIV28" s="568">
        <f t="shared" si="56"/>
        <v>0</v>
      </c>
      <c r="EIW28" s="568">
        <f t="shared" si="56"/>
        <v>0</v>
      </c>
      <c r="EIX28" s="568">
        <f t="shared" si="56"/>
        <v>0</v>
      </c>
      <c r="EIY28" s="568">
        <f t="shared" si="56"/>
        <v>0</v>
      </c>
      <c r="EIZ28" s="568">
        <f t="shared" si="56"/>
        <v>0</v>
      </c>
      <c r="EJA28" s="568">
        <f t="shared" si="56"/>
        <v>0</v>
      </c>
      <c r="EJB28" s="568">
        <f t="shared" si="56"/>
        <v>0</v>
      </c>
      <c r="EJC28" s="568">
        <f t="shared" si="56"/>
        <v>0</v>
      </c>
      <c r="EJD28" s="568">
        <f t="shared" si="56"/>
        <v>0</v>
      </c>
      <c r="EJE28" s="568">
        <f t="shared" si="56"/>
        <v>0</v>
      </c>
      <c r="EJF28" s="568">
        <f t="shared" si="56"/>
        <v>0</v>
      </c>
      <c r="EJG28" s="568">
        <f t="shared" si="56"/>
        <v>0</v>
      </c>
      <c r="EJH28" s="568">
        <f t="shared" si="56"/>
        <v>0</v>
      </c>
      <c r="EJI28" s="568">
        <f t="shared" si="56"/>
        <v>0</v>
      </c>
      <c r="EJJ28" s="568">
        <f t="shared" si="56"/>
        <v>0</v>
      </c>
      <c r="EJK28" s="568">
        <f t="shared" si="56"/>
        <v>0</v>
      </c>
      <c r="EJL28" s="568">
        <f t="shared" si="56"/>
        <v>0</v>
      </c>
      <c r="EJM28" s="568">
        <f t="shared" ref="EJM28:ELX28" si="57">EJM26/365</f>
        <v>0</v>
      </c>
      <c r="EJN28" s="568">
        <f t="shared" si="57"/>
        <v>0</v>
      </c>
      <c r="EJO28" s="568">
        <f t="shared" si="57"/>
        <v>0</v>
      </c>
      <c r="EJP28" s="568">
        <f t="shared" si="57"/>
        <v>0</v>
      </c>
      <c r="EJQ28" s="568">
        <f t="shared" si="57"/>
        <v>0</v>
      </c>
      <c r="EJR28" s="568">
        <f t="shared" si="57"/>
        <v>0</v>
      </c>
      <c r="EJS28" s="568">
        <f t="shared" si="57"/>
        <v>0</v>
      </c>
      <c r="EJT28" s="568">
        <f t="shared" si="57"/>
        <v>0</v>
      </c>
      <c r="EJU28" s="568">
        <f t="shared" si="57"/>
        <v>0</v>
      </c>
      <c r="EJV28" s="568">
        <f t="shared" si="57"/>
        <v>0</v>
      </c>
      <c r="EJW28" s="568">
        <f t="shared" si="57"/>
        <v>0</v>
      </c>
      <c r="EJX28" s="568">
        <f t="shared" si="57"/>
        <v>0</v>
      </c>
      <c r="EJY28" s="568">
        <f t="shared" si="57"/>
        <v>0</v>
      </c>
      <c r="EJZ28" s="568">
        <f t="shared" si="57"/>
        <v>0</v>
      </c>
      <c r="EKA28" s="568">
        <f t="shared" si="57"/>
        <v>0</v>
      </c>
      <c r="EKB28" s="568">
        <f t="shared" si="57"/>
        <v>0</v>
      </c>
      <c r="EKC28" s="568">
        <f t="shared" si="57"/>
        <v>0</v>
      </c>
      <c r="EKD28" s="568">
        <f t="shared" si="57"/>
        <v>0</v>
      </c>
      <c r="EKE28" s="568">
        <f t="shared" si="57"/>
        <v>0</v>
      </c>
      <c r="EKF28" s="568">
        <f t="shared" si="57"/>
        <v>0</v>
      </c>
      <c r="EKG28" s="568">
        <f t="shared" si="57"/>
        <v>0</v>
      </c>
      <c r="EKH28" s="568">
        <f t="shared" si="57"/>
        <v>0</v>
      </c>
      <c r="EKI28" s="568">
        <f t="shared" si="57"/>
        <v>0</v>
      </c>
      <c r="EKJ28" s="568">
        <f t="shared" si="57"/>
        <v>0</v>
      </c>
      <c r="EKK28" s="568">
        <f t="shared" si="57"/>
        <v>0</v>
      </c>
      <c r="EKL28" s="568">
        <f t="shared" si="57"/>
        <v>0</v>
      </c>
      <c r="EKM28" s="568">
        <f t="shared" si="57"/>
        <v>0</v>
      </c>
      <c r="EKN28" s="568">
        <f t="shared" si="57"/>
        <v>0</v>
      </c>
      <c r="EKO28" s="568">
        <f t="shared" si="57"/>
        <v>0</v>
      </c>
      <c r="EKP28" s="568">
        <f t="shared" si="57"/>
        <v>0</v>
      </c>
      <c r="EKQ28" s="568">
        <f t="shared" si="57"/>
        <v>0</v>
      </c>
      <c r="EKR28" s="568">
        <f t="shared" si="57"/>
        <v>0</v>
      </c>
      <c r="EKS28" s="568">
        <f t="shared" si="57"/>
        <v>0</v>
      </c>
      <c r="EKT28" s="568">
        <f t="shared" si="57"/>
        <v>0</v>
      </c>
      <c r="EKU28" s="568">
        <f t="shared" si="57"/>
        <v>0</v>
      </c>
      <c r="EKV28" s="568">
        <f t="shared" si="57"/>
        <v>0</v>
      </c>
      <c r="EKW28" s="568">
        <f t="shared" si="57"/>
        <v>0</v>
      </c>
      <c r="EKX28" s="568">
        <f t="shared" si="57"/>
        <v>0</v>
      </c>
      <c r="EKY28" s="568">
        <f t="shared" si="57"/>
        <v>0</v>
      </c>
      <c r="EKZ28" s="568">
        <f t="shared" si="57"/>
        <v>0</v>
      </c>
      <c r="ELA28" s="568">
        <f t="shared" si="57"/>
        <v>0</v>
      </c>
      <c r="ELB28" s="568">
        <f t="shared" si="57"/>
        <v>0</v>
      </c>
      <c r="ELC28" s="568">
        <f t="shared" si="57"/>
        <v>0</v>
      </c>
      <c r="ELD28" s="568">
        <f t="shared" si="57"/>
        <v>0</v>
      </c>
      <c r="ELE28" s="568">
        <f t="shared" si="57"/>
        <v>0</v>
      </c>
      <c r="ELF28" s="568">
        <f t="shared" si="57"/>
        <v>0</v>
      </c>
      <c r="ELG28" s="568">
        <f t="shared" si="57"/>
        <v>0</v>
      </c>
      <c r="ELH28" s="568">
        <f t="shared" si="57"/>
        <v>0</v>
      </c>
      <c r="ELI28" s="568">
        <f t="shared" si="57"/>
        <v>0</v>
      </c>
      <c r="ELJ28" s="568">
        <f t="shared" si="57"/>
        <v>0</v>
      </c>
      <c r="ELK28" s="568">
        <f t="shared" si="57"/>
        <v>0</v>
      </c>
      <c r="ELL28" s="568">
        <f t="shared" si="57"/>
        <v>0</v>
      </c>
      <c r="ELM28" s="568">
        <f t="shared" si="57"/>
        <v>0</v>
      </c>
      <c r="ELN28" s="568">
        <f t="shared" si="57"/>
        <v>0</v>
      </c>
      <c r="ELO28" s="568">
        <f t="shared" si="57"/>
        <v>0</v>
      </c>
      <c r="ELP28" s="568">
        <f t="shared" si="57"/>
        <v>0</v>
      </c>
      <c r="ELQ28" s="568">
        <f t="shared" si="57"/>
        <v>0</v>
      </c>
      <c r="ELR28" s="568">
        <f t="shared" si="57"/>
        <v>0</v>
      </c>
      <c r="ELS28" s="568">
        <f t="shared" si="57"/>
        <v>0</v>
      </c>
      <c r="ELT28" s="568">
        <f t="shared" si="57"/>
        <v>0</v>
      </c>
      <c r="ELU28" s="568">
        <f t="shared" si="57"/>
        <v>0</v>
      </c>
      <c r="ELV28" s="568">
        <f t="shared" si="57"/>
        <v>0</v>
      </c>
      <c r="ELW28" s="568">
        <f t="shared" si="57"/>
        <v>0</v>
      </c>
      <c r="ELX28" s="568">
        <f t="shared" si="57"/>
        <v>0</v>
      </c>
      <c r="ELY28" s="568">
        <f t="shared" ref="ELY28:EOJ28" si="58">ELY26/365</f>
        <v>0</v>
      </c>
      <c r="ELZ28" s="568">
        <f t="shared" si="58"/>
        <v>0</v>
      </c>
      <c r="EMA28" s="568">
        <f t="shared" si="58"/>
        <v>0</v>
      </c>
      <c r="EMB28" s="568">
        <f t="shared" si="58"/>
        <v>0</v>
      </c>
      <c r="EMC28" s="568">
        <f t="shared" si="58"/>
        <v>0</v>
      </c>
      <c r="EMD28" s="568">
        <f t="shared" si="58"/>
        <v>0</v>
      </c>
      <c r="EME28" s="568">
        <f t="shared" si="58"/>
        <v>0</v>
      </c>
      <c r="EMF28" s="568">
        <f t="shared" si="58"/>
        <v>0</v>
      </c>
      <c r="EMG28" s="568">
        <f t="shared" si="58"/>
        <v>0</v>
      </c>
      <c r="EMH28" s="568">
        <f t="shared" si="58"/>
        <v>0</v>
      </c>
      <c r="EMI28" s="568">
        <f t="shared" si="58"/>
        <v>0</v>
      </c>
      <c r="EMJ28" s="568">
        <f t="shared" si="58"/>
        <v>0</v>
      </c>
      <c r="EMK28" s="568">
        <f t="shared" si="58"/>
        <v>0</v>
      </c>
      <c r="EML28" s="568">
        <f t="shared" si="58"/>
        <v>0</v>
      </c>
      <c r="EMM28" s="568">
        <f t="shared" si="58"/>
        <v>0</v>
      </c>
      <c r="EMN28" s="568">
        <f t="shared" si="58"/>
        <v>0</v>
      </c>
      <c r="EMO28" s="568">
        <f t="shared" si="58"/>
        <v>0</v>
      </c>
      <c r="EMP28" s="568">
        <f t="shared" si="58"/>
        <v>0</v>
      </c>
      <c r="EMQ28" s="568">
        <f t="shared" si="58"/>
        <v>0</v>
      </c>
      <c r="EMR28" s="568">
        <f t="shared" si="58"/>
        <v>0</v>
      </c>
      <c r="EMS28" s="568">
        <f t="shared" si="58"/>
        <v>0</v>
      </c>
      <c r="EMT28" s="568">
        <f t="shared" si="58"/>
        <v>0</v>
      </c>
      <c r="EMU28" s="568">
        <f t="shared" si="58"/>
        <v>0</v>
      </c>
      <c r="EMV28" s="568">
        <f t="shared" si="58"/>
        <v>0</v>
      </c>
      <c r="EMW28" s="568">
        <f t="shared" si="58"/>
        <v>0</v>
      </c>
      <c r="EMX28" s="568">
        <f t="shared" si="58"/>
        <v>0</v>
      </c>
      <c r="EMY28" s="568">
        <f t="shared" si="58"/>
        <v>0</v>
      </c>
      <c r="EMZ28" s="568">
        <f t="shared" si="58"/>
        <v>0</v>
      </c>
      <c r="ENA28" s="568">
        <f t="shared" si="58"/>
        <v>0</v>
      </c>
      <c r="ENB28" s="568">
        <f t="shared" si="58"/>
        <v>0</v>
      </c>
      <c r="ENC28" s="568">
        <f t="shared" si="58"/>
        <v>0</v>
      </c>
      <c r="END28" s="568">
        <f t="shared" si="58"/>
        <v>0</v>
      </c>
      <c r="ENE28" s="568">
        <f t="shared" si="58"/>
        <v>0</v>
      </c>
      <c r="ENF28" s="568">
        <f t="shared" si="58"/>
        <v>0</v>
      </c>
      <c r="ENG28" s="568">
        <f t="shared" si="58"/>
        <v>0</v>
      </c>
      <c r="ENH28" s="568">
        <f t="shared" si="58"/>
        <v>0</v>
      </c>
      <c r="ENI28" s="568">
        <f t="shared" si="58"/>
        <v>0</v>
      </c>
      <c r="ENJ28" s="568">
        <f t="shared" si="58"/>
        <v>0</v>
      </c>
      <c r="ENK28" s="568">
        <f t="shared" si="58"/>
        <v>0</v>
      </c>
      <c r="ENL28" s="568">
        <f t="shared" si="58"/>
        <v>0</v>
      </c>
      <c r="ENM28" s="568">
        <f t="shared" si="58"/>
        <v>0</v>
      </c>
      <c r="ENN28" s="568">
        <f t="shared" si="58"/>
        <v>0</v>
      </c>
      <c r="ENO28" s="568">
        <f t="shared" si="58"/>
        <v>0</v>
      </c>
      <c r="ENP28" s="568">
        <f t="shared" si="58"/>
        <v>0</v>
      </c>
      <c r="ENQ28" s="568">
        <f t="shared" si="58"/>
        <v>0</v>
      </c>
      <c r="ENR28" s="568">
        <f t="shared" si="58"/>
        <v>0</v>
      </c>
      <c r="ENS28" s="568">
        <f t="shared" si="58"/>
        <v>0</v>
      </c>
      <c r="ENT28" s="568">
        <f t="shared" si="58"/>
        <v>0</v>
      </c>
      <c r="ENU28" s="568">
        <f t="shared" si="58"/>
        <v>0</v>
      </c>
      <c r="ENV28" s="568">
        <f t="shared" si="58"/>
        <v>0</v>
      </c>
      <c r="ENW28" s="568">
        <f t="shared" si="58"/>
        <v>0</v>
      </c>
      <c r="ENX28" s="568">
        <f t="shared" si="58"/>
        <v>0</v>
      </c>
      <c r="ENY28" s="568">
        <f t="shared" si="58"/>
        <v>0</v>
      </c>
      <c r="ENZ28" s="568">
        <f t="shared" si="58"/>
        <v>0</v>
      </c>
      <c r="EOA28" s="568">
        <f t="shared" si="58"/>
        <v>0</v>
      </c>
      <c r="EOB28" s="568">
        <f t="shared" si="58"/>
        <v>0</v>
      </c>
      <c r="EOC28" s="568">
        <f t="shared" si="58"/>
        <v>0</v>
      </c>
      <c r="EOD28" s="568">
        <f t="shared" si="58"/>
        <v>0</v>
      </c>
      <c r="EOE28" s="568">
        <f t="shared" si="58"/>
        <v>0</v>
      </c>
      <c r="EOF28" s="568">
        <f t="shared" si="58"/>
        <v>0</v>
      </c>
      <c r="EOG28" s="568">
        <f t="shared" si="58"/>
        <v>0</v>
      </c>
      <c r="EOH28" s="568">
        <f t="shared" si="58"/>
        <v>0</v>
      </c>
      <c r="EOI28" s="568">
        <f t="shared" si="58"/>
        <v>0</v>
      </c>
      <c r="EOJ28" s="568">
        <f t="shared" si="58"/>
        <v>0</v>
      </c>
      <c r="EOK28" s="568">
        <f t="shared" ref="EOK28:EQV28" si="59">EOK26/365</f>
        <v>0</v>
      </c>
      <c r="EOL28" s="568">
        <f t="shared" si="59"/>
        <v>0</v>
      </c>
      <c r="EOM28" s="568">
        <f t="shared" si="59"/>
        <v>0</v>
      </c>
      <c r="EON28" s="568">
        <f t="shared" si="59"/>
        <v>0</v>
      </c>
      <c r="EOO28" s="568">
        <f t="shared" si="59"/>
        <v>0</v>
      </c>
      <c r="EOP28" s="568">
        <f t="shared" si="59"/>
        <v>0</v>
      </c>
      <c r="EOQ28" s="568">
        <f t="shared" si="59"/>
        <v>0</v>
      </c>
      <c r="EOR28" s="568">
        <f t="shared" si="59"/>
        <v>0</v>
      </c>
      <c r="EOS28" s="568">
        <f t="shared" si="59"/>
        <v>0</v>
      </c>
      <c r="EOT28" s="568">
        <f t="shared" si="59"/>
        <v>0</v>
      </c>
      <c r="EOU28" s="568">
        <f t="shared" si="59"/>
        <v>0</v>
      </c>
      <c r="EOV28" s="568">
        <f t="shared" si="59"/>
        <v>0</v>
      </c>
      <c r="EOW28" s="568">
        <f t="shared" si="59"/>
        <v>0</v>
      </c>
      <c r="EOX28" s="568">
        <f t="shared" si="59"/>
        <v>0</v>
      </c>
      <c r="EOY28" s="568">
        <f t="shared" si="59"/>
        <v>0</v>
      </c>
      <c r="EOZ28" s="568">
        <f t="shared" si="59"/>
        <v>0</v>
      </c>
      <c r="EPA28" s="568">
        <f t="shared" si="59"/>
        <v>0</v>
      </c>
      <c r="EPB28" s="568">
        <f t="shared" si="59"/>
        <v>0</v>
      </c>
      <c r="EPC28" s="568">
        <f t="shared" si="59"/>
        <v>0</v>
      </c>
      <c r="EPD28" s="568">
        <f t="shared" si="59"/>
        <v>0</v>
      </c>
      <c r="EPE28" s="568">
        <f t="shared" si="59"/>
        <v>0</v>
      </c>
      <c r="EPF28" s="568">
        <f t="shared" si="59"/>
        <v>0</v>
      </c>
      <c r="EPG28" s="568">
        <f t="shared" si="59"/>
        <v>0</v>
      </c>
      <c r="EPH28" s="568">
        <f t="shared" si="59"/>
        <v>0</v>
      </c>
      <c r="EPI28" s="568">
        <f t="shared" si="59"/>
        <v>0</v>
      </c>
      <c r="EPJ28" s="568">
        <f t="shared" si="59"/>
        <v>0</v>
      </c>
      <c r="EPK28" s="568">
        <f t="shared" si="59"/>
        <v>0</v>
      </c>
      <c r="EPL28" s="568">
        <f t="shared" si="59"/>
        <v>0</v>
      </c>
      <c r="EPM28" s="568">
        <f t="shared" si="59"/>
        <v>0</v>
      </c>
      <c r="EPN28" s="568">
        <f t="shared" si="59"/>
        <v>0</v>
      </c>
      <c r="EPO28" s="568">
        <f t="shared" si="59"/>
        <v>0</v>
      </c>
      <c r="EPP28" s="568">
        <f t="shared" si="59"/>
        <v>0</v>
      </c>
      <c r="EPQ28" s="568">
        <f t="shared" si="59"/>
        <v>0</v>
      </c>
      <c r="EPR28" s="568">
        <f t="shared" si="59"/>
        <v>0</v>
      </c>
      <c r="EPS28" s="568">
        <f t="shared" si="59"/>
        <v>0</v>
      </c>
      <c r="EPT28" s="568">
        <f t="shared" si="59"/>
        <v>0</v>
      </c>
      <c r="EPU28" s="568">
        <f t="shared" si="59"/>
        <v>0</v>
      </c>
      <c r="EPV28" s="568">
        <f t="shared" si="59"/>
        <v>0</v>
      </c>
      <c r="EPW28" s="568">
        <f t="shared" si="59"/>
        <v>0</v>
      </c>
      <c r="EPX28" s="568">
        <f t="shared" si="59"/>
        <v>0</v>
      </c>
      <c r="EPY28" s="568">
        <f t="shared" si="59"/>
        <v>0</v>
      </c>
      <c r="EPZ28" s="568">
        <f t="shared" si="59"/>
        <v>0</v>
      </c>
      <c r="EQA28" s="568">
        <f t="shared" si="59"/>
        <v>0</v>
      </c>
      <c r="EQB28" s="568">
        <f t="shared" si="59"/>
        <v>0</v>
      </c>
      <c r="EQC28" s="568">
        <f t="shared" si="59"/>
        <v>0</v>
      </c>
      <c r="EQD28" s="568">
        <f t="shared" si="59"/>
        <v>0</v>
      </c>
      <c r="EQE28" s="568">
        <f t="shared" si="59"/>
        <v>0</v>
      </c>
      <c r="EQF28" s="568">
        <f t="shared" si="59"/>
        <v>0</v>
      </c>
      <c r="EQG28" s="568">
        <f t="shared" si="59"/>
        <v>0</v>
      </c>
      <c r="EQH28" s="568">
        <f t="shared" si="59"/>
        <v>0</v>
      </c>
      <c r="EQI28" s="568">
        <f t="shared" si="59"/>
        <v>0</v>
      </c>
      <c r="EQJ28" s="568">
        <f t="shared" si="59"/>
        <v>0</v>
      </c>
      <c r="EQK28" s="568">
        <f t="shared" si="59"/>
        <v>0</v>
      </c>
      <c r="EQL28" s="568">
        <f t="shared" si="59"/>
        <v>0</v>
      </c>
      <c r="EQM28" s="568">
        <f t="shared" si="59"/>
        <v>0</v>
      </c>
      <c r="EQN28" s="568">
        <f t="shared" si="59"/>
        <v>0</v>
      </c>
      <c r="EQO28" s="568">
        <f t="shared" si="59"/>
        <v>0</v>
      </c>
      <c r="EQP28" s="568">
        <f t="shared" si="59"/>
        <v>0</v>
      </c>
      <c r="EQQ28" s="568">
        <f t="shared" si="59"/>
        <v>0</v>
      </c>
      <c r="EQR28" s="568">
        <f t="shared" si="59"/>
        <v>0</v>
      </c>
      <c r="EQS28" s="568">
        <f t="shared" si="59"/>
        <v>0</v>
      </c>
      <c r="EQT28" s="568">
        <f t="shared" si="59"/>
        <v>0</v>
      </c>
      <c r="EQU28" s="568">
        <f t="shared" si="59"/>
        <v>0</v>
      </c>
      <c r="EQV28" s="568">
        <f t="shared" si="59"/>
        <v>0</v>
      </c>
      <c r="EQW28" s="568">
        <f t="shared" ref="EQW28:ETH28" si="60">EQW26/365</f>
        <v>0</v>
      </c>
      <c r="EQX28" s="568">
        <f t="shared" si="60"/>
        <v>0</v>
      </c>
      <c r="EQY28" s="568">
        <f t="shared" si="60"/>
        <v>0</v>
      </c>
      <c r="EQZ28" s="568">
        <f t="shared" si="60"/>
        <v>0</v>
      </c>
      <c r="ERA28" s="568">
        <f t="shared" si="60"/>
        <v>0</v>
      </c>
      <c r="ERB28" s="568">
        <f t="shared" si="60"/>
        <v>0</v>
      </c>
      <c r="ERC28" s="568">
        <f t="shared" si="60"/>
        <v>0</v>
      </c>
      <c r="ERD28" s="568">
        <f t="shared" si="60"/>
        <v>0</v>
      </c>
      <c r="ERE28" s="568">
        <f t="shared" si="60"/>
        <v>0</v>
      </c>
      <c r="ERF28" s="568">
        <f t="shared" si="60"/>
        <v>0</v>
      </c>
      <c r="ERG28" s="568">
        <f t="shared" si="60"/>
        <v>0</v>
      </c>
      <c r="ERH28" s="568">
        <f t="shared" si="60"/>
        <v>0</v>
      </c>
      <c r="ERI28" s="568">
        <f t="shared" si="60"/>
        <v>0</v>
      </c>
      <c r="ERJ28" s="568">
        <f t="shared" si="60"/>
        <v>0</v>
      </c>
      <c r="ERK28" s="568">
        <f t="shared" si="60"/>
        <v>0</v>
      </c>
      <c r="ERL28" s="568">
        <f t="shared" si="60"/>
        <v>0</v>
      </c>
      <c r="ERM28" s="568">
        <f t="shared" si="60"/>
        <v>0</v>
      </c>
      <c r="ERN28" s="568">
        <f t="shared" si="60"/>
        <v>0</v>
      </c>
      <c r="ERO28" s="568">
        <f t="shared" si="60"/>
        <v>0</v>
      </c>
      <c r="ERP28" s="568">
        <f t="shared" si="60"/>
        <v>0</v>
      </c>
      <c r="ERQ28" s="568">
        <f t="shared" si="60"/>
        <v>0</v>
      </c>
      <c r="ERR28" s="568">
        <f t="shared" si="60"/>
        <v>0</v>
      </c>
      <c r="ERS28" s="568">
        <f t="shared" si="60"/>
        <v>0</v>
      </c>
      <c r="ERT28" s="568">
        <f t="shared" si="60"/>
        <v>0</v>
      </c>
      <c r="ERU28" s="568">
        <f t="shared" si="60"/>
        <v>0</v>
      </c>
      <c r="ERV28" s="568">
        <f t="shared" si="60"/>
        <v>0</v>
      </c>
      <c r="ERW28" s="568">
        <f t="shared" si="60"/>
        <v>0</v>
      </c>
      <c r="ERX28" s="568">
        <f t="shared" si="60"/>
        <v>0</v>
      </c>
      <c r="ERY28" s="568">
        <f t="shared" si="60"/>
        <v>0</v>
      </c>
      <c r="ERZ28" s="568">
        <f t="shared" si="60"/>
        <v>0</v>
      </c>
      <c r="ESA28" s="568">
        <f t="shared" si="60"/>
        <v>0</v>
      </c>
      <c r="ESB28" s="568">
        <f t="shared" si="60"/>
        <v>0</v>
      </c>
      <c r="ESC28" s="568">
        <f t="shared" si="60"/>
        <v>0</v>
      </c>
      <c r="ESD28" s="568">
        <f t="shared" si="60"/>
        <v>0</v>
      </c>
      <c r="ESE28" s="568">
        <f t="shared" si="60"/>
        <v>0</v>
      </c>
      <c r="ESF28" s="568">
        <f t="shared" si="60"/>
        <v>0</v>
      </c>
      <c r="ESG28" s="568">
        <f t="shared" si="60"/>
        <v>0</v>
      </c>
      <c r="ESH28" s="568">
        <f t="shared" si="60"/>
        <v>0</v>
      </c>
      <c r="ESI28" s="568">
        <f t="shared" si="60"/>
        <v>0</v>
      </c>
      <c r="ESJ28" s="568">
        <f t="shared" si="60"/>
        <v>0</v>
      </c>
      <c r="ESK28" s="568">
        <f t="shared" si="60"/>
        <v>0</v>
      </c>
      <c r="ESL28" s="568">
        <f t="shared" si="60"/>
        <v>0</v>
      </c>
      <c r="ESM28" s="568">
        <f t="shared" si="60"/>
        <v>0</v>
      </c>
      <c r="ESN28" s="568">
        <f t="shared" si="60"/>
        <v>0</v>
      </c>
      <c r="ESO28" s="568">
        <f t="shared" si="60"/>
        <v>0</v>
      </c>
      <c r="ESP28" s="568">
        <f t="shared" si="60"/>
        <v>0</v>
      </c>
      <c r="ESQ28" s="568">
        <f t="shared" si="60"/>
        <v>0</v>
      </c>
      <c r="ESR28" s="568">
        <f t="shared" si="60"/>
        <v>0</v>
      </c>
      <c r="ESS28" s="568">
        <f t="shared" si="60"/>
        <v>0</v>
      </c>
      <c r="EST28" s="568">
        <f t="shared" si="60"/>
        <v>0</v>
      </c>
      <c r="ESU28" s="568">
        <f t="shared" si="60"/>
        <v>0</v>
      </c>
      <c r="ESV28" s="568">
        <f t="shared" si="60"/>
        <v>0</v>
      </c>
      <c r="ESW28" s="568">
        <f t="shared" si="60"/>
        <v>0</v>
      </c>
      <c r="ESX28" s="568">
        <f t="shared" si="60"/>
        <v>0</v>
      </c>
      <c r="ESY28" s="568">
        <f t="shared" si="60"/>
        <v>0</v>
      </c>
      <c r="ESZ28" s="568">
        <f t="shared" si="60"/>
        <v>0</v>
      </c>
      <c r="ETA28" s="568">
        <f t="shared" si="60"/>
        <v>0</v>
      </c>
      <c r="ETB28" s="568">
        <f t="shared" si="60"/>
        <v>0</v>
      </c>
      <c r="ETC28" s="568">
        <f t="shared" si="60"/>
        <v>0</v>
      </c>
      <c r="ETD28" s="568">
        <f t="shared" si="60"/>
        <v>0</v>
      </c>
      <c r="ETE28" s="568">
        <f t="shared" si="60"/>
        <v>0</v>
      </c>
      <c r="ETF28" s="568">
        <f t="shared" si="60"/>
        <v>0</v>
      </c>
      <c r="ETG28" s="568">
        <f t="shared" si="60"/>
        <v>0</v>
      </c>
      <c r="ETH28" s="568">
        <f t="shared" si="60"/>
        <v>0</v>
      </c>
      <c r="ETI28" s="568">
        <f t="shared" ref="ETI28:EVT28" si="61">ETI26/365</f>
        <v>0</v>
      </c>
      <c r="ETJ28" s="568">
        <f t="shared" si="61"/>
        <v>0</v>
      </c>
      <c r="ETK28" s="568">
        <f t="shared" si="61"/>
        <v>0</v>
      </c>
      <c r="ETL28" s="568">
        <f t="shared" si="61"/>
        <v>0</v>
      </c>
      <c r="ETM28" s="568">
        <f t="shared" si="61"/>
        <v>0</v>
      </c>
      <c r="ETN28" s="568">
        <f t="shared" si="61"/>
        <v>0</v>
      </c>
      <c r="ETO28" s="568">
        <f t="shared" si="61"/>
        <v>0</v>
      </c>
      <c r="ETP28" s="568">
        <f t="shared" si="61"/>
        <v>0</v>
      </c>
      <c r="ETQ28" s="568">
        <f t="shared" si="61"/>
        <v>0</v>
      </c>
      <c r="ETR28" s="568">
        <f t="shared" si="61"/>
        <v>0</v>
      </c>
      <c r="ETS28" s="568">
        <f t="shared" si="61"/>
        <v>0</v>
      </c>
      <c r="ETT28" s="568">
        <f t="shared" si="61"/>
        <v>0</v>
      </c>
      <c r="ETU28" s="568">
        <f t="shared" si="61"/>
        <v>0</v>
      </c>
      <c r="ETV28" s="568">
        <f t="shared" si="61"/>
        <v>0</v>
      </c>
      <c r="ETW28" s="568">
        <f t="shared" si="61"/>
        <v>0</v>
      </c>
      <c r="ETX28" s="568">
        <f t="shared" si="61"/>
        <v>0</v>
      </c>
      <c r="ETY28" s="568">
        <f t="shared" si="61"/>
        <v>0</v>
      </c>
      <c r="ETZ28" s="568">
        <f t="shared" si="61"/>
        <v>0</v>
      </c>
      <c r="EUA28" s="568">
        <f t="shared" si="61"/>
        <v>0</v>
      </c>
      <c r="EUB28" s="568">
        <f t="shared" si="61"/>
        <v>0</v>
      </c>
      <c r="EUC28" s="568">
        <f t="shared" si="61"/>
        <v>0</v>
      </c>
      <c r="EUD28" s="568">
        <f t="shared" si="61"/>
        <v>0</v>
      </c>
      <c r="EUE28" s="568">
        <f t="shared" si="61"/>
        <v>0</v>
      </c>
      <c r="EUF28" s="568">
        <f t="shared" si="61"/>
        <v>0</v>
      </c>
      <c r="EUG28" s="568">
        <f t="shared" si="61"/>
        <v>0</v>
      </c>
      <c r="EUH28" s="568">
        <f t="shared" si="61"/>
        <v>0</v>
      </c>
      <c r="EUI28" s="568">
        <f t="shared" si="61"/>
        <v>0</v>
      </c>
      <c r="EUJ28" s="568">
        <f t="shared" si="61"/>
        <v>0</v>
      </c>
      <c r="EUK28" s="568">
        <f t="shared" si="61"/>
        <v>0</v>
      </c>
      <c r="EUL28" s="568">
        <f t="shared" si="61"/>
        <v>0</v>
      </c>
      <c r="EUM28" s="568">
        <f t="shared" si="61"/>
        <v>0</v>
      </c>
      <c r="EUN28" s="568">
        <f t="shared" si="61"/>
        <v>0</v>
      </c>
      <c r="EUO28" s="568">
        <f t="shared" si="61"/>
        <v>0</v>
      </c>
      <c r="EUP28" s="568">
        <f t="shared" si="61"/>
        <v>0</v>
      </c>
      <c r="EUQ28" s="568">
        <f t="shared" si="61"/>
        <v>0</v>
      </c>
      <c r="EUR28" s="568">
        <f t="shared" si="61"/>
        <v>0</v>
      </c>
      <c r="EUS28" s="568">
        <f t="shared" si="61"/>
        <v>0</v>
      </c>
      <c r="EUT28" s="568">
        <f t="shared" si="61"/>
        <v>0</v>
      </c>
      <c r="EUU28" s="568">
        <f t="shared" si="61"/>
        <v>0</v>
      </c>
      <c r="EUV28" s="568">
        <f t="shared" si="61"/>
        <v>0</v>
      </c>
      <c r="EUW28" s="568">
        <f t="shared" si="61"/>
        <v>0</v>
      </c>
      <c r="EUX28" s="568">
        <f t="shared" si="61"/>
        <v>0</v>
      </c>
      <c r="EUY28" s="568">
        <f t="shared" si="61"/>
        <v>0</v>
      </c>
      <c r="EUZ28" s="568">
        <f t="shared" si="61"/>
        <v>0</v>
      </c>
      <c r="EVA28" s="568">
        <f t="shared" si="61"/>
        <v>0</v>
      </c>
      <c r="EVB28" s="568">
        <f t="shared" si="61"/>
        <v>0</v>
      </c>
      <c r="EVC28" s="568">
        <f t="shared" si="61"/>
        <v>0</v>
      </c>
      <c r="EVD28" s="568">
        <f t="shared" si="61"/>
        <v>0</v>
      </c>
      <c r="EVE28" s="568">
        <f t="shared" si="61"/>
        <v>0</v>
      </c>
      <c r="EVF28" s="568">
        <f t="shared" si="61"/>
        <v>0</v>
      </c>
      <c r="EVG28" s="568">
        <f t="shared" si="61"/>
        <v>0</v>
      </c>
      <c r="EVH28" s="568">
        <f t="shared" si="61"/>
        <v>0</v>
      </c>
      <c r="EVI28" s="568">
        <f t="shared" si="61"/>
        <v>0</v>
      </c>
      <c r="EVJ28" s="568">
        <f t="shared" si="61"/>
        <v>0</v>
      </c>
      <c r="EVK28" s="568">
        <f t="shared" si="61"/>
        <v>0</v>
      </c>
      <c r="EVL28" s="568">
        <f t="shared" si="61"/>
        <v>0</v>
      </c>
      <c r="EVM28" s="568">
        <f t="shared" si="61"/>
        <v>0</v>
      </c>
      <c r="EVN28" s="568">
        <f t="shared" si="61"/>
        <v>0</v>
      </c>
      <c r="EVO28" s="568">
        <f t="shared" si="61"/>
        <v>0</v>
      </c>
      <c r="EVP28" s="568">
        <f t="shared" si="61"/>
        <v>0</v>
      </c>
      <c r="EVQ28" s="568">
        <f t="shared" si="61"/>
        <v>0</v>
      </c>
      <c r="EVR28" s="568">
        <f t="shared" si="61"/>
        <v>0</v>
      </c>
      <c r="EVS28" s="568">
        <f t="shared" si="61"/>
        <v>0</v>
      </c>
      <c r="EVT28" s="568">
        <f t="shared" si="61"/>
        <v>0</v>
      </c>
      <c r="EVU28" s="568">
        <f t="shared" ref="EVU28:EYF28" si="62">EVU26/365</f>
        <v>0</v>
      </c>
      <c r="EVV28" s="568">
        <f t="shared" si="62"/>
        <v>0</v>
      </c>
      <c r="EVW28" s="568">
        <f t="shared" si="62"/>
        <v>0</v>
      </c>
      <c r="EVX28" s="568">
        <f t="shared" si="62"/>
        <v>0</v>
      </c>
      <c r="EVY28" s="568">
        <f t="shared" si="62"/>
        <v>0</v>
      </c>
      <c r="EVZ28" s="568">
        <f t="shared" si="62"/>
        <v>0</v>
      </c>
      <c r="EWA28" s="568">
        <f t="shared" si="62"/>
        <v>0</v>
      </c>
      <c r="EWB28" s="568">
        <f t="shared" si="62"/>
        <v>0</v>
      </c>
      <c r="EWC28" s="568">
        <f t="shared" si="62"/>
        <v>0</v>
      </c>
      <c r="EWD28" s="568">
        <f t="shared" si="62"/>
        <v>0</v>
      </c>
      <c r="EWE28" s="568">
        <f t="shared" si="62"/>
        <v>0</v>
      </c>
      <c r="EWF28" s="568">
        <f t="shared" si="62"/>
        <v>0</v>
      </c>
      <c r="EWG28" s="568">
        <f t="shared" si="62"/>
        <v>0</v>
      </c>
      <c r="EWH28" s="568">
        <f t="shared" si="62"/>
        <v>0</v>
      </c>
      <c r="EWI28" s="568">
        <f t="shared" si="62"/>
        <v>0</v>
      </c>
      <c r="EWJ28" s="568">
        <f t="shared" si="62"/>
        <v>0</v>
      </c>
      <c r="EWK28" s="568">
        <f t="shared" si="62"/>
        <v>0</v>
      </c>
      <c r="EWL28" s="568">
        <f t="shared" si="62"/>
        <v>0</v>
      </c>
      <c r="EWM28" s="568">
        <f t="shared" si="62"/>
        <v>0</v>
      </c>
      <c r="EWN28" s="568">
        <f t="shared" si="62"/>
        <v>0</v>
      </c>
      <c r="EWO28" s="568">
        <f t="shared" si="62"/>
        <v>0</v>
      </c>
      <c r="EWP28" s="568">
        <f t="shared" si="62"/>
        <v>0</v>
      </c>
      <c r="EWQ28" s="568">
        <f t="shared" si="62"/>
        <v>0</v>
      </c>
      <c r="EWR28" s="568">
        <f t="shared" si="62"/>
        <v>0</v>
      </c>
      <c r="EWS28" s="568">
        <f t="shared" si="62"/>
        <v>0</v>
      </c>
      <c r="EWT28" s="568">
        <f t="shared" si="62"/>
        <v>0</v>
      </c>
      <c r="EWU28" s="568">
        <f t="shared" si="62"/>
        <v>0</v>
      </c>
      <c r="EWV28" s="568">
        <f t="shared" si="62"/>
        <v>0</v>
      </c>
      <c r="EWW28" s="568">
        <f t="shared" si="62"/>
        <v>0</v>
      </c>
      <c r="EWX28" s="568">
        <f t="shared" si="62"/>
        <v>0</v>
      </c>
      <c r="EWY28" s="568">
        <f t="shared" si="62"/>
        <v>0</v>
      </c>
      <c r="EWZ28" s="568">
        <f t="shared" si="62"/>
        <v>0</v>
      </c>
      <c r="EXA28" s="568">
        <f t="shared" si="62"/>
        <v>0</v>
      </c>
      <c r="EXB28" s="568">
        <f t="shared" si="62"/>
        <v>0</v>
      </c>
      <c r="EXC28" s="568">
        <f t="shared" si="62"/>
        <v>0</v>
      </c>
      <c r="EXD28" s="568">
        <f t="shared" si="62"/>
        <v>0</v>
      </c>
      <c r="EXE28" s="568">
        <f t="shared" si="62"/>
        <v>0</v>
      </c>
      <c r="EXF28" s="568">
        <f t="shared" si="62"/>
        <v>0</v>
      </c>
      <c r="EXG28" s="568">
        <f t="shared" si="62"/>
        <v>0</v>
      </c>
      <c r="EXH28" s="568">
        <f t="shared" si="62"/>
        <v>0</v>
      </c>
      <c r="EXI28" s="568">
        <f t="shared" si="62"/>
        <v>0</v>
      </c>
      <c r="EXJ28" s="568">
        <f t="shared" si="62"/>
        <v>0</v>
      </c>
      <c r="EXK28" s="568">
        <f t="shared" si="62"/>
        <v>0</v>
      </c>
      <c r="EXL28" s="568">
        <f t="shared" si="62"/>
        <v>0</v>
      </c>
      <c r="EXM28" s="568">
        <f t="shared" si="62"/>
        <v>0</v>
      </c>
      <c r="EXN28" s="568">
        <f t="shared" si="62"/>
        <v>0</v>
      </c>
      <c r="EXO28" s="568">
        <f t="shared" si="62"/>
        <v>0</v>
      </c>
      <c r="EXP28" s="568">
        <f t="shared" si="62"/>
        <v>0</v>
      </c>
      <c r="EXQ28" s="568">
        <f t="shared" si="62"/>
        <v>0</v>
      </c>
      <c r="EXR28" s="568">
        <f t="shared" si="62"/>
        <v>0</v>
      </c>
      <c r="EXS28" s="568">
        <f t="shared" si="62"/>
        <v>0</v>
      </c>
      <c r="EXT28" s="568">
        <f t="shared" si="62"/>
        <v>0</v>
      </c>
      <c r="EXU28" s="568">
        <f t="shared" si="62"/>
        <v>0</v>
      </c>
      <c r="EXV28" s="568">
        <f t="shared" si="62"/>
        <v>0</v>
      </c>
      <c r="EXW28" s="568">
        <f t="shared" si="62"/>
        <v>0</v>
      </c>
      <c r="EXX28" s="568">
        <f t="shared" si="62"/>
        <v>0</v>
      </c>
      <c r="EXY28" s="568">
        <f t="shared" si="62"/>
        <v>0</v>
      </c>
      <c r="EXZ28" s="568">
        <f t="shared" si="62"/>
        <v>0</v>
      </c>
      <c r="EYA28" s="568">
        <f t="shared" si="62"/>
        <v>0</v>
      </c>
      <c r="EYB28" s="568">
        <f t="shared" si="62"/>
        <v>0</v>
      </c>
      <c r="EYC28" s="568">
        <f t="shared" si="62"/>
        <v>0</v>
      </c>
      <c r="EYD28" s="568">
        <f t="shared" si="62"/>
        <v>0</v>
      </c>
      <c r="EYE28" s="568">
        <f t="shared" si="62"/>
        <v>0</v>
      </c>
      <c r="EYF28" s="568">
        <f t="shared" si="62"/>
        <v>0</v>
      </c>
      <c r="EYG28" s="568">
        <f t="shared" ref="EYG28:FAR28" si="63">EYG26/365</f>
        <v>0</v>
      </c>
      <c r="EYH28" s="568">
        <f t="shared" si="63"/>
        <v>0</v>
      </c>
      <c r="EYI28" s="568">
        <f t="shared" si="63"/>
        <v>0</v>
      </c>
      <c r="EYJ28" s="568">
        <f t="shared" si="63"/>
        <v>0</v>
      </c>
      <c r="EYK28" s="568">
        <f t="shared" si="63"/>
        <v>0</v>
      </c>
      <c r="EYL28" s="568">
        <f t="shared" si="63"/>
        <v>0</v>
      </c>
      <c r="EYM28" s="568">
        <f t="shared" si="63"/>
        <v>0</v>
      </c>
      <c r="EYN28" s="568">
        <f t="shared" si="63"/>
        <v>0</v>
      </c>
      <c r="EYO28" s="568">
        <f t="shared" si="63"/>
        <v>0</v>
      </c>
      <c r="EYP28" s="568">
        <f t="shared" si="63"/>
        <v>0</v>
      </c>
      <c r="EYQ28" s="568">
        <f t="shared" si="63"/>
        <v>0</v>
      </c>
      <c r="EYR28" s="568">
        <f t="shared" si="63"/>
        <v>0</v>
      </c>
      <c r="EYS28" s="568">
        <f t="shared" si="63"/>
        <v>0</v>
      </c>
      <c r="EYT28" s="568">
        <f t="shared" si="63"/>
        <v>0</v>
      </c>
      <c r="EYU28" s="568">
        <f t="shared" si="63"/>
        <v>0</v>
      </c>
      <c r="EYV28" s="568">
        <f t="shared" si="63"/>
        <v>0</v>
      </c>
      <c r="EYW28" s="568">
        <f t="shared" si="63"/>
        <v>0</v>
      </c>
      <c r="EYX28" s="568">
        <f t="shared" si="63"/>
        <v>0</v>
      </c>
      <c r="EYY28" s="568">
        <f t="shared" si="63"/>
        <v>0</v>
      </c>
      <c r="EYZ28" s="568">
        <f t="shared" si="63"/>
        <v>0</v>
      </c>
      <c r="EZA28" s="568">
        <f t="shared" si="63"/>
        <v>0</v>
      </c>
      <c r="EZB28" s="568">
        <f t="shared" si="63"/>
        <v>0</v>
      </c>
      <c r="EZC28" s="568">
        <f t="shared" si="63"/>
        <v>0</v>
      </c>
      <c r="EZD28" s="568">
        <f t="shared" si="63"/>
        <v>0</v>
      </c>
      <c r="EZE28" s="568">
        <f t="shared" si="63"/>
        <v>0</v>
      </c>
      <c r="EZF28" s="568">
        <f t="shared" si="63"/>
        <v>0</v>
      </c>
      <c r="EZG28" s="568">
        <f t="shared" si="63"/>
        <v>0</v>
      </c>
      <c r="EZH28" s="568">
        <f t="shared" si="63"/>
        <v>0</v>
      </c>
      <c r="EZI28" s="568">
        <f t="shared" si="63"/>
        <v>0</v>
      </c>
      <c r="EZJ28" s="568">
        <f t="shared" si="63"/>
        <v>0</v>
      </c>
      <c r="EZK28" s="568">
        <f t="shared" si="63"/>
        <v>0</v>
      </c>
      <c r="EZL28" s="568">
        <f t="shared" si="63"/>
        <v>0</v>
      </c>
      <c r="EZM28" s="568">
        <f t="shared" si="63"/>
        <v>0</v>
      </c>
      <c r="EZN28" s="568">
        <f t="shared" si="63"/>
        <v>0</v>
      </c>
      <c r="EZO28" s="568">
        <f t="shared" si="63"/>
        <v>0</v>
      </c>
      <c r="EZP28" s="568">
        <f t="shared" si="63"/>
        <v>0</v>
      </c>
      <c r="EZQ28" s="568">
        <f t="shared" si="63"/>
        <v>0</v>
      </c>
      <c r="EZR28" s="568">
        <f t="shared" si="63"/>
        <v>0</v>
      </c>
      <c r="EZS28" s="568">
        <f t="shared" si="63"/>
        <v>0</v>
      </c>
      <c r="EZT28" s="568">
        <f t="shared" si="63"/>
        <v>0</v>
      </c>
      <c r="EZU28" s="568">
        <f t="shared" si="63"/>
        <v>0</v>
      </c>
      <c r="EZV28" s="568">
        <f t="shared" si="63"/>
        <v>0</v>
      </c>
      <c r="EZW28" s="568">
        <f t="shared" si="63"/>
        <v>0</v>
      </c>
      <c r="EZX28" s="568">
        <f t="shared" si="63"/>
        <v>0</v>
      </c>
      <c r="EZY28" s="568">
        <f t="shared" si="63"/>
        <v>0</v>
      </c>
      <c r="EZZ28" s="568">
        <f t="shared" si="63"/>
        <v>0</v>
      </c>
      <c r="FAA28" s="568">
        <f t="shared" si="63"/>
        <v>0</v>
      </c>
      <c r="FAB28" s="568">
        <f t="shared" si="63"/>
        <v>0</v>
      </c>
      <c r="FAC28" s="568">
        <f t="shared" si="63"/>
        <v>0</v>
      </c>
      <c r="FAD28" s="568">
        <f t="shared" si="63"/>
        <v>0</v>
      </c>
      <c r="FAE28" s="568">
        <f t="shared" si="63"/>
        <v>0</v>
      </c>
      <c r="FAF28" s="568">
        <f t="shared" si="63"/>
        <v>0</v>
      </c>
      <c r="FAG28" s="568">
        <f t="shared" si="63"/>
        <v>0</v>
      </c>
      <c r="FAH28" s="568">
        <f t="shared" si="63"/>
        <v>0</v>
      </c>
      <c r="FAI28" s="568">
        <f t="shared" si="63"/>
        <v>0</v>
      </c>
      <c r="FAJ28" s="568">
        <f t="shared" si="63"/>
        <v>0</v>
      </c>
      <c r="FAK28" s="568">
        <f t="shared" si="63"/>
        <v>0</v>
      </c>
      <c r="FAL28" s="568">
        <f t="shared" si="63"/>
        <v>0</v>
      </c>
      <c r="FAM28" s="568">
        <f t="shared" si="63"/>
        <v>0</v>
      </c>
      <c r="FAN28" s="568">
        <f t="shared" si="63"/>
        <v>0</v>
      </c>
      <c r="FAO28" s="568">
        <f t="shared" si="63"/>
        <v>0</v>
      </c>
      <c r="FAP28" s="568">
        <f t="shared" si="63"/>
        <v>0</v>
      </c>
      <c r="FAQ28" s="568">
        <f t="shared" si="63"/>
        <v>0</v>
      </c>
      <c r="FAR28" s="568">
        <f t="shared" si="63"/>
        <v>0</v>
      </c>
      <c r="FAS28" s="568">
        <f t="shared" ref="FAS28:FDD28" si="64">FAS26/365</f>
        <v>0</v>
      </c>
      <c r="FAT28" s="568">
        <f t="shared" si="64"/>
        <v>0</v>
      </c>
      <c r="FAU28" s="568">
        <f t="shared" si="64"/>
        <v>0</v>
      </c>
      <c r="FAV28" s="568">
        <f t="shared" si="64"/>
        <v>0</v>
      </c>
      <c r="FAW28" s="568">
        <f t="shared" si="64"/>
        <v>0</v>
      </c>
      <c r="FAX28" s="568">
        <f t="shared" si="64"/>
        <v>0</v>
      </c>
      <c r="FAY28" s="568">
        <f t="shared" si="64"/>
        <v>0</v>
      </c>
      <c r="FAZ28" s="568">
        <f t="shared" si="64"/>
        <v>0</v>
      </c>
      <c r="FBA28" s="568">
        <f t="shared" si="64"/>
        <v>0</v>
      </c>
      <c r="FBB28" s="568">
        <f t="shared" si="64"/>
        <v>0</v>
      </c>
      <c r="FBC28" s="568">
        <f t="shared" si="64"/>
        <v>0</v>
      </c>
      <c r="FBD28" s="568">
        <f t="shared" si="64"/>
        <v>0</v>
      </c>
      <c r="FBE28" s="568">
        <f t="shared" si="64"/>
        <v>0</v>
      </c>
      <c r="FBF28" s="568">
        <f t="shared" si="64"/>
        <v>0</v>
      </c>
      <c r="FBG28" s="568">
        <f t="shared" si="64"/>
        <v>0</v>
      </c>
      <c r="FBH28" s="568">
        <f t="shared" si="64"/>
        <v>0</v>
      </c>
      <c r="FBI28" s="568">
        <f t="shared" si="64"/>
        <v>0</v>
      </c>
      <c r="FBJ28" s="568">
        <f t="shared" si="64"/>
        <v>0</v>
      </c>
      <c r="FBK28" s="568">
        <f t="shared" si="64"/>
        <v>0</v>
      </c>
      <c r="FBL28" s="568">
        <f t="shared" si="64"/>
        <v>0</v>
      </c>
      <c r="FBM28" s="568">
        <f t="shared" si="64"/>
        <v>0</v>
      </c>
      <c r="FBN28" s="568">
        <f t="shared" si="64"/>
        <v>0</v>
      </c>
      <c r="FBO28" s="568">
        <f t="shared" si="64"/>
        <v>0</v>
      </c>
      <c r="FBP28" s="568">
        <f t="shared" si="64"/>
        <v>0</v>
      </c>
      <c r="FBQ28" s="568">
        <f t="shared" si="64"/>
        <v>0</v>
      </c>
      <c r="FBR28" s="568">
        <f t="shared" si="64"/>
        <v>0</v>
      </c>
      <c r="FBS28" s="568">
        <f t="shared" si="64"/>
        <v>0</v>
      </c>
      <c r="FBT28" s="568">
        <f t="shared" si="64"/>
        <v>0</v>
      </c>
      <c r="FBU28" s="568">
        <f t="shared" si="64"/>
        <v>0</v>
      </c>
      <c r="FBV28" s="568">
        <f t="shared" si="64"/>
        <v>0</v>
      </c>
      <c r="FBW28" s="568">
        <f t="shared" si="64"/>
        <v>0</v>
      </c>
      <c r="FBX28" s="568">
        <f t="shared" si="64"/>
        <v>0</v>
      </c>
      <c r="FBY28" s="568">
        <f t="shared" si="64"/>
        <v>0</v>
      </c>
      <c r="FBZ28" s="568">
        <f t="shared" si="64"/>
        <v>0</v>
      </c>
      <c r="FCA28" s="568">
        <f t="shared" si="64"/>
        <v>0</v>
      </c>
      <c r="FCB28" s="568">
        <f t="shared" si="64"/>
        <v>0</v>
      </c>
      <c r="FCC28" s="568">
        <f t="shared" si="64"/>
        <v>0</v>
      </c>
      <c r="FCD28" s="568">
        <f t="shared" si="64"/>
        <v>0</v>
      </c>
      <c r="FCE28" s="568">
        <f t="shared" si="64"/>
        <v>0</v>
      </c>
      <c r="FCF28" s="568">
        <f t="shared" si="64"/>
        <v>0</v>
      </c>
      <c r="FCG28" s="568">
        <f t="shared" si="64"/>
        <v>0</v>
      </c>
      <c r="FCH28" s="568">
        <f t="shared" si="64"/>
        <v>0</v>
      </c>
      <c r="FCI28" s="568">
        <f t="shared" si="64"/>
        <v>0</v>
      </c>
      <c r="FCJ28" s="568">
        <f t="shared" si="64"/>
        <v>0</v>
      </c>
      <c r="FCK28" s="568">
        <f t="shared" si="64"/>
        <v>0</v>
      </c>
      <c r="FCL28" s="568">
        <f t="shared" si="64"/>
        <v>0</v>
      </c>
      <c r="FCM28" s="568">
        <f t="shared" si="64"/>
        <v>0</v>
      </c>
      <c r="FCN28" s="568">
        <f t="shared" si="64"/>
        <v>0</v>
      </c>
      <c r="FCO28" s="568">
        <f t="shared" si="64"/>
        <v>0</v>
      </c>
      <c r="FCP28" s="568">
        <f t="shared" si="64"/>
        <v>0</v>
      </c>
      <c r="FCQ28" s="568">
        <f t="shared" si="64"/>
        <v>0</v>
      </c>
      <c r="FCR28" s="568">
        <f t="shared" si="64"/>
        <v>0</v>
      </c>
      <c r="FCS28" s="568">
        <f t="shared" si="64"/>
        <v>0</v>
      </c>
      <c r="FCT28" s="568">
        <f t="shared" si="64"/>
        <v>0</v>
      </c>
      <c r="FCU28" s="568">
        <f t="shared" si="64"/>
        <v>0</v>
      </c>
      <c r="FCV28" s="568">
        <f t="shared" si="64"/>
        <v>0</v>
      </c>
      <c r="FCW28" s="568">
        <f t="shared" si="64"/>
        <v>0</v>
      </c>
      <c r="FCX28" s="568">
        <f t="shared" si="64"/>
        <v>0</v>
      </c>
      <c r="FCY28" s="568">
        <f t="shared" si="64"/>
        <v>0</v>
      </c>
      <c r="FCZ28" s="568">
        <f t="shared" si="64"/>
        <v>0</v>
      </c>
      <c r="FDA28" s="568">
        <f t="shared" si="64"/>
        <v>0</v>
      </c>
      <c r="FDB28" s="568">
        <f t="shared" si="64"/>
        <v>0</v>
      </c>
      <c r="FDC28" s="568">
        <f t="shared" si="64"/>
        <v>0</v>
      </c>
      <c r="FDD28" s="568">
        <f t="shared" si="64"/>
        <v>0</v>
      </c>
      <c r="FDE28" s="568">
        <f t="shared" ref="FDE28:FFP28" si="65">FDE26/365</f>
        <v>0</v>
      </c>
      <c r="FDF28" s="568">
        <f t="shared" si="65"/>
        <v>0</v>
      </c>
      <c r="FDG28" s="568">
        <f t="shared" si="65"/>
        <v>0</v>
      </c>
      <c r="FDH28" s="568">
        <f t="shared" si="65"/>
        <v>0</v>
      </c>
      <c r="FDI28" s="568">
        <f t="shared" si="65"/>
        <v>0</v>
      </c>
      <c r="FDJ28" s="568">
        <f t="shared" si="65"/>
        <v>0</v>
      </c>
      <c r="FDK28" s="568">
        <f t="shared" si="65"/>
        <v>0</v>
      </c>
      <c r="FDL28" s="568">
        <f t="shared" si="65"/>
        <v>0</v>
      </c>
      <c r="FDM28" s="568">
        <f t="shared" si="65"/>
        <v>0</v>
      </c>
      <c r="FDN28" s="568">
        <f t="shared" si="65"/>
        <v>0</v>
      </c>
      <c r="FDO28" s="568">
        <f t="shared" si="65"/>
        <v>0</v>
      </c>
      <c r="FDP28" s="568">
        <f t="shared" si="65"/>
        <v>0</v>
      </c>
      <c r="FDQ28" s="568">
        <f t="shared" si="65"/>
        <v>0</v>
      </c>
      <c r="FDR28" s="568">
        <f t="shared" si="65"/>
        <v>0</v>
      </c>
      <c r="FDS28" s="568">
        <f t="shared" si="65"/>
        <v>0</v>
      </c>
      <c r="FDT28" s="568">
        <f t="shared" si="65"/>
        <v>0</v>
      </c>
      <c r="FDU28" s="568">
        <f t="shared" si="65"/>
        <v>0</v>
      </c>
      <c r="FDV28" s="568">
        <f t="shared" si="65"/>
        <v>0</v>
      </c>
      <c r="FDW28" s="568">
        <f t="shared" si="65"/>
        <v>0</v>
      </c>
      <c r="FDX28" s="568">
        <f t="shared" si="65"/>
        <v>0</v>
      </c>
      <c r="FDY28" s="568">
        <f t="shared" si="65"/>
        <v>0</v>
      </c>
      <c r="FDZ28" s="568">
        <f t="shared" si="65"/>
        <v>0</v>
      </c>
      <c r="FEA28" s="568">
        <f t="shared" si="65"/>
        <v>0</v>
      </c>
      <c r="FEB28" s="568">
        <f t="shared" si="65"/>
        <v>0</v>
      </c>
      <c r="FEC28" s="568">
        <f t="shared" si="65"/>
        <v>0</v>
      </c>
      <c r="FED28" s="568">
        <f t="shared" si="65"/>
        <v>0</v>
      </c>
      <c r="FEE28" s="568">
        <f t="shared" si="65"/>
        <v>0</v>
      </c>
      <c r="FEF28" s="568">
        <f t="shared" si="65"/>
        <v>0</v>
      </c>
      <c r="FEG28" s="568">
        <f t="shared" si="65"/>
        <v>0</v>
      </c>
      <c r="FEH28" s="568">
        <f t="shared" si="65"/>
        <v>0</v>
      </c>
      <c r="FEI28" s="568">
        <f t="shared" si="65"/>
        <v>0</v>
      </c>
      <c r="FEJ28" s="568">
        <f t="shared" si="65"/>
        <v>0</v>
      </c>
      <c r="FEK28" s="568">
        <f t="shared" si="65"/>
        <v>0</v>
      </c>
      <c r="FEL28" s="568">
        <f t="shared" si="65"/>
        <v>0</v>
      </c>
      <c r="FEM28" s="568">
        <f t="shared" si="65"/>
        <v>0</v>
      </c>
      <c r="FEN28" s="568">
        <f t="shared" si="65"/>
        <v>0</v>
      </c>
      <c r="FEO28" s="568">
        <f t="shared" si="65"/>
        <v>0</v>
      </c>
      <c r="FEP28" s="568">
        <f t="shared" si="65"/>
        <v>0</v>
      </c>
      <c r="FEQ28" s="568">
        <f t="shared" si="65"/>
        <v>0</v>
      </c>
      <c r="FER28" s="568">
        <f t="shared" si="65"/>
        <v>0</v>
      </c>
      <c r="FES28" s="568">
        <f t="shared" si="65"/>
        <v>0</v>
      </c>
      <c r="FET28" s="568">
        <f t="shared" si="65"/>
        <v>0</v>
      </c>
      <c r="FEU28" s="568">
        <f t="shared" si="65"/>
        <v>0</v>
      </c>
      <c r="FEV28" s="568">
        <f t="shared" si="65"/>
        <v>0</v>
      </c>
      <c r="FEW28" s="568">
        <f t="shared" si="65"/>
        <v>0</v>
      </c>
      <c r="FEX28" s="568">
        <f t="shared" si="65"/>
        <v>0</v>
      </c>
      <c r="FEY28" s="568">
        <f t="shared" si="65"/>
        <v>0</v>
      </c>
      <c r="FEZ28" s="568">
        <f t="shared" si="65"/>
        <v>0</v>
      </c>
      <c r="FFA28" s="568">
        <f t="shared" si="65"/>
        <v>0</v>
      </c>
      <c r="FFB28" s="568">
        <f t="shared" si="65"/>
        <v>0</v>
      </c>
      <c r="FFC28" s="568">
        <f t="shared" si="65"/>
        <v>0</v>
      </c>
      <c r="FFD28" s="568">
        <f t="shared" si="65"/>
        <v>0</v>
      </c>
      <c r="FFE28" s="568">
        <f t="shared" si="65"/>
        <v>0</v>
      </c>
      <c r="FFF28" s="568">
        <f t="shared" si="65"/>
        <v>0</v>
      </c>
      <c r="FFG28" s="568">
        <f t="shared" si="65"/>
        <v>0</v>
      </c>
      <c r="FFH28" s="568">
        <f t="shared" si="65"/>
        <v>0</v>
      </c>
      <c r="FFI28" s="568">
        <f t="shared" si="65"/>
        <v>0</v>
      </c>
      <c r="FFJ28" s="568">
        <f t="shared" si="65"/>
        <v>0</v>
      </c>
      <c r="FFK28" s="568">
        <f t="shared" si="65"/>
        <v>0</v>
      </c>
      <c r="FFL28" s="568">
        <f t="shared" si="65"/>
        <v>0</v>
      </c>
      <c r="FFM28" s="568">
        <f t="shared" si="65"/>
        <v>0</v>
      </c>
      <c r="FFN28" s="568">
        <f t="shared" si="65"/>
        <v>0</v>
      </c>
      <c r="FFO28" s="568">
        <f t="shared" si="65"/>
        <v>0</v>
      </c>
      <c r="FFP28" s="568">
        <f t="shared" si="65"/>
        <v>0</v>
      </c>
      <c r="FFQ28" s="568">
        <f t="shared" ref="FFQ28:FIB28" si="66">FFQ26/365</f>
        <v>0</v>
      </c>
      <c r="FFR28" s="568">
        <f t="shared" si="66"/>
        <v>0</v>
      </c>
      <c r="FFS28" s="568">
        <f t="shared" si="66"/>
        <v>0</v>
      </c>
      <c r="FFT28" s="568">
        <f t="shared" si="66"/>
        <v>0</v>
      </c>
      <c r="FFU28" s="568">
        <f t="shared" si="66"/>
        <v>0</v>
      </c>
      <c r="FFV28" s="568">
        <f t="shared" si="66"/>
        <v>0</v>
      </c>
      <c r="FFW28" s="568">
        <f t="shared" si="66"/>
        <v>0</v>
      </c>
      <c r="FFX28" s="568">
        <f t="shared" si="66"/>
        <v>0</v>
      </c>
      <c r="FFY28" s="568">
        <f t="shared" si="66"/>
        <v>0</v>
      </c>
      <c r="FFZ28" s="568">
        <f t="shared" si="66"/>
        <v>0</v>
      </c>
      <c r="FGA28" s="568">
        <f t="shared" si="66"/>
        <v>0</v>
      </c>
      <c r="FGB28" s="568">
        <f t="shared" si="66"/>
        <v>0</v>
      </c>
      <c r="FGC28" s="568">
        <f t="shared" si="66"/>
        <v>0</v>
      </c>
      <c r="FGD28" s="568">
        <f t="shared" si="66"/>
        <v>0</v>
      </c>
      <c r="FGE28" s="568">
        <f t="shared" si="66"/>
        <v>0</v>
      </c>
      <c r="FGF28" s="568">
        <f t="shared" si="66"/>
        <v>0</v>
      </c>
      <c r="FGG28" s="568">
        <f t="shared" si="66"/>
        <v>0</v>
      </c>
      <c r="FGH28" s="568">
        <f t="shared" si="66"/>
        <v>0</v>
      </c>
      <c r="FGI28" s="568">
        <f t="shared" si="66"/>
        <v>0</v>
      </c>
      <c r="FGJ28" s="568">
        <f t="shared" si="66"/>
        <v>0</v>
      </c>
      <c r="FGK28" s="568">
        <f t="shared" si="66"/>
        <v>0</v>
      </c>
      <c r="FGL28" s="568">
        <f t="shared" si="66"/>
        <v>0</v>
      </c>
      <c r="FGM28" s="568">
        <f t="shared" si="66"/>
        <v>0</v>
      </c>
      <c r="FGN28" s="568">
        <f t="shared" si="66"/>
        <v>0</v>
      </c>
      <c r="FGO28" s="568">
        <f t="shared" si="66"/>
        <v>0</v>
      </c>
      <c r="FGP28" s="568">
        <f t="shared" si="66"/>
        <v>0</v>
      </c>
      <c r="FGQ28" s="568">
        <f t="shared" si="66"/>
        <v>0</v>
      </c>
      <c r="FGR28" s="568">
        <f t="shared" si="66"/>
        <v>0</v>
      </c>
      <c r="FGS28" s="568">
        <f t="shared" si="66"/>
        <v>0</v>
      </c>
      <c r="FGT28" s="568">
        <f t="shared" si="66"/>
        <v>0</v>
      </c>
      <c r="FGU28" s="568">
        <f t="shared" si="66"/>
        <v>0</v>
      </c>
      <c r="FGV28" s="568">
        <f t="shared" si="66"/>
        <v>0</v>
      </c>
      <c r="FGW28" s="568">
        <f t="shared" si="66"/>
        <v>0</v>
      </c>
      <c r="FGX28" s="568">
        <f t="shared" si="66"/>
        <v>0</v>
      </c>
      <c r="FGY28" s="568">
        <f t="shared" si="66"/>
        <v>0</v>
      </c>
      <c r="FGZ28" s="568">
        <f t="shared" si="66"/>
        <v>0</v>
      </c>
      <c r="FHA28" s="568">
        <f t="shared" si="66"/>
        <v>0</v>
      </c>
      <c r="FHB28" s="568">
        <f t="shared" si="66"/>
        <v>0</v>
      </c>
      <c r="FHC28" s="568">
        <f t="shared" si="66"/>
        <v>0</v>
      </c>
      <c r="FHD28" s="568">
        <f t="shared" si="66"/>
        <v>0</v>
      </c>
      <c r="FHE28" s="568">
        <f t="shared" si="66"/>
        <v>0</v>
      </c>
      <c r="FHF28" s="568">
        <f t="shared" si="66"/>
        <v>0</v>
      </c>
      <c r="FHG28" s="568">
        <f t="shared" si="66"/>
        <v>0</v>
      </c>
      <c r="FHH28" s="568">
        <f t="shared" si="66"/>
        <v>0</v>
      </c>
      <c r="FHI28" s="568">
        <f t="shared" si="66"/>
        <v>0</v>
      </c>
      <c r="FHJ28" s="568">
        <f t="shared" si="66"/>
        <v>0</v>
      </c>
      <c r="FHK28" s="568">
        <f t="shared" si="66"/>
        <v>0</v>
      </c>
      <c r="FHL28" s="568">
        <f t="shared" si="66"/>
        <v>0</v>
      </c>
      <c r="FHM28" s="568">
        <f t="shared" si="66"/>
        <v>0</v>
      </c>
      <c r="FHN28" s="568">
        <f t="shared" si="66"/>
        <v>0</v>
      </c>
      <c r="FHO28" s="568">
        <f t="shared" si="66"/>
        <v>0</v>
      </c>
      <c r="FHP28" s="568">
        <f t="shared" si="66"/>
        <v>0</v>
      </c>
      <c r="FHQ28" s="568">
        <f t="shared" si="66"/>
        <v>0</v>
      </c>
      <c r="FHR28" s="568">
        <f t="shared" si="66"/>
        <v>0</v>
      </c>
      <c r="FHS28" s="568">
        <f t="shared" si="66"/>
        <v>0</v>
      </c>
      <c r="FHT28" s="568">
        <f t="shared" si="66"/>
        <v>0</v>
      </c>
      <c r="FHU28" s="568">
        <f t="shared" si="66"/>
        <v>0</v>
      </c>
      <c r="FHV28" s="568">
        <f t="shared" si="66"/>
        <v>0</v>
      </c>
      <c r="FHW28" s="568">
        <f t="shared" si="66"/>
        <v>0</v>
      </c>
      <c r="FHX28" s="568">
        <f t="shared" si="66"/>
        <v>0</v>
      </c>
      <c r="FHY28" s="568">
        <f t="shared" si="66"/>
        <v>0</v>
      </c>
      <c r="FHZ28" s="568">
        <f t="shared" si="66"/>
        <v>0</v>
      </c>
      <c r="FIA28" s="568">
        <f t="shared" si="66"/>
        <v>0</v>
      </c>
      <c r="FIB28" s="568">
        <f t="shared" si="66"/>
        <v>0</v>
      </c>
      <c r="FIC28" s="568">
        <f t="shared" ref="FIC28:FKN28" si="67">FIC26/365</f>
        <v>0</v>
      </c>
      <c r="FID28" s="568">
        <f t="shared" si="67"/>
        <v>0</v>
      </c>
      <c r="FIE28" s="568">
        <f t="shared" si="67"/>
        <v>0</v>
      </c>
      <c r="FIF28" s="568">
        <f t="shared" si="67"/>
        <v>0</v>
      </c>
      <c r="FIG28" s="568">
        <f t="shared" si="67"/>
        <v>0</v>
      </c>
      <c r="FIH28" s="568">
        <f t="shared" si="67"/>
        <v>0</v>
      </c>
      <c r="FII28" s="568">
        <f t="shared" si="67"/>
        <v>0</v>
      </c>
      <c r="FIJ28" s="568">
        <f t="shared" si="67"/>
        <v>0</v>
      </c>
      <c r="FIK28" s="568">
        <f t="shared" si="67"/>
        <v>0</v>
      </c>
      <c r="FIL28" s="568">
        <f t="shared" si="67"/>
        <v>0</v>
      </c>
      <c r="FIM28" s="568">
        <f t="shared" si="67"/>
        <v>0</v>
      </c>
      <c r="FIN28" s="568">
        <f t="shared" si="67"/>
        <v>0</v>
      </c>
      <c r="FIO28" s="568">
        <f t="shared" si="67"/>
        <v>0</v>
      </c>
      <c r="FIP28" s="568">
        <f t="shared" si="67"/>
        <v>0</v>
      </c>
      <c r="FIQ28" s="568">
        <f t="shared" si="67"/>
        <v>0</v>
      </c>
      <c r="FIR28" s="568">
        <f t="shared" si="67"/>
        <v>0</v>
      </c>
      <c r="FIS28" s="568">
        <f t="shared" si="67"/>
        <v>0</v>
      </c>
      <c r="FIT28" s="568">
        <f t="shared" si="67"/>
        <v>0</v>
      </c>
      <c r="FIU28" s="568">
        <f t="shared" si="67"/>
        <v>0</v>
      </c>
      <c r="FIV28" s="568">
        <f t="shared" si="67"/>
        <v>0</v>
      </c>
      <c r="FIW28" s="568">
        <f t="shared" si="67"/>
        <v>0</v>
      </c>
      <c r="FIX28" s="568">
        <f t="shared" si="67"/>
        <v>0</v>
      </c>
      <c r="FIY28" s="568">
        <f t="shared" si="67"/>
        <v>0</v>
      </c>
      <c r="FIZ28" s="568">
        <f t="shared" si="67"/>
        <v>0</v>
      </c>
      <c r="FJA28" s="568">
        <f t="shared" si="67"/>
        <v>0</v>
      </c>
      <c r="FJB28" s="568">
        <f t="shared" si="67"/>
        <v>0</v>
      </c>
      <c r="FJC28" s="568">
        <f t="shared" si="67"/>
        <v>0</v>
      </c>
      <c r="FJD28" s="568">
        <f t="shared" si="67"/>
        <v>0</v>
      </c>
      <c r="FJE28" s="568">
        <f t="shared" si="67"/>
        <v>0</v>
      </c>
      <c r="FJF28" s="568">
        <f t="shared" si="67"/>
        <v>0</v>
      </c>
      <c r="FJG28" s="568">
        <f t="shared" si="67"/>
        <v>0</v>
      </c>
      <c r="FJH28" s="568">
        <f t="shared" si="67"/>
        <v>0</v>
      </c>
      <c r="FJI28" s="568">
        <f t="shared" si="67"/>
        <v>0</v>
      </c>
      <c r="FJJ28" s="568">
        <f t="shared" si="67"/>
        <v>0</v>
      </c>
      <c r="FJK28" s="568">
        <f t="shared" si="67"/>
        <v>0</v>
      </c>
      <c r="FJL28" s="568">
        <f t="shared" si="67"/>
        <v>0</v>
      </c>
      <c r="FJM28" s="568">
        <f t="shared" si="67"/>
        <v>0</v>
      </c>
      <c r="FJN28" s="568">
        <f t="shared" si="67"/>
        <v>0</v>
      </c>
      <c r="FJO28" s="568">
        <f t="shared" si="67"/>
        <v>0</v>
      </c>
      <c r="FJP28" s="568">
        <f t="shared" si="67"/>
        <v>0</v>
      </c>
      <c r="FJQ28" s="568">
        <f t="shared" si="67"/>
        <v>0</v>
      </c>
      <c r="FJR28" s="568">
        <f t="shared" si="67"/>
        <v>0</v>
      </c>
      <c r="FJS28" s="568">
        <f t="shared" si="67"/>
        <v>0</v>
      </c>
      <c r="FJT28" s="568">
        <f t="shared" si="67"/>
        <v>0</v>
      </c>
      <c r="FJU28" s="568">
        <f t="shared" si="67"/>
        <v>0</v>
      </c>
      <c r="FJV28" s="568">
        <f t="shared" si="67"/>
        <v>0</v>
      </c>
      <c r="FJW28" s="568">
        <f t="shared" si="67"/>
        <v>0</v>
      </c>
      <c r="FJX28" s="568">
        <f t="shared" si="67"/>
        <v>0</v>
      </c>
      <c r="FJY28" s="568">
        <f t="shared" si="67"/>
        <v>0</v>
      </c>
      <c r="FJZ28" s="568">
        <f t="shared" si="67"/>
        <v>0</v>
      </c>
      <c r="FKA28" s="568">
        <f t="shared" si="67"/>
        <v>0</v>
      </c>
      <c r="FKB28" s="568">
        <f t="shared" si="67"/>
        <v>0</v>
      </c>
      <c r="FKC28" s="568">
        <f t="shared" si="67"/>
        <v>0</v>
      </c>
      <c r="FKD28" s="568">
        <f t="shared" si="67"/>
        <v>0</v>
      </c>
      <c r="FKE28" s="568">
        <f t="shared" si="67"/>
        <v>0</v>
      </c>
      <c r="FKF28" s="568">
        <f t="shared" si="67"/>
        <v>0</v>
      </c>
      <c r="FKG28" s="568">
        <f t="shared" si="67"/>
        <v>0</v>
      </c>
      <c r="FKH28" s="568">
        <f t="shared" si="67"/>
        <v>0</v>
      </c>
      <c r="FKI28" s="568">
        <f t="shared" si="67"/>
        <v>0</v>
      </c>
      <c r="FKJ28" s="568">
        <f t="shared" si="67"/>
        <v>0</v>
      </c>
      <c r="FKK28" s="568">
        <f t="shared" si="67"/>
        <v>0</v>
      </c>
      <c r="FKL28" s="568">
        <f t="shared" si="67"/>
        <v>0</v>
      </c>
      <c r="FKM28" s="568">
        <f t="shared" si="67"/>
        <v>0</v>
      </c>
      <c r="FKN28" s="568">
        <f t="shared" si="67"/>
        <v>0</v>
      </c>
      <c r="FKO28" s="568">
        <f t="shared" ref="FKO28:FMZ28" si="68">FKO26/365</f>
        <v>0</v>
      </c>
      <c r="FKP28" s="568">
        <f t="shared" si="68"/>
        <v>0</v>
      </c>
      <c r="FKQ28" s="568">
        <f t="shared" si="68"/>
        <v>0</v>
      </c>
      <c r="FKR28" s="568">
        <f t="shared" si="68"/>
        <v>0</v>
      </c>
      <c r="FKS28" s="568">
        <f t="shared" si="68"/>
        <v>0</v>
      </c>
      <c r="FKT28" s="568">
        <f t="shared" si="68"/>
        <v>0</v>
      </c>
      <c r="FKU28" s="568">
        <f t="shared" si="68"/>
        <v>0</v>
      </c>
      <c r="FKV28" s="568">
        <f t="shared" si="68"/>
        <v>0</v>
      </c>
      <c r="FKW28" s="568">
        <f t="shared" si="68"/>
        <v>0</v>
      </c>
      <c r="FKX28" s="568">
        <f t="shared" si="68"/>
        <v>0</v>
      </c>
      <c r="FKY28" s="568">
        <f t="shared" si="68"/>
        <v>0</v>
      </c>
      <c r="FKZ28" s="568">
        <f t="shared" si="68"/>
        <v>0</v>
      </c>
      <c r="FLA28" s="568">
        <f t="shared" si="68"/>
        <v>0</v>
      </c>
      <c r="FLB28" s="568">
        <f t="shared" si="68"/>
        <v>0</v>
      </c>
      <c r="FLC28" s="568">
        <f t="shared" si="68"/>
        <v>0</v>
      </c>
      <c r="FLD28" s="568">
        <f t="shared" si="68"/>
        <v>0</v>
      </c>
      <c r="FLE28" s="568">
        <f t="shared" si="68"/>
        <v>0</v>
      </c>
      <c r="FLF28" s="568">
        <f t="shared" si="68"/>
        <v>0</v>
      </c>
      <c r="FLG28" s="568">
        <f t="shared" si="68"/>
        <v>0</v>
      </c>
      <c r="FLH28" s="568">
        <f t="shared" si="68"/>
        <v>0</v>
      </c>
      <c r="FLI28" s="568">
        <f t="shared" si="68"/>
        <v>0</v>
      </c>
      <c r="FLJ28" s="568">
        <f t="shared" si="68"/>
        <v>0</v>
      </c>
      <c r="FLK28" s="568">
        <f t="shared" si="68"/>
        <v>0</v>
      </c>
      <c r="FLL28" s="568">
        <f t="shared" si="68"/>
        <v>0</v>
      </c>
      <c r="FLM28" s="568">
        <f t="shared" si="68"/>
        <v>0</v>
      </c>
      <c r="FLN28" s="568">
        <f t="shared" si="68"/>
        <v>0</v>
      </c>
      <c r="FLO28" s="568">
        <f t="shared" si="68"/>
        <v>0</v>
      </c>
      <c r="FLP28" s="568">
        <f t="shared" si="68"/>
        <v>0</v>
      </c>
      <c r="FLQ28" s="568">
        <f t="shared" si="68"/>
        <v>0</v>
      </c>
      <c r="FLR28" s="568">
        <f t="shared" si="68"/>
        <v>0</v>
      </c>
      <c r="FLS28" s="568">
        <f t="shared" si="68"/>
        <v>0</v>
      </c>
      <c r="FLT28" s="568">
        <f t="shared" si="68"/>
        <v>0</v>
      </c>
      <c r="FLU28" s="568">
        <f t="shared" si="68"/>
        <v>0</v>
      </c>
      <c r="FLV28" s="568">
        <f t="shared" si="68"/>
        <v>0</v>
      </c>
      <c r="FLW28" s="568">
        <f t="shared" si="68"/>
        <v>0</v>
      </c>
      <c r="FLX28" s="568">
        <f t="shared" si="68"/>
        <v>0</v>
      </c>
      <c r="FLY28" s="568">
        <f t="shared" si="68"/>
        <v>0</v>
      </c>
      <c r="FLZ28" s="568">
        <f t="shared" si="68"/>
        <v>0</v>
      </c>
      <c r="FMA28" s="568">
        <f t="shared" si="68"/>
        <v>0</v>
      </c>
      <c r="FMB28" s="568">
        <f t="shared" si="68"/>
        <v>0</v>
      </c>
      <c r="FMC28" s="568">
        <f t="shared" si="68"/>
        <v>0</v>
      </c>
      <c r="FMD28" s="568">
        <f t="shared" si="68"/>
        <v>0</v>
      </c>
      <c r="FME28" s="568">
        <f t="shared" si="68"/>
        <v>0</v>
      </c>
      <c r="FMF28" s="568">
        <f t="shared" si="68"/>
        <v>0</v>
      </c>
      <c r="FMG28" s="568">
        <f t="shared" si="68"/>
        <v>0</v>
      </c>
      <c r="FMH28" s="568">
        <f t="shared" si="68"/>
        <v>0</v>
      </c>
      <c r="FMI28" s="568">
        <f t="shared" si="68"/>
        <v>0</v>
      </c>
      <c r="FMJ28" s="568">
        <f t="shared" si="68"/>
        <v>0</v>
      </c>
      <c r="FMK28" s="568">
        <f t="shared" si="68"/>
        <v>0</v>
      </c>
      <c r="FML28" s="568">
        <f t="shared" si="68"/>
        <v>0</v>
      </c>
      <c r="FMM28" s="568">
        <f t="shared" si="68"/>
        <v>0</v>
      </c>
      <c r="FMN28" s="568">
        <f t="shared" si="68"/>
        <v>0</v>
      </c>
      <c r="FMO28" s="568">
        <f t="shared" si="68"/>
        <v>0</v>
      </c>
      <c r="FMP28" s="568">
        <f t="shared" si="68"/>
        <v>0</v>
      </c>
      <c r="FMQ28" s="568">
        <f t="shared" si="68"/>
        <v>0</v>
      </c>
      <c r="FMR28" s="568">
        <f t="shared" si="68"/>
        <v>0</v>
      </c>
      <c r="FMS28" s="568">
        <f t="shared" si="68"/>
        <v>0</v>
      </c>
      <c r="FMT28" s="568">
        <f t="shared" si="68"/>
        <v>0</v>
      </c>
      <c r="FMU28" s="568">
        <f t="shared" si="68"/>
        <v>0</v>
      </c>
      <c r="FMV28" s="568">
        <f t="shared" si="68"/>
        <v>0</v>
      </c>
      <c r="FMW28" s="568">
        <f t="shared" si="68"/>
        <v>0</v>
      </c>
      <c r="FMX28" s="568">
        <f t="shared" si="68"/>
        <v>0</v>
      </c>
      <c r="FMY28" s="568">
        <f t="shared" si="68"/>
        <v>0</v>
      </c>
      <c r="FMZ28" s="568">
        <f t="shared" si="68"/>
        <v>0</v>
      </c>
      <c r="FNA28" s="568">
        <f t="shared" ref="FNA28:FPL28" si="69">FNA26/365</f>
        <v>0</v>
      </c>
      <c r="FNB28" s="568">
        <f t="shared" si="69"/>
        <v>0</v>
      </c>
      <c r="FNC28" s="568">
        <f t="shared" si="69"/>
        <v>0</v>
      </c>
      <c r="FND28" s="568">
        <f t="shared" si="69"/>
        <v>0</v>
      </c>
      <c r="FNE28" s="568">
        <f t="shared" si="69"/>
        <v>0</v>
      </c>
      <c r="FNF28" s="568">
        <f t="shared" si="69"/>
        <v>0</v>
      </c>
      <c r="FNG28" s="568">
        <f t="shared" si="69"/>
        <v>0</v>
      </c>
      <c r="FNH28" s="568">
        <f t="shared" si="69"/>
        <v>0</v>
      </c>
      <c r="FNI28" s="568">
        <f t="shared" si="69"/>
        <v>0</v>
      </c>
      <c r="FNJ28" s="568">
        <f t="shared" si="69"/>
        <v>0</v>
      </c>
      <c r="FNK28" s="568">
        <f t="shared" si="69"/>
        <v>0</v>
      </c>
      <c r="FNL28" s="568">
        <f t="shared" si="69"/>
        <v>0</v>
      </c>
      <c r="FNM28" s="568">
        <f t="shared" si="69"/>
        <v>0</v>
      </c>
      <c r="FNN28" s="568">
        <f t="shared" si="69"/>
        <v>0</v>
      </c>
      <c r="FNO28" s="568">
        <f t="shared" si="69"/>
        <v>0</v>
      </c>
      <c r="FNP28" s="568">
        <f t="shared" si="69"/>
        <v>0</v>
      </c>
      <c r="FNQ28" s="568">
        <f t="shared" si="69"/>
        <v>0</v>
      </c>
      <c r="FNR28" s="568">
        <f t="shared" si="69"/>
        <v>0</v>
      </c>
      <c r="FNS28" s="568">
        <f t="shared" si="69"/>
        <v>0</v>
      </c>
      <c r="FNT28" s="568">
        <f t="shared" si="69"/>
        <v>0</v>
      </c>
      <c r="FNU28" s="568">
        <f t="shared" si="69"/>
        <v>0</v>
      </c>
      <c r="FNV28" s="568">
        <f t="shared" si="69"/>
        <v>0</v>
      </c>
      <c r="FNW28" s="568">
        <f t="shared" si="69"/>
        <v>0</v>
      </c>
      <c r="FNX28" s="568">
        <f t="shared" si="69"/>
        <v>0</v>
      </c>
      <c r="FNY28" s="568">
        <f t="shared" si="69"/>
        <v>0</v>
      </c>
      <c r="FNZ28" s="568">
        <f t="shared" si="69"/>
        <v>0</v>
      </c>
      <c r="FOA28" s="568">
        <f t="shared" si="69"/>
        <v>0</v>
      </c>
      <c r="FOB28" s="568">
        <f t="shared" si="69"/>
        <v>0</v>
      </c>
      <c r="FOC28" s="568">
        <f t="shared" si="69"/>
        <v>0</v>
      </c>
      <c r="FOD28" s="568">
        <f t="shared" si="69"/>
        <v>0</v>
      </c>
      <c r="FOE28" s="568">
        <f t="shared" si="69"/>
        <v>0</v>
      </c>
      <c r="FOF28" s="568">
        <f t="shared" si="69"/>
        <v>0</v>
      </c>
      <c r="FOG28" s="568">
        <f t="shared" si="69"/>
        <v>0</v>
      </c>
      <c r="FOH28" s="568">
        <f t="shared" si="69"/>
        <v>0</v>
      </c>
      <c r="FOI28" s="568">
        <f t="shared" si="69"/>
        <v>0</v>
      </c>
      <c r="FOJ28" s="568">
        <f t="shared" si="69"/>
        <v>0</v>
      </c>
      <c r="FOK28" s="568">
        <f t="shared" si="69"/>
        <v>0</v>
      </c>
      <c r="FOL28" s="568">
        <f t="shared" si="69"/>
        <v>0</v>
      </c>
      <c r="FOM28" s="568">
        <f t="shared" si="69"/>
        <v>0</v>
      </c>
      <c r="FON28" s="568">
        <f t="shared" si="69"/>
        <v>0</v>
      </c>
      <c r="FOO28" s="568">
        <f t="shared" si="69"/>
        <v>0</v>
      </c>
      <c r="FOP28" s="568">
        <f t="shared" si="69"/>
        <v>0</v>
      </c>
      <c r="FOQ28" s="568">
        <f t="shared" si="69"/>
        <v>0</v>
      </c>
      <c r="FOR28" s="568">
        <f t="shared" si="69"/>
        <v>0</v>
      </c>
      <c r="FOS28" s="568">
        <f t="shared" si="69"/>
        <v>0</v>
      </c>
      <c r="FOT28" s="568">
        <f t="shared" si="69"/>
        <v>0</v>
      </c>
      <c r="FOU28" s="568">
        <f t="shared" si="69"/>
        <v>0</v>
      </c>
      <c r="FOV28" s="568">
        <f t="shared" si="69"/>
        <v>0</v>
      </c>
      <c r="FOW28" s="568">
        <f t="shared" si="69"/>
        <v>0</v>
      </c>
      <c r="FOX28" s="568">
        <f t="shared" si="69"/>
        <v>0</v>
      </c>
      <c r="FOY28" s="568">
        <f t="shared" si="69"/>
        <v>0</v>
      </c>
      <c r="FOZ28" s="568">
        <f t="shared" si="69"/>
        <v>0</v>
      </c>
      <c r="FPA28" s="568">
        <f t="shared" si="69"/>
        <v>0</v>
      </c>
      <c r="FPB28" s="568">
        <f t="shared" si="69"/>
        <v>0</v>
      </c>
      <c r="FPC28" s="568">
        <f t="shared" si="69"/>
        <v>0</v>
      </c>
      <c r="FPD28" s="568">
        <f t="shared" si="69"/>
        <v>0</v>
      </c>
      <c r="FPE28" s="568">
        <f t="shared" si="69"/>
        <v>0</v>
      </c>
      <c r="FPF28" s="568">
        <f t="shared" si="69"/>
        <v>0</v>
      </c>
      <c r="FPG28" s="568">
        <f t="shared" si="69"/>
        <v>0</v>
      </c>
      <c r="FPH28" s="568">
        <f t="shared" si="69"/>
        <v>0</v>
      </c>
      <c r="FPI28" s="568">
        <f t="shared" si="69"/>
        <v>0</v>
      </c>
      <c r="FPJ28" s="568">
        <f t="shared" si="69"/>
        <v>0</v>
      </c>
      <c r="FPK28" s="568">
        <f t="shared" si="69"/>
        <v>0</v>
      </c>
      <c r="FPL28" s="568">
        <f t="shared" si="69"/>
        <v>0</v>
      </c>
      <c r="FPM28" s="568">
        <f t="shared" ref="FPM28:FRX28" si="70">FPM26/365</f>
        <v>0</v>
      </c>
      <c r="FPN28" s="568">
        <f t="shared" si="70"/>
        <v>0</v>
      </c>
      <c r="FPO28" s="568">
        <f t="shared" si="70"/>
        <v>0</v>
      </c>
      <c r="FPP28" s="568">
        <f t="shared" si="70"/>
        <v>0</v>
      </c>
      <c r="FPQ28" s="568">
        <f t="shared" si="70"/>
        <v>0</v>
      </c>
      <c r="FPR28" s="568">
        <f t="shared" si="70"/>
        <v>0</v>
      </c>
      <c r="FPS28" s="568">
        <f t="shared" si="70"/>
        <v>0</v>
      </c>
      <c r="FPT28" s="568">
        <f t="shared" si="70"/>
        <v>0</v>
      </c>
      <c r="FPU28" s="568">
        <f t="shared" si="70"/>
        <v>0</v>
      </c>
      <c r="FPV28" s="568">
        <f t="shared" si="70"/>
        <v>0</v>
      </c>
      <c r="FPW28" s="568">
        <f t="shared" si="70"/>
        <v>0</v>
      </c>
      <c r="FPX28" s="568">
        <f t="shared" si="70"/>
        <v>0</v>
      </c>
      <c r="FPY28" s="568">
        <f t="shared" si="70"/>
        <v>0</v>
      </c>
      <c r="FPZ28" s="568">
        <f t="shared" si="70"/>
        <v>0</v>
      </c>
      <c r="FQA28" s="568">
        <f t="shared" si="70"/>
        <v>0</v>
      </c>
      <c r="FQB28" s="568">
        <f t="shared" si="70"/>
        <v>0</v>
      </c>
      <c r="FQC28" s="568">
        <f t="shared" si="70"/>
        <v>0</v>
      </c>
      <c r="FQD28" s="568">
        <f t="shared" si="70"/>
        <v>0</v>
      </c>
      <c r="FQE28" s="568">
        <f t="shared" si="70"/>
        <v>0</v>
      </c>
      <c r="FQF28" s="568">
        <f t="shared" si="70"/>
        <v>0</v>
      </c>
      <c r="FQG28" s="568">
        <f t="shared" si="70"/>
        <v>0</v>
      </c>
      <c r="FQH28" s="568">
        <f t="shared" si="70"/>
        <v>0</v>
      </c>
      <c r="FQI28" s="568">
        <f t="shared" si="70"/>
        <v>0</v>
      </c>
      <c r="FQJ28" s="568">
        <f t="shared" si="70"/>
        <v>0</v>
      </c>
      <c r="FQK28" s="568">
        <f t="shared" si="70"/>
        <v>0</v>
      </c>
      <c r="FQL28" s="568">
        <f t="shared" si="70"/>
        <v>0</v>
      </c>
      <c r="FQM28" s="568">
        <f t="shared" si="70"/>
        <v>0</v>
      </c>
      <c r="FQN28" s="568">
        <f t="shared" si="70"/>
        <v>0</v>
      </c>
      <c r="FQO28" s="568">
        <f t="shared" si="70"/>
        <v>0</v>
      </c>
      <c r="FQP28" s="568">
        <f t="shared" si="70"/>
        <v>0</v>
      </c>
      <c r="FQQ28" s="568">
        <f t="shared" si="70"/>
        <v>0</v>
      </c>
      <c r="FQR28" s="568">
        <f t="shared" si="70"/>
        <v>0</v>
      </c>
      <c r="FQS28" s="568">
        <f t="shared" si="70"/>
        <v>0</v>
      </c>
      <c r="FQT28" s="568">
        <f t="shared" si="70"/>
        <v>0</v>
      </c>
      <c r="FQU28" s="568">
        <f t="shared" si="70"/>
        <v>0</v>
      </c>
      <c r="FQV28" s="568">
        <f t="shared" si="70"/>
        <v>0</v>
      </c>
      <c r="FQW28" s="568">
        <f t="shared" si="70"/>
        <v>0</v>
      </c>
      <c r="FQX28" s="568">
        <f t="shared" si="70"/>
        <v>0</v>
      </c>
      <c r="FQY28" s="568">
        <f t="shared" si="70"/>
        <v>0</v>
      </c>
      <c r="FQZ28" s="568">
        <f t="shared" si="70"/>
        <v>0</v>
      </c>
      <c r="FRA28" s="568">
        <f t="shared" si="70"/>
        <v>0</v>
      </c>
      <c r="FRB28" s="568">
        <f t="shared" si="70"/>
        <v>0</v>
      </c>
      <c r="FRC28" s="568">
        <f t="shared" si="70"/>
        <v>0</v>
      </c>
      <c r="FRD28" s="568">
        <f t="shared" si="70"/>
        <v>0</v>
      </c>
      <c r="FRE28" s="568">
        <f t="shared" si="70"/>
        <v>0</v>
      </c>
      <c r="FRF28" s="568">
        <f t="shared" si="70"/>
        <v>0</v>
      </c>
      <c r="FRG28" s="568">
        <f t="shared" si="70"/>
        <v>0</v>
      </c>
      <c r="FRH28" s="568">
        <f t="shared" si="70"/>
        <v>0</v>
      </c>
      <c r="FRI28" s="568">
        <f t="shared" si="70"/>
        <v>0</v>
      </c>
      <c r="FRJ28" s="568">
        <f t="shared" si="70"/>
        <v>0</v>
      </c>
      <c r="FRK28" s="568">
        <f t="shared" si="70"/>
        <v>0</v>
      </c>
      <c r="FRL28" s="568">
        <f t="shared" si="70"/>
        <v>0</v>
      </c>
      <c r="FRM28" s="568">
        <f t="shared" si="70"/>
        <v>0</v>
      </c>
      <c r="FRN28" s="568">
        <f t="shared" si="70"/>
        <v>0</v>
      </c>
      <c r="FRO28" s="568">
        <f t="shared" si="70"/>
        <v>0</v>
      </c>
      <c r="FRP28" s="568">
        <f t="shared" si="70"/>
        <v>0</v>
      </c>
      <c r="FRQ28" s="568">
        <f t="shared" si="70"/>
        <v>0</v>
      </c>
      <c r="FRR28" s="568">
        <f t="shared" si="70"/>
        <v>0</v>
      </c>
      <c r="FRS28" s="568">
        <f t="shared" si="70"/>
        <v>0</v>
      </c>
      <c r="FRT28" s="568">
        <f t="shared" si="70"/>
        <v>0</v>
      </c>
      <c r="FRU28" s="568">
        <f t="shared" si="70"/>
        <v>0</v>
      </c>
      <c r="FRV28" s="568">
        <f t="shared" si="70"/>
        <v>0</v>
      </c>
      <c r="FRW28" s="568">
        <f t="shared" si="70"/>
        <v>0</v>
      </c>
      <c r="FRX28" s="568">
        <f t="shared" si="70"/>
        <v>0</v>
      </c>
      <c r="FRY28" s="568">
        <f t="shared" ref="FRY28:FUJ28" si="71">FRY26/365</f>
        <v>0</v>
      </c>
      <c r="FRZ28" s="568">
        <f t="shared" si="71"/>
        <v>0</v>
      </c>
      <c r="FSA28" s="568">
        <f t="shared" si="71"/>
        <v>0</v>
      </c>
      <c r="FSB28" s="568">
        <f t="shared" si="71"/>
        <v>0</v>
      </c>
      <c r="FSC28" s="568">
        <f t="shared" si="71"/>
        <v>0</v>
      </c>
      <c r="FSD28" s="568">
        <f t="shared" si="71"/>
        <v>0</v>
      </c>
      <c r="FSE28" s="568">
        <f t="shared" si="71"/>
        <v>0</v>
      </c>
      <c r="FSF28" s="568">
        <f t="shared" si="71"/>
        <v>0</v>
      </c>
      <c r="FSG28" s="568">
        <f t="shared" si="71"/>
        <v>0</v>
      </c>
      <c r="FSH28" s="568">
        <f t="shared" si="71"/>
        <v>0</v>
      </c>
      <c r="FSI28" s="568">
        <f t="shared" si="71"/>
        <v>0</v>
      </c>
      <c r="FSJ28" s="568">
        <f t="shared" si="71"/>
        <v>0</v>
      </c>
      <c r="FSK28" s="568">
        <f t="shared" si="71"/>
        <v>0</v>
      </c>
      <c r="FSL28" s="568">
        <f t="shared" si="71"/>
        <v>0</v>
      </c>
      <c r="FSM28" s="568">
        <f t="shared" si="71"/>
        <v>0</v>
      </c>
      <c r="FSN28" s="568">
        <f t="shared" si="71"/>
        <v>0</v>
      </c>
      <c r="FSO28" s="568">
        <f t="shared" si="71"/>
        <v>0</v>
      </c>
      <c r="FSP28" s="568">
        <f t="shared" si="71"/>
        <v>0</v>
      </c>
      <c r="FSQ28" s="568">
        <f t="shared" si="71"/>
        <v>0</v>
      </c>
      <c r="FSR28" s="568">
        <f t="shared" si="71"/>
        <v>0</v>
      </c>
      <c r="FSS28" s="568">
        <f t="shared" si="71"/>
        <v>0</v>
      </c>
      <c r="FST28" s="568">
        <f t="shared" si="71"/>
        <v>0</v>
      </c>
      <c r="FSU28" s="568">
        <f t="shared" si="71"/>
        <v>0</v>
      </c>
      <c r="FSV28" s="568">
        <f t="shared" si="71"/>
        <v>0</v>
      </c>
      <c r="FSW28" s="568">
        <f t="shared" si="71"/>
        <v>0</v>
      </c>
      <c r="FSX28" s="568">
        <f t="shared" si="71"/>
        <v>0</v>
      </c>
      <c r="FSY28" s="568">
        <f t="shared" si="71"/>
        <v>0</v>
      </c>
      <c r="FSZ28" s="568">
        <f t="shared" si="71"/>
        <v>0</v>
      </c>
      <c r="FTA28" s="568">
        <f t="shared" si="71"/>
        <v>0</v>
      </c>
      <c r="FTB28" s="568">
        <f t="shared" si="71"/>
        <v>0</v>
      </c>
      <c r="FTC28" s="568">
        <f t="shared" si="71"/>
        <v>0</v>
      </c>
      <c r="FTD28" s="568">
        <f t="shared" si="71"/>
        <v>0</v>
      </c>
      <c r="FTE28" s="568">
        <f t="shared" si="71"/>
        <v>0</v>
      </c>
      <c r="FTF28" s="568">
        <f t="shared" si="71"/>
        <v>0</v>
      </c>
      <c r="FTG28" s="568">
        <f t="shared" si="71"/>
        <v>0</v>
      </c>
      <c r="FTH28" s="568">
        <f t="shared" si="71"/>
        <v>0</v>
      </c>
      <c r="FTI28" s="568">
        <f t="shared" si="71"/>
        <v>0</v>
      </c>
      <c r="FTJ28" s="568">
        <f t="shared" si="71"/>
        <v>0</v>
      </c>
      <c r="FTK28" s="568">
        <f t="shared" si="71"/>
        <v>0</v>
      </c>
      <c r="FTL28" s="568">
        <f t="shared" si="71"/>
        <v>0</v>
      </c>
      <c r="FTM28" s="568">
        <f t="shared" si="71"/>
        <v>0</v>
      </c>
      <c r="FTN28" s="568">
        <f t="shared" si="71"/>
        <v>0</v>
      </c>
      <c r="FTO28" s="568">
        <f t="shared" si="71"/>
        <v>0</v>
      </c>
      <c r="FTP28" s="568">
        <f t="shared" si="71"/>
        <v>0</v>
      </c>
      <c r="FTQ28" s="568">
        <f t="shared" si="71"/>
        <v>0</v>
      </c>
      <c r="FTR28" s="568">
        <f t="shared" si="71"/>
        <v>0</v>
      </c>
      <c r="FTS28" s="568">
        <f t="shared" si="71"/>
        <v>0</v>
      </c>
      <c r="FTT28" s="568">
        <f t="shared" si="71"/>
        <v>0</v>
      </c>
      <c r="FTU28" s="568">
        <f t="shared" si="71"/>
        <v>0</v>
      </c>
      <c r="FTV28" s="568">
        <f t="shared" si="71"/>
        <v>0</v>
      </c>
      <c r="FTW28" s="568">
        <f t="shared" si="71"/>
        <v>0</v>
      </c>
      <c r="FTX28" s="568">
        <f t="shared" si="71"/>
        <v>0</v>
      </c>
      <c r="FTY28" s="568">
        <f t="shared" si="71"/>
        <v>0</v>
      </c>
      <c r="FTZ28" s="568">
        <f t="shared" si="71"/>
        <v>0</v>
      </c>
      <c r="FUA28" s="568">
        <f t="shared" si="71"/>
        <v>0</v>
      </c>
      <c r="FUB28" s="568">
        <f t="shared" si="71"/>
        <v>0</v>
      </c>
      <c r="FUC28" s="568">
        <f t="shared" si="71"/>
        <v>0</v>
      </c>
      <c r="FUD28" s="568">
        <f t="shared" si="71"/>
        <v>0</v>
      </c>
      <c r="FUE28" s="568">
        <f t="shared" si="71"/>
        <v>0</v>
      </c>
      <c r="FUF28" s="568">
        <f t="shared" si="71"/>
        <v>0</v>
      </c>
      <c r="FUG28" s="568">
        <f t="shared" si="71"/>
        <v>0</v>
      </c>
      <c r="FUH28" s="568">
        <f t="shared" si="71"/>
        <v>0</v>
      </c>
      <c r="FUI28" s="568">
        <f t="shared" si="71"/>
        <v>0</v>
      </c>
      <c r="FUJ28" s="568">
        <f t="shared" si="71"/>
        <v>0</v>
      </c>
      <c r="FUK28" s="568">
        <f t="shared" ref="FUK28:FWV28" si="72">FUK26/365</f>
        <v>0</v>
      </c>
      <c r="FUL28" s="568">
        <f t="shared" si="72"/>
        <v>0</v>
      </c>
      <c r="FUM28" s="568">
        <f t="shared" si="72"/>
        <v>0</v>
      </c>
      <c r="FUN28" s="568">
        <f t="shared" si="72"/>
        <v>0</v>
      </c>
      <c r="FUO28" s="568">
        <f t="shared" si="72"/>
        <v>0</v>
      </c>
      <c r="FUP28" s="568">
        <f t="shared" si="72"/>
        <v>0</v>
      </c>
      <c r="FUQ28" s="568">
        <f t="shared" si="72"/>
        <v>0</v>
      </c>
      <c r="FUR28" s="568">
        <f t="shared" si="72"/>
        <v>0</v>
      </c>
      <c r="FUS28" s="568">
        <f t="shared" si="72"/>
        <v>0</v>
      </c>
      <c r="FUT28" s="568">
        <f t="shared" si="72"/>
        <v>0</v>
      </c>
      <c r="FUU28" s="568">
        <f t="shared" si="72"/>
        <v>0</v>
      </c>
      <c r="FUV28" s="568">
        <f t="shared" si="72"/>
        <v>0</v>
      </c>
      <c r="FUW28" s="568">
        <f t="shared" si="72"/>
        <v>0</v>
      </c>
      <c r="FUX28" s="568">
        <f t="shared" si="72"/>
        <v>0</v>
      </c>
      <c r="FUY28" s="568">
        <f t="shared" si="72"/>
        <v>0</v>
      </c>
      <c r="FUZ28" s="568">
        <f t="shared" si="72"/>
        <v>0</v>
      </c>
      <c r="FVA28" s="568">
        <f t="shared" si="72"/>
        <v>0</v>
      </c>
      <c r="FVB28" s="568">
        <f t="shared" si="72"/>
        <v>0</v>
      </c>
      <c r="FVC28" s="568">
        <f t="shared" si="72"/>
        <v>0</v>
      </c>
      <c r="FVD28" s="568">
        <f t="shared" si="72"/>
        <v>0</v>
      </c>
      <c r="FVE28" s="568">
        <f t="shared" si="72"/>
        <v>0</v>
      </c>
      <c r="FVF28" s="568">
        <f t="shared" si="72"/>
        <v>0</v>
      </c>
      <c r="FVG28" s="568">
        <f t="shared" si="72"/>
        <v>0</v>
      </c>
      <c r="FVH28" s="568">
        <f t="shared" si="72"/>
        <v>0</v>
      </c>
      <c r="FVI28" s="568">
        <f t="shared" si="72"/>
        <v>0</v>
      </c>
      <c r="FVJ28" s="568">
        <f t="shared" si="72"/>
        <v>0</v>
      </c>
      <c r="FVK28" s="568">
        <f t="shared" si="72"/>
        <v>0</v>
      </c>
      <c r="FVL28" s="568">
        <f t="shared" si="72"/>
        <v>0</v>
      </c>
      <c r="FVM28" s="568">
        <f t="shared" si="72"/>
        <v>0</v>
      </c>
      <c r="FVN28" s="568">
        <f t="shared" si="72"/>
        <v>0</v>
      </c>
      <c r="FVO28" s="568">
        <f t="shared" si="72"/>
        <v>0</v>
      </c>
      <c r="FVP28" s="568">
        <f t="shared" si="72"/>
        <v>0</v>
      </c>
      <c r="FVQ28" s="568">
        <f t="shared" si="72"/>
        <v>0</v>
      </c>
      <c r="FVR28" s="568">
        <f t="shared" si="72"/>
        <v>0</v>
      </c>
      <c r="FVS28" s="568">
        <f t="shared" si="72"/>
        <v>0</v>
      </c>
      <c r="FVT28" s="568">
        <f t="shared" si="72"/>
        <v>0</v>
      </c>
      <c r="FVU28" s="568">
        <f t="shared" si="72"/>
        <v>0</v>
      </c>
      <c r="FVV28" s="568">
        <f t="shared" si="72"/>
        <v>0</v>
      </c>
      <c r="FVW28" s="568">
        <f t="shared" si="72"/>
        <v>0</v>
      </c>
      <c r="FVX28" s="568">
        <f t="shared" si="72"/>
        <v>0</v>
      </c>
      <c r="FVY28" s="568">
        <f t="shared" si="72"/>
        <v>0</v>
      </c>
      <c r="FVZ28" s="568">
        <f t="shared" si="72"/>
        <v>0</v>
      </c>
      <c r="FWA28" s="568">
        <f t="shared" si="72"/>
        <v>0</v>
      </c>
      <c r="FWB28" s="568">
        <f t="shared" si="72"/>
        <v>0</v>
      </c>
      <c r="FWC28" s="568">
        <f t="shared" si="72"/>
        <v>0</v>
      </c>
      <c r="FWD28" s="568">
        <f t="shared" si="72"/>
        <v>0</v>
      </c>
      <c r="FWE28" s="568">
        <f t="shared" si="72"/>
        <v>0</v>
      </c>
      <c r="FWF28" s="568">
        <f t="shared" si="72"/>
        <v>0</v>
      </c>
      <c r="FWG28" s="568">
        <f t="shared" si="72"/>
        <v>0</v>
      </c>
      <c r="FWH28" s="568">
        <f t="shared" si="72"/>
        <v>0</v>
      </c>
      <c r="FWI28" s="568">
        <f t="shared" si="72"/>
        <v>0</v>
      </c>
      <c r="FWJ28" s="568">
        <f t="shared" si="72"/>
        <v>0</v>
      </c>
      <c r="FWK28" s="568">
        <f t="shared" si="72"/>
        <v>0</v>
      </c>
      <c r="FWL28" s="568">
        <f t="shared" si="72"/>
        <v>0</v>
      </c>
      <c r="FWM28" s="568">
        <f t="shared" si="72"/>
        <v>0</v>
      </c>
      <c r="FWN28" s="568">
        <f t="shared" si="72"/>
        <v>0</v>
      </c>
      <c r="FWO28" s="568">
        <f t="shared" si="72"/>
        <v>0</v>
      </c>
      <c r="FWP28" s="568">
        <f t="shared" si="72"/>
        <v>0</v>
      </c>
      <c r="FWQ28" s="568">
        <f t="shared" si="72"/>
        <v>0</v>
      </c>
      <c r="FWR28" s="568">
        <f t="shared" si="72"/>
        <v>0</v>
      </c>
      <c r="FWS28" s="568">
        <f t="shared" si="72"/>
        <v>0</v>
      </c>
      <c r="FWT28" s="568">
        <f t="shared" si="72"/>
        <v>0</v>
      </c>
      <c r="FWU28" s="568">
        <f t="shared" si="72"/>
        <v>0</v>
      </c>
      <c r="FWV28" s="568">
        <f t="shared" si="72"/>
        <v>0</v>
      </c>
      <c r="FWW28" s="568">
        <f t="shared" ref="FWW28:FZH28" si="73">FWW26/365</f>
        <v>0</v>
      </c>
      <c r="FWX28" s="568">
        <f t="shared" si="73"/>
        <v>0</v>
      </c>
      <c r="FWY28" s="568">
        <f t="shared" si="73"/>
        <v>0</v>
      </c>
      <c r="FWZ28" s="568">
        <f t="shared" si="73"/>
        <v>0</v>
      </c>
      <c r="FXA28" s="568">
        <f t="shared" si="73"/>
        <v>0</v>
      </c>
      <c r="FXB28" s="568">
        <f t="shared" si="73"/>
        <v>0</v>
      </c>
      <c r="FXC28" s="568">
        <f t="shared" si="73"/>
        <v>0</v>
      </c>
      <c r="FXD28" s="568">
        <f t="shared" si="73"/>
        <v>0</v>
      </c>
      <c r="FXE28" s="568">
        <f t="shared" si="73"/>
        <v>0</v>
      </c>
      <c r="FXF28" s="568">
        <f t="shared" si="73"/>
        <v>0</v>
      </c>
      <c r="FXG28" s="568">
        <f t="shared" si="73"/>
        <v>0</v>
      </c>
      <c r="FXH28" s="568">
        <f t="shared" si="73"/>
        <v>0</v>
      </c>
      <c r="FXI28" s="568">
        <f t="shared" si="73"/>
        <v>0</v>
      </c>
      <c r="FXJ28" s="568">
        <f t="shared" si="73"/>
        <v>0</v>
      </c>
      <c r="FXK28" s="568">
        <f t="shared" si="73"/>
        <v>0</v>
      </c>
      <c r="FXL28" s="568">
        <f t="shared" si="73"/>
        <v>0</v>
      </c>
      <c r="FXM28" s="568">
        <f t="shared" si="73"/>
        <v>0</v>
      </c>
      <c r="FXN28" s="568">
        <f t="shared" si="73"/>
        <v>0</v>
      </c>
      <c r="FXO28" s="568">
        <f t="shared" si="73"/>
        <v>0</v>
      </c>
      <c r="FXP28" s="568">
        <f t="shared" si="73"/>
        <v>0</v>
      </c>
      <c r="FXQ28" s="568">
        <f t="shared" si="73"/>
        <v>0</v>
      </c>
      <c r="FXR28" s="568">
        <f t="shared" si="73"/>
        <v>0</v>
      </c>
      <c r="FXS28" s="568">
        <f t="shared" si="73"/>
        <v>0</v>
      </c>
      <c r="FXT28" s="568">
        <f t="shared" si="73"/>
        <v>0</v>
      </c>
      <c r="FXU28" s="568">
        <f t="shared" si="73"/>
        <v>0</v>
      </c>
      <c r="FXV28" s="568">
        <f t="shared" si="73"/>
        <v>0</v>
      </c>
      <c r="FXW28" s="568">
        <f t="shared" si="73"/>
        <v>0</v>
      </c>
      <c r="FXX28" s="568">
        <f t="shared" si="73"/>
        <v>0</v>
      </c>
      <c r="FXY28" s="568">
        <f t="shared" si="73"/>
        <v>0</v>
      </c>
      <c r="FXZ28" s="568">
        <f t="shared" si="73"/>
        <v>0</v>
      </c>
      <c r="FYA28" s="568">
        <f t="shared" si="73"/>
        <v>0</v>
      </c>
      <c r="FYB28" s="568">
        <f t="shared" si="73"/>
        <v>0</v>
      </c>
      <c r="FYC28" s="568">
        <f t="shared" si="73"/>
        <v>0</v>
      </c>
      <c r="FYD28" s="568">
        <f t="shared" si="73"/>
        <v>0</v>
      </c>
      <c r="FYE28" s="568">
        <f t="shared" si="73"/>
        <v>0</v>
      </c>
      <c r="FYF28" s="568">
        <f t="shared" si="73"/>
        <v>0</v>
      </c>
      <c r="FYG28" s="568">
        <f t="shared" si="73"/>
        <v>0</v>
      </c>
      <c r="FYH28" s="568">
        <f t="shared" si="73"/>
        <v>0</v>
      </c>
      <c r="FYI28" s="568">
        <f t="shared" si="73"/>
        <v>0</v>
      </c>
      <c r="FYJ28" s="568">
        <f t="shared" si="73"/>
        <v>0</v>
      </c>
      <c r="FYK28" s="568">
        <f t="shared" si="73"/>
        <v>0</v>
      </c>
      <c r="FYL28" s="568">
        <f t="shared" si="73"/>
        <v>0</v>
      </c>
      <c r="FYM28" s="568">
        <f t="shared" si="73"/>
        <v>0</v>
      </c>
      <c r="FYN28" s="568">
        <f t="shared" si="73"/>
        <v>0</v>
      </c>
      <c r="FYO28" s="568">
        <f t="shared" si="73"/>
        <v>0</v>
      </c>
      <c r="FYP28" s="568">
        <f t="shared" si="73"/>
        <v>0</v>
      </c>
      <c r="FYQ28" s="568">
        <f t="shared" si="73"/>
        <v>0</v>
      </c>
      <c r="FYR28" s="568">
        <f t="shared" si="73"/>
        <v>0</v>
      </c>
      <c r="FYS28" s="568">
        <f t="shared" si="73"/>
        <v>0</v>
      </c>
      <c r="FYT28" s="568">
        <f t="shared" si="73"/>
        <v>0</v>
      </c>
      <c r="FYU28" s="568">
        <f t="shared" si="73"/>
        <v>0</v>
      </c>
      <c r="FYV28" s="568">
        <f t="shared" si="73"/>
        <v>0</v>
      </c>
      <c r="FYW28" s="568">
        <f t="shared" si="73"/>
        <v>0</v>
      </c>
      <c r="FYX28" s="568">
        <f t="shared" si="73"/>
        <v>0</v>
      </c>
      <c r="FYY28" s="568">
        <f t="shared" si="73"/>
        <v>0</v>
      </c>
      <c r="FYZ28" s="568">
        <f t="shared" si="73"/>
        <v>0</v>
      </c>
      <c r="FZA28" s="568">
        <f t="shared" si="73"/>
        <v>0</v>
      </c>
      <c r="FZB28" s="568">
        <f t="shared" si="73"/>
        <v>0</v>
      </c>
      <c r="FZC28" s="568">
        <f t="shared" si="73"/>
        <v>0</v>
      </c>
      <c r="FZD28" s="568">
        <f t="shared" si="73"/>
        <v>0</v>
      </c>
      <c r="FZE28" s="568">
        <f t="shared" si="73"/>
        <v>0</v>
      </c>
      <c r="FZF28" s="568">
        <f t="shared" si="73"/>
        <v>0</v>
      </c>
      <c r="FZG28" s="568">
        <f t="shared" si="73"/>
        <v>0</v>
      </c>
      <c r="FZH28" s="568">
        <f t="shared" si="73"/>
        <v>0</v>
      </c>
      <c r="FZI28" s="568">
        <f t="shared" ref="FZI28:GBT28" si="74">FZI26/365</f>
        <v>0</v>
      </c>
      <c r="FZJ28" s="568">
        <f t="shared" si="74"/>
        <v>0</v>
      </c>
      <c r="FZK28" s="568">
        <f t="shared" si="74"/>
        <v>0</v>
      </c>
      <c r="FZL28" s="568">
        <f t="shared" si="74"/>
        <v>0</v>
      </c>
      <c r="FZM28" s="568">
        <f t="shared" si="74"/>
        <v>0</v>
      </c>
      <c r="FZN28" s="568">
        <f t="shared" si="74"/>
        <v>0</v>
      </c>
      <c r="FZO28" s="568">
        <f t="shared" si="74"/>
        <v>0</v>
      </c>
      <c r="FZP28" s="568">
        <f t="shared" si="74"/>
        <v>0</v>
      </c>
      <c r="FZQ28" s="568">
        <f t="shared" si="74"/>
        <v>0</v>
      </c>
      <c r="FZR28" s="568">
        <f t="shared" si="74"/>
        <v>0</v>
      </c>
      <c r="FZS28" s="568">
        <f t="shared" si="74"/>
        <v>0</v>
      </c>
      <c r="FZT28" s="568">
        <f t="shared" si="74"/>
        <v>0</v>
      </c>
      <c r="FZU28" s="568">
        <f t="shared" si="74"/>
        <v>0</v>
      </c>
      <c r="FZV28" s="568">
        <f t="shared" si="74"/>
        <v>0</v>
      </c>
      <c r="FZW28" s="568">
        <f t="shared" si="74"/>
        <v>0</v>
      </c>
      <c r="FZX28" s="568">
        <f t="shared" si="74"/>
        <v>0</v>
      </c>
      <c r="FZY28" s="568">
        <f t="shared" si="74"/>
        <v>0</v>
      </c>
      <c r="FZZ28" s="568">
        <f t="shared" si="74"/>
        <v>0</v>
      </c>
      <c r="GAA28" s="568">
        <f t="shared" si="74"/>
        <v>0</v>
      </c>
      <c r="GAB28" s="568">
        <f t="shared" si="74"/>
        <v>0</v>
      </c>
      <c r="GAC28" s="568">
        <f t="shared" si="74"/>
        <v>0</v>
      </c>
      <c r="GAD28" s="568">
        <f t="shared" si="74"/>
        <v>0</v>
      </c>
      <c r="GAE28" s="568">
        <f t="shared" si="74"/>
        <v>0</v>
      </c>
      <c r="GAF28" s="568">
        <f t="shared" si="74"/>
        <v>0</v>
      </c>
      <c r="GAG28" s="568">
        <f t="shared" si="74"/>
        <v>0</v>
      </c>
      <c r="GAH28" s="568">
        <f t="shared" si="74"/>
        <v>0</v>
      </c>
      <c r="GAI28" s="568">
        <f t="shared" si="74"/>
        <v>0</v>
      </c>
      <c r="GAJ28" s="568">
        <f t="shared" si="74"/>
        <v>0</v>
      </c>
      <c r="GAK28" s="568">
        <f t="shared" si="74"/>
        <v>0</v>
      </c>
      <c r="GAL28" s="568">
        <f t="shared" si="74"/>
        <v>0</v>
      </c>
      <c r="GAM28" s="568">
        <f t="shared" si="74"/>
        <v>0</v>
      </c>
      <c r="GAN28" s="568">
        <f t="shared" si="74"/>
        <v>0</v>
      </c>
      <c r="GAO28" s="568">
        <f t="shared" si="74"/>
        <v>0</v>
      </c>
      <c r="GAP28" s="568">
        <f t="shared" si="74"/>
        <v>0</v>
      </c>
      <c r="GAQ28" s="568">
        <f t="shared" si="74"/>
        <v>0</v>
      </c>
      <c r="GAR28" s="568">
        <f t="shared" si="74"/>
        <v>0</v>
      </c>
      <c r="GAS28" s="568">
        <f t="shared" si="74"/>
        <v>0</v>
      </c>
      <c r="GAT28" s="568">
        <f t="shared" si="74"/>
        <v>0</v>
      </c>
      <c r="GAU28" s="568">
        <f t="shared" si="74"/>
        <v>0</v>
      </c>
      <c r="GAV28" s="568">
        <f t="shared" si="74"/>
        <v>0</v>
      </c>
      <c r="GAW28" s="568">
        <f t="shared" si="74"/>
        <v>0</v>
      </c>
      <c r="GAX28" s="568">
        <f t="shared" si="74"/>
        <v>0</v>
      </c>
      <c r="GAY28" s="568">
        <f t="shared" si="74"/>
        <v>0</v>
      </c>
      <c r="GAZ28" s="568">
        <f t="shared" si="74"/>
        <v>0</v>
      </c>
      <c r="GBA28" s="568">
        <f t="shared" si="74"/>
        <v>0</v>
      </c>
      <c r="GBB28" s="568">
        <f t="shared" si="74"/>
        <v>0</v>
      </c>
      <c r="GBC28" s="568">
        <f t="shared" si="74"/>
        <v>0</v>
      </c>
      <c r="GBD28" s="568">
        <f t="shared" si="74"/>
        <v>0</v>
      </c>
      <c r="GBE28" s="568">
        <f t="shared" si="74"/>
        <v>0</v>
      </c>
      <c r="GBF28" s="568">
        <f t="shared" si="74"/>
        <v>0</v>
      </c>
      <c r="GBG28" s="568">
        <f t="shared" si="74"/>
        <v>0</v>
      </c>
      <c r="GBH28" s="568">
        <f t="shared" si="74"/>
        <v>0</v>
      </c>
      <c r="GBI28" s="568">
        <f t="shared" si="74"/>
        <v>0</v>
      </c>
      <c r="GBJ28" s="568">
        <f t="shared" si="74"/>
        <v>0</v>
      </c>
      <c r="GBK28" s="568">
        <f t="shared" si="74"/>
        <v>0</v>
      </c>
      <c r="GBL28" s="568">
        <f t="shared" si="74"/>
        <v>0</v>
      </c>
      <c r="GBM28" s="568">
        <f t="shared" si="74"/>
        <v>0</v>
      </c>
      <c r="GBN28" s="568">
        <f t="shared" si="74"/>
        <v>0</v>
      </c>
      <c r="GBO28" s="568">
        <f t="shared" si="74"/>
        <v>0</v>
      </c>
      <c r="GBP28" s="568">
        <f t="shared" si="74"/>
        <v>0</v>
      </c>
      <c r="GBQ28" s="568">
        <f t="shared" si="74"/>
        <v>0</v>
      </c>
      <c r="GBR28" s="568">
        <f t="shared" si="74"/>
        <v>0</v>
      </c>
      <c r="GBS28" s="568">
        <f t="shared" si="74"/>
        <v>0</v>
      </c>
      <c r="GBT28" s="568">
        <f t="shared" si="74"/>
        <v>0</v>
      </c>
      <c r="GBU28" s="568">
        <f t="shared" ref="GBU28:GEF28" si="75">GBU26/365</f>
        <v>0</v>
      </c>
      <c r="GBV28" s="568">
        <f t="shared" si="75"/>
        <v>0</v>
      </c>
      <c r="GBW28" s="568">
        <f t="shared" si="75"/>
        <v>0</v>
      </c>
      <c r="GBX28" s="568">
        <f t="shared" si="75"/>
        <v>0</v>
      </c>
      <c r="GBY28" s="568">
        <f t="shared" si="75"/>
        <v>0</v>
      </c>
      <c r="GBZ28" s="568">
        <f t="shared" si="75"/>
        <v>0</v>
      </c>
      <c r="GCA28" s="568">
        <f t="shared" si="75"/>
        <v>0</v>
      </c>
      <c r="GCB28" s="568">
        <f t="shared" si="75"/>
        <v>0</v>
      </c>
      <c r="GCC28" s="568">
        <f t="shared" si="75"/>
        <v>0</v>
      </c>
      <c r="GCD28" s="568">
        <f t="shared" si="75"/>
        <v>0</v>
      </c>
      <c r="GCE28" s="568">
        <f t="shared" si="75"/>
        <v>0</v>
      </c>
      <c r="GCF28" s="568">
        <f t="shared" si="75"/>
        <v>0</v>
      </c>
      <c r="GCG28" s="568">
        <f t="shared" si="75"/>
        <v>0</v>
      </c>
      <c r="GCH28" s="568">
        <f t="shared" si="75"/>
        <v>0</v>
      </c>
      <c r="GCI28" s="568">
        <f t="shared" si="75"/>
        <v>0</v>
      </c>
      <c r="GCJ28" s="568">
        <f t="shared" si="75"/>
        <v>0</v>
      </c>
      <c r="GCK28" s="568">
        <f t="shared" si="75"/>
        <v>0</v>
      </c>
      <c r="GCL28" s="568">
        <f t="shared" si="75"/>
        <v>0</v>
      </c>
      <c r="GCM28" s="568">
        <f t="shared" si="75"/>
        <v>0</v>
      </c>
      <c r="GCN28" s="568">
        <f t="shared" si="75"/>
        <v>0</v>
      </c>
      <c r="GCO28" s="568">
        <f t="shared" si="75"/>
        <v>0</v>
      </c>
      <c r="GCP28" s="568">
        <f t="shared" si="75"/>
        <v>0</v>
      </c>
      <c r="GCQ28" s="568">
        <f t="shared" si="75"/>
        <v>0</v>
      </c>
      <c r="GCR28" s="568">
        <f t="shared" si="75"/>
        <v>0</v>
      </c>
      <c r="GCS28" s="568">
        <f t="shared" si="75"/>
        <v>0</v>
      </c>
      <c r="GCT28" s="568">
        <f t="shared" si="75"/>
        <v>0</v>
      </c>
      <c r="GCU28" s="568">
        <f t="shared" si="75"/>
        <v>0</v>
      </c>
      <c r="GCV28" s="568">
        <f t="shared" si="75"/>
        <v>0</v>
      </c>
      <c r="GCW28" s="568">
        <f t="shared" si="75"/>
        <v>0</v>
      </c>
      <c r="GCX28" s="568">
        <f t="shared" si="75"/>
        <v>0</v>
      </c>
      <c r="GCY28" s="568">
        <f t="shared" si="75"/>
        <v>0</v>
      </c>
      <c r="GCZ28" s="568">
        <f t="shared" si="75"/>
        <v>0</v>
      </c>
      <c r="GDA28" s="568">
        <f t="shared" si="75"/>
        <v>0</v>
      </c>
      <c r="GDB28" s="568">
        <f t="shared" si="75"/>
        <v>0</v>
      </c>
      <c r="GDC28" s="568">
        <f t="shared" si="75"/>
        <v>0</v>
      </c>
      <c r="GDD28" s="568">
        <f t="shared" si="75"/>
        <v>0</v>
      </c>
      <c r="GDE28" s="568">
        <f t="shared" si="75"/>
        <v>0</v>
      </c>
      <c r="GDF28" s="568">
        <f t="shared" si="75"/>
        <v>0</v>
      </c>
      <c r="GDG28" s="568">
        <f t="shared" si="75"/>
        <v>0</v>
      </c>
      <c r="GDH28" s="568">
        <f t="shared" si="75"/>
        <v>0</v>
      </c>
      <c r="GDI28" s="568">
        <f t="shared" si="75"/>
        <v>0</v>
      </c>
      <c r="GDJ28" s="568">
        <f t="shared" si="75"/>
        <v>0</v>
      </c>
      <c r="GDK28" s="568">
        <f t="shared" si="75"/>
        <v>0</v>
      </c>
      <c r="GDL28" s="568">
        <f t="shared" si="75"/>
        <v>0</v>
      </c>
      <c r="GDM28" s="568">
        <f t="shared" si="75"/>
        <v>0</v>
      </c>
      <c r="GDN28" s="568">
        <f t="shared" si="75"/>
        <v>0</v>
      </c>
      <c r="GDO28" s="568">
        <f t="shared" si="75"/>
        <v>0</v>
      </c>
      <c r="GDP28" s="568">
        <f t="shared" si="75"/>
        <v>0</v>
      </c>
      <c r="GDQ28" s="568">
        <f t="shared" si="75"/>
        <v>0</v>
      </c>
      <c r="GDR28" s="568">
        <f t="shared" si="75"/>
        <v>0</v>
      </c>
      <c r="GDS28" s="568">
        <f t="shared" si="75"/>
        <v>0</v>
      </c>
      <c r="GDT28" s="568">
        <f t="shared" si="75"/>
        <v>0</v>
      </c>
      <c r="GDU28" s="568">
        <f t="shared" si="75"/>
        <v>0</v>
      </c>
      <c r="GDV28" s="568">
        <f t="shared" si="75"/>
        <v>0</v>
      </c>
      <c r="GDW28" s="568">
        <f t="shared" si="75"/>
        <v>0</v>
      </c>
      <c r="GDX28" s="568">
        <f t="shared" si="75"/>
        <v>0</v>
      </c>
      <c r="GDY28" s="568">
        <f t="shared" si="75"/>
        <v>0</v>
      </c>
      <c r="GDZ28" s="568">
        <f t="shared" si="75"/>
        <v>0</v>
      </c>
      <c r="GEA28" s="568">
        <f t="shared" si="75"/>
        <v>0</v>
      </c>
      <c r="GEB28" s="568">
        <f t="shared" si="75"/>
        <v>0</v>
      </c>
      <c r="GEC28" s="568">
        <f t="shared" si="75"/>
        <v>0</v>
      </c>
      <c r="GED28" s="568">
        <f t="shared" si="75"/>
        <v>0</v>
      </c>
      <c r="GEE28" s="568">
        <f t="shared" si="75"/>
        <v>0</v>
      </c>
      <c r="GEF28" s="568">
        <f t="shared" si="75"/>
        <v>0</v>
      </c>
      <c r="GEG28" s="568">
        <f t="shared" ref="GEG28:GGR28" si="76">GEG26/365</f>
        <v>0</v>
      </c>
      <c r="GEH28" s="568">
        <f t="shared" si="76"/>
        <v>0</v>
      </c>
      <c r="GEI28" s="568">
        <f t="shared" si="76"/>
        <v>0</v>
      </c>
      <c r="GEJ28" s="568">
        <f t="shared" si="76"/>
        <v>0</v>
      </c>
      <c r="GEK28" s="568">
        <f t="shared" si="76"/>
        <v>0</v>
      </c>
      <c r="GEL28" s="568">
        <f t="shared" si="76"/>
        <v>0</v>
      </c>
      <c r="GEM28" s="568">
        <f t="shared" si="76"/>
        <v>0</v>
      </c>
      <c r="GEN28" s="568">
        <f t="shared" si="76"/>
        <v>0</v>
      </c>
      <c r="GEO28" s="568">
        <f t="shared" si="76"/>
        <v>0</v>
      </c>
      <c r="GEP28" s="568">
        <f t="shared" si="76"/>
        <v>0</v>
      </c>
      <c r="GEQ28" s="568">
        <f t="shared" si="76"/>
        <v>0</v>
      </c>
      <c r="GER28" s="568">
        <f t="shared" si="76"/>
        <v>0</v>
      </c>
      <c r="GES28" s="568">
        <f t="shared" si="76"/>
        <v>0</v>
      </c>
      <c r="GET28" s="568">
        <f t="shared" si="76"/>
        <v>0</v>
      </c>
      <c r="GEU28" s="568">
        <f t="shared" si="76"/>
        <v>0</v>
      </c>
      <c r="GEV28" s="568">
        <f t="shared" si="76"/>
        <v>0</v>
      </c>
      <c r="GEW28" s="568">
        <f t="shared" si="76"/>
        <v>0</v>
      </c>
      <c r="GEX28" s="568">
        <f t="shared" si="76"/>
        <v>0</v>
      </c>
      <c r="GEY28" s="568">
        <f t="shared" si="76"/>
        <v>0</v>
      </c>
      <c r="GEZ28" s="568">
        <f t="shared" si="76"/>
        <v>0</v>
      </c>
      <c r="GFA28" s="568">
        <f t="shared" si="76"/>
        <v>0</v>
      </c>
      <c r="GFB28" s="568">
        <f t="shared" si="76"/>
        <v>0</v>
      </c>
      <c r="GFC28" s="568">
        <f t="shared" si="76"/>
        <v>0</v>
      </c>
      <c r="GFD28" s="568">
        <f t="shared" si="76"/>
        <v>0</v>
      </c>
      <c r="GFE28" s="568">
        <f t="shared" si="76"/>
        <v>0</v>
      </c>
      <c r="GFF28" s="568">
        <f t="shared" si="76"/>
        <v>0</v>
      </c>
      <c r="GFG28" s="568">
        <f t="shared" si="76"/>
        <v>0</v>
      </c>
      <c r="GFH28" s="568">
        <f t="shared" si="76"/>
        <v>0</v>
      </c>
      <c r="GFI28" s="568">
        <f t="shared" si="76"/>
        <v>0</v>
      </c>
      <c r="GFJ28" s="568">
        <f t="shared" si="76"/>
        <v>0</v>
      </c>
      <c r="GFK28" s="568">
        <f t="shared" si="76"/>
        <v>0</v>
      </c>
      <c r="GFL28" s="568">
        <f t="shared" si="76"/>
        <v>0</v>
      </c>
      <c r="GFM28" s="568">
        <f t="shared" si="76"/>
        <v>0</v>
      </c>
      <c r="GFN28" s="568">
        <f t="shared" si="76"/>
        <v>0</v>
      </c>
      <c r="GFO28" s="568">
        <f t="shared" si="76"/>
        <v>0</v>
      </c>
      <c r="GFP28" s="568">
        <f t="shared" si="76"/>
        <v>0</v>
      </c>
      <c r="GFQ28" s="568">
        <f t="shared" si="76"/>
        <v>0</v>
      </c>
      <c r="GFR28" s="568">
        <f t="shared" si="76"/>
        <v>0</v>
      </c>
      <c r="GFS28" s="568">
        <f t="shared" si="76"/>
        <v>0</v>
      </c>
      <c r="GFT28" s="568">
        <f t="shared" si="76"/>
        <v>0</v>
      </c>
      <c r="GFU28" s="568">
        <f t="shared" si="76"/>
        <v>0</v>
      </c>
      <c r="GFV28" s="568">
        <f t="shared" si="76"/>
        <v>0</v>
      </c>
      <c r="GFW28" s="568">
        <f t="shared" si="76"/>
        <v>0</v>
      </c>
      <c r="GFX28" s="568">
        <f t="shared" si="76"/>
        <v>0</v>
      </c>
      <c r="GFY28" s="568">
        <f t="shared" si="76"/>
        <v>0</v>
      </c>
      <c r="GFZ28" s="568">
        <f t="shared" si="76"/>
        <v>0</v>
      </c>
      <c r="GGA28" s="568">
        <f t="shared" si="76"/>
        <v>0</v>
      </c>
      <c r="GGB28" s="568">
        <f t="shared" si="76"/>
        <v>0</v>
      </c>
      <c r="GGC28" s="568">
        <f t="shared" si="76"/>
        <v>0</v>
      </c>
      <c r="GGD28" s="568">
        <f t="shared" si="76"/>
        <v>0</v>
      </c>
      <c r="GGE28" s="568">
        <f t="shared" si="76"/>
        <v>0</v>
      </c>
      <c r="GGF28" s="568">
        <f t="shared" si="76"/>
        <v>0</v>
      </c>
      <c r="GGG28" s="568">
        <f t="shared" si="76"/>
        <v>0</v>
      </c>
      <c r="GGH28" s="568">
        <f t="shared" si="76"/>
        <v>0</v>
      </c>
      <c r="GGI28" s="568">
        <f t="shared" si="76"/>
        <v>0</v>
      </c>
      <c r="GGJ28" s="568">
        <f t="shared" si="76"/>
        <v>0</v>
      </c>
      <c r="GGK28" s="568">
        <f t="shared" si="76"/>
        <v>0</v>
      </c>
      <c r="GGL28" s="568">
        <f t="shared" si="76"/>
        <v>0</v>
      </c>
      <c r="GGM28" s="568">
        <f t="shared" si="76"/>
        <v>0</v>
      </c>
      <c r="GGN28" s="568">
        <f t="shared" si="76"/>
        <v>0</v>
      </c>
      <c r="GGO28" s="568">
        <f t="shared" si="76"/>
        <v>0</v>
      </c>
      <c r="GGP28" s="568">
        <f t="shared" si="76"/>
        <v>0</v>
      </c>
      <c r="GGQ28" s="568">
        <f t="shared" si="76"/>
        <v>0</v>
      </c>
      <c r="GGR28" s="568">
        <f t="shared" si="76"/>
        <v>0</v>
      </c>
      <c r="GGS28" s="568">
        <f t="shared" ref="GGS28:GJD28" si="77">GGS26/365</f>
        <v>0</v>
      </c>
      <c r="GGT28" s="568">
        <f t="shared" si="77"/>
        <v>0</v>
      </c>
      <c r="GGU28" s="568">
        <f t="shared" si="77"/>
        <v>0</v>
      </c>
      <c r="GGV28" s="568">
        <f t="shared" si="77"/>
        <v>0</v>
      </c>
      <c r="GGW28" s="568">
        <f t="shared" si="77"/>
        <v>0</v>
      </c>
      <c r="GGX28" s="568">
        <f t="shared" si="77"/>
        <v>0</v>
      </c>
      <c r="GGY28" s="568">
        <f t="shared" si="77"/>
        <v>0</v>
      </c>
      <c r="GGZ28" s="568">
        <f t="shared" si="77"/>
        <v>0</v>
      </c>
      <c r="GHA28" s="568">
        <f t="shared" si="77"/>
        <v>0</v>
      </c>
      <c r="GHB28" s="568">
        <f t="shared" si="77"/>
        <v>0</v>
      </c>
      <c r="GHC28" s="568">
        <f t="shared" si="77"/>
        <v>0</v>
      </c>
      <c r="GHD28" s="568">
        <f t="shared" si="77"/>
        <v>0</v>
      </c>
      <c r="GHE28" s="568">
        <f t="shared" si="77"/>
        <v>0</v>
      </c>
      <c r="GHF28" s="568">
        <f t="shared" si="77"/>
        <v>0</v>
      </c>
      <c r="GHG28" s="568">
        <f t="shared" si="77"/>
        <v>0</v>
      </c>
      <c r="GHH28" s="568">
        <f t="shared" si="77"/>
        <v>0</v>
      </c>
      <c r="GHI28" s="568">
        <f t="shared" si="77"/>
        <v>0</v>
      </c>
      <c r="GHJ28" s="568">
        <f t="shared" si="77"/>
        <v>0</v>
      </c>
      <c r="GHK28" s="568">
        <f t="shared" si="77"/>
        <v>0</v>
      </c>
      <c r="GHL28" s="568">
        <f t="shared" si="77"/>
        <v>0</v>
      </c>
      <c r="GHM28" s="568">
        <f t="shared" si="77"/>
        <v>0</v>
      </c>
      <c r="GHN28" s="568">
        <f t="shared" si="77"/>
        <v>0</v>
      </c>
      <c r="GHO28" s="568">
        <f t="shared" si="77"/>
        <v>0</v>
      </c>
      <c r="GHP28" s="568">
        <f t="shared" si="77"/>
        <v>0</v>
      </c>
      <c r="GHQ28" s="568">
        <f t="shared" si="77"/>
        <v>0</v>
      </c>
      <c r="GHR28" s="568">
        <f t="shared" si="77"/>
        <v>0</v>
      </c>
      <c r="GHS28" s="568">
        <f t="shared" si="77"/>
        <v>0</v>
      </c>
      <c r="GHT28" s="568">
        <f t="shared" si="77"/>
        <v>0</v>
      </c>
      <c r="GHU28" s="568">
        <f t="shared" si="77"/>
        <v>0</v>
      </c>
      <c r="GHV28" s="568">
        <f t="shared" si="77"/>
        <v>0</v>
      </c>
      <c r="GHW28" s="568">
        <f t="shared" si="77"/>
        <v>0</v>
      </c>
      <c r="GHX28" s="568">
        <f t="shared" si="77"/>
        <v>0</v>
      </c>
      <c r="GHY28" s="568">
        <f t="shared" si="77"/>
        <v>0</v>
      </c>
      <c r="GHZ28" s="568">
        <f t="shared" si="77"/>
        <v>0</v>
      </c>
      <c r="GIA28" s="568">
        <f t="shared" si="77"/>
        <v>0</v>
      </c>
      <c r="GIB28" s="568">
        <f t="shared" si="77"/>
        <v>0</v>
      </c>
      <c r="GIC28" s="568">
        <f t="shared" si="77"/>
        <v>0</v>
      </c>
      <c r="GID28" s="568">
        <f t="shared" si="77"/>
        <v>0</v>
      </c>
      <c r="GIE28" s="568">
        <f t="shared" si="77"/>
        <v>0</v>
      </c>
      <c r="GIF28" s="568">
        <f t="shared" si="77"/>
        <v>0</v>
      </c>
      <c r="GIG28" s="568">
        <f t="shared" si="77"/>
        <v>0</v>
      </c>
      <c r="GIH28" s="568">
        <f t="shared" si="77"/>
        <v>0</v>
      </c>
      <c r="GII28" s="568">
        <f t="shared" si="77"/>
        <v>0</v>
      </c>
      <c r="GIJ28" s="568">
        <f t="shared" si="77"/>
        <v>0</v>
      </c>
      <c r="GIK28" s="568">
        <f t="shared" si="77"/>
        <v>0</v>
      </c>
      <c r="GIL28" s="568">
        <f t="shared" si="77"/>
        <v>0</v>
      </c>
      <c r="GIM28" s="568">
        <f t="shared" si="77"/>
        <v>0</v>
      </c>
      <c r="GIN28" s="568">
        <f t="shared" si="77"/>
        <v>0</v>
      </c>
      <c r="GIO28" s="568">
        <f t="shared" si="77"/>
        <v>0</v>
      </c>
      <c r="GIP28" s="568">
        <f t="shared" si="77"/>
        <v>0</v>
      </c>
      <c r="GIQ28" s="568">
        <f t="shared" si="77"/>
        <v>0</v>
      </c>
      <c r="GIR28" s="568">
        <f t="shared" si="77"/>
        <v>0</v>
      </c>
      <c r="GIS28" s="568">
        <f t="shared" si="77"/>
        <v>0</v>
      </c>
      <c r="GIT28" s="568">
        <f t="shared" si="77"/>
        <v>0</v>
      </c>
      <c r="GIU28" s="568">
        <f t="shared" si="77"/>
        <v>0</v>
      </c>
      <c r="GIV28" s="568">
        <f t="shared" si="77"/>
        <v>0</v>
      </c>
      <c r="GIW28" s="568">
        <f t="shared" si="77"/>
        <v>0</v>
      </c>
      <c r="GIX28" s="568">
        <f t="shared" si="77"/>
        <v>0</v>
      </c>
      <c r="GIY28" s="568">
        <f t="shared" si="77"/>
        <v>0</v>
      </c>
      <c r="GIZ28" s="568">
        <f t="shared" si="77"/>
        <v>0</v>
      </c>
      <c r="GJA28" s="568">
        <f t="shared" si="77"/>
        <v>0</v>
      </c>
      <c r="GJB28" s="568">
        <f t="shared" si="77"/>
        <v>0</v>
      </c>
      <c r="GJC28" s="568">
        <f t="shared" si="77"/>
        <v>0</v>
      </c>
      <c r="GJD28" s="568">
        <f t="shared" si="77"/>
        <v>0</v>
      </c>
      <c r="GJE28" s="568">
        <f t="shared" ref="GJE28:GLP28" si="78">GJE26/365</f>
        <v>0</v>
      </c>
      <c r="GJF28" s="568">
        <f t="shared" si="78"/>
        <v>0</v>
      </c>
      <c r="GJG28" s="568">
        <f t="shared" si="78"/>
        <v>0</v>
      </c>
      <c r="GJH28" s="568">
        <f t="shared" si="78"/>
        <v>0</v>
      </c>
      <c r="GJI28" s="568">
        <f t="shared" si="78"/>
        <v>0</v>
      </c>
      <c r="GJJ28" s="568">
        <f t="shared" si="78"/>
        <v>0</v>
      </c>
      <c r="GJK28" s="568">
        <f t="shared" si="78"/>
        <v>0</v>
      </c>
      <c r="GJL28" s="568">
        <f t="shared" si="78"/>
        <v>0</v>
      </c>
      <c r="GJM28" s="568">
        <f t="shared" si="78"/>
        <v>0</v>
      </c>
      <c r="GJN28" s="568">
        <f t="shared" si="78"/>
        <v>0</v>
      </c>
      <c r="GJO28" s="568">
        <f t="shared" si="78"/>
        <v>0</v>
      </c>
      <c r="GJP28" s="568">
        <f t="shared" si="78"/>
        <v>0</v>
      </c>
      <c r="GJQ28" s="568">
        <f t="shared" si="78"/>
        <v>0</v>
      </c>
      <c r="GJR28" s="568">
        <f t="shared" si="78"/>
        <v>0</v>
      </c>
      <c r="GJS28" s="568">
        <f t="shared" si="78"/>
        <v>0</v>
      </c>
      <c r="GJT28" s="568">
        <f t="shared" si="78"/>
        <v>0</v>
      </c>
      <c r="GJU28" s="568">
        <f t="shared" si="78"/>
        <v>0</v>
      </c>
      <c r="GJV28" s="568">
        <f t="shared" si="78"/>
        <v>0</v>
      </c>
      <c r="GJW28" s="568">
        <f t="shared" si="78"/>
        <v>0</v>
      </c>
      <c r="GJX28" s="568">
        <f t="shared" si="78"/>
        <v>0</v>
      </c>
      <c r="GJY28" s="568">
        <f t="shared" si="78"/>
        <v>0</v>
      </c>
      <c r="GJZ28" s="568">
        <f t="shared" si="78"/>
        <v>0</v>
      </c>
      <c r="GKA28" s="568">
        <f t="shared" si="78"/>
        <v>0</v>
      </c>
      <c r="GKB28" s="568">
        <f t="shared" si="78"/>
        <v>0</v>
      </c>
      <c r="GKC28" s="568">
        <f t="shared" si="78"/>
        <v>0</v>
      </c>
      <c r="GKD28" s="568">
        <f t="shared" si="78"/>
        <v>0</v>
      </c>
      <c r="GKE28" s="568">
        <f t="shared" si="78"/>
        <v>0</v>
      </c>
      <c r="GKF28" s="568">
        <f t="shared" si="78"/>
        <v>0</v>
      </c>
      <c r="GKG28" s="568">
        <f t="shared" si="78"/>
        <v>0</v>
      </c>
      <c r="GKH28" s="568">
        <f t="shared" si="78"/>
        <v>0</v>
      </c>
      <c r="GKI28" s="568">
        <f t="shared" si="78"/>
        <v>0</v>
      </c>
      <c r="GKJ28" s="568">
        <f t="shared" si="78"/>
        <v>0</v>
      </c>
      <c r="GKK28" s="568">
        <f t="shared" si="78"/>
        <v>0</v>
      </c>
      <c r="GKL28" s="568">
        <f t="shared" si="78"/>
        <v>0</v>
      </c>
      <c r="GKM28" s="568">
        <f t="shared" si="78"/>
        <v>0</v>
      </c>
      <c r="GKN28" s="568">
        <f t="shared" si="78"/>
        <v>0</v>
      </c>
      <c r="GKO28" s="568">
        <f t="shared" si="78"/>
        <v>0</v>
      </c>
      <c r="GKP28" s="568">
        <f t="shared" si="78"/>
        <v>0</v>
      </c>
      <c r="GKQ28" s="568">
        <f t="shared" si="78"/>
        <v>0</v>
      </c>
      <c r="GKR28" s="568">
        <f t="shared" si="78"/>
        <v>0</v>
      </c>
      <c r="GKS28" s="568">
        <f t="shared" si="78"/>
        <v>0</v>
      </c>
      <c r="GKT28" s="568">
        <f t="shared" si="78"/>
        <v>0</v>
      </c>
      <c r="GKU28" s="568">
        <f t="shared" si="78"/>
        <v>0</v>
      </c>
      <c r="GKV28" s="568">
        <f t="shared" si="78"/>
        <v>0</v>
      </c>
      <c r="GKW28" s="568">
        <f t="shared" si="78"/>
        <v>0</v>
      </c>
      <c r="GKX28" s="568">
        <f t="shared" si="78"/>
        <v>0</v>
      </c>
      <c r="GKY28" s="568">
        <f t="shared" si="78"/>
        <v>0</v>
      </c>
      <c r="GKZ28" s="568">
        <f t="shared" si="78"/>
        <v>0</v>
      </c>
      <c r="GLA28" s="568">
        <f t="shared" si="78"/>
        <v>0</v>
      </c>
      <c r="GLB28" s="568">
        <f t="shared" si="78"/>
        <v>0</v>
      </c>
      <c r="GLC28" s="568">
        <f t="shared" si="78"/>
        <v>0</v>
      </c>
      <c r="GLD28" s="568">
        <f t="shared" si="78"/>
        <v>0</v>
      </c>
      <c r="GLE28" s="568">
        <f t="shared" si="78"/>
        <v>0</v>
      </c>
      <c r="GLF28" s="568">
        <f t="shared" si="78"/>
        <v>0</v>
      </c>
      <c r="GLG28" s="568">
        <f t="shared" si="78"/>
        <v>0</v>
      </c>
      <c r="GLH28" s="568">
        <f t="shared" si="78"/>
        <v>0</v>
      </c>
      <c r="GLI28" s="568">
        <f t="shared" si="78"/>
        <v>0</v>
      </c>
      <c r="GLJ28" s="568">
        <f t="shared" si="78"/>
        <v>0</v>
      </c>
      <c r="GLK28" s="568">
        <f t="shared" si="78"/>
        <v>0</v>
      </c>
      <c r="GLL28" s="568">
        <f t="shared" si="78"/>
        <v>0</v>
      </c>
      <c r="GLM28" s="568">
        <f t="shared" si="78"/>
        <v>0</v>
      </c>
      <c r="GLN28" s="568">
        <f t="shared" si="78"/>
        <v>0</v>
      </c>
      <c r="GLO28" s="568">
        <f t="shared" si="78"/>
        <v>0</v>
      </c>
      <c r="GLP28" s="568">
        <f t="shared" si="78"/>
        <v>0</v>
      </c>
      <c r="GLQ28" s="568">
        <f t="shared" ref="GLQ28:GOB28" si="79">GLQ26/365</f>
        <v>0</v>
      </c>
      <c r="GLR28" s="568">
        <f t="shared" si="79"/>
        <v>0</v>
      </c>
      <c r="GLS28" s="568">
        <f t="shared" si="79"/>
        <v>0</v>
      </c>
      <c r="GLT28" s="568">
        <f t="shared" si="79"/>
        <v>0</v>
      </c>
      <c r="GLU28" s="568">
        <f t="shared" si="79"/>
        <v>0</v>
      </c>
      <c r="GLV28" s="568">
        <f t="shared" si="79"/>
        <v>0</v>
      </c>
      <c r="GLW28" s="568">
        <f t="shared" si="79"/>
        <v>0</v>
      </c>
      <c r="GLX28" s="568">
        <f t="shared" si="79"/>
        <v>0</v>
      </c>
      <c r="GLY28" s="568">
        <f t="shared" si="79"/>
        <v>0</v>
      </c>
      <c r="GLZ28" s="568">
        <f t="shared" si="79"/>
        <v>0</v>
      </c>
      <c r="GMA28" s="568">
        <f t="shared" si="79"/>
        <v>0</v>
      </c>
      <c r="GMB28" s="568">
        <f t="shared" si="79"/>
        <v>0</v>
      </c>
      <c r="GMC28" s="568">
        <f t="shared" si="79"/>
        <v>0</v>
      </c>
      <c r="GMD28" s="568">
        <f t="shared" si="79"/>
        <v>0</v>
      </c>
      <c r="GME28" s="568">
        <f t="shared" si="79"/>
        <v>0</v>
      </c>
      <c r="GMF28" s="568">
        <f t="shared" si="79"/>
        <v>0</v>
      </c>
      <c r="GMG28" s="568">
        <f t="shared" si="79"/>
        <v>0</v>
      </c>
      <c r="GMH28" s="568">
        <f t="shared" si="79"/>
        <v>0</v>
      </c>
      <c r="GMI28" s="568">
        <f t="shared" si="79"/>
        <v>0</v>
      </c>
      <c r="GMJ28" s="568">
        <f t="shared" si="79"/>
        <v>0</v>
      </c>
      <c r="GMK28" s="568">
        <f t="shared" si="79"/>
        <v>0</v>
      </c>
      <c r="GML28" s="568">
        <f t="shared" si="79"/>
        <v>0</v>
      </c>
      <c r="GMM28" s="568">
        <f t="shared" si="79"/>
        <v>0</v>
      </c>
      <c r="GMN28" s="568">
        <f t="shared" si="79"/>
        <v>0</v>
      </c>
      <c r="GMO28" s="568">
        <f t="shared" si="79"/>
        <v>0</v>
      </c>
      <c r="GMP28" s="568">
        <f t="shared" si="79"/>
        <v>0</v>
      </c>
      <c r="GMQ28" s="568">
        <f t="shared" si="79"/>
        <v>0</v>
      </c>
      <c r="GMR28" s="568">
        <f t="shared" si="79"/>
        <v>0</v>
      </c>
      <c r="GMS28" s="568">
        <f t="shared" si="79"/>
        <v>0</v>
      </c>
      <c r="GMT28" s="568">
        <f t="shared" si="79"/>
        <v>0</v>
      </c>
      <c r="GMU28" s="568">
        <f t="shared" si="79"/>
        <v>0</v>
      </c>
      <c r="GMV28" s="568">
        <f t="shared" si="79"/>
        <v>0</v>
      </c>
      <c r="GMW28" s="568">
        <f t="shared" si="79"/>
        <v>0</v>
      </c>
      <c r="GMX28" s="568">
        <f t="shared" si="79"/>
        <v>0</v>
      </c>
      <c r="GMY28" s="568">
        <f t="shared" si="79"/>
        <v>0</v>
      </c>
      <c r="GMZ28" s="568">
        <f t="shared" si="79"/>
        <v>0</v>
      </c>
      <c r="GNA28" s="568">
        <f t="shared" si="79"/>
        <v>0</v>
      </c>
      <c r="GNB28" s="568">
        <f t="shared" si="79"/>
        <v>0</v>
      </c>
      <c r="GNC28" s="568">
        <f t="shared" si="79"/>
        <v>0</v>
      </c>
      <c r="GND28" s="568">
        <f t="shared" si="79"/>
        <v>0</v>
      </c>
      <c r="GNE28" s="568">
        <f t="shared" si="79"/>
        <v>0</v>
      </c>
      <c r="GNF28" s="568">
        <f t="shared" si="79"/>
        <v>0</v>
      </c>
      <c r="GNG28" s="568">
        <f t="shared" si="79"/>
        <v>0</v>
      </c>
      <c r="GNH28" s="568">
        <f t="shared" si="79"/>
        <v>0</v>
      </c>
      <c r="GNI28" s="568">
        <f t="shared" si="79"/>
        <v>0</v>
      </c>
      <c r="GNJ28" s="568">
        <f t="shared" si="79"/>
        <v>0</v>
      </c>
      <c r="GNK28" s="568">
        <f t="shared" si="79"/>
        <v>0</v>
      </c>
      <c r="GNL28" s="568">
        <f t="shared" si="79"/>
        <v>0</v>
      </c>
      <c r="GNM28" s="568">
        <f t="shared" si="79"/>
        <v>0</v>
      </c>
      <c r="GNN28" s="568">
        <f t="shared" si="79"/>
        <v>0</v>
      </c>
      <c r="GNO28" s="568">
        <f t="shared" si="79"/>
        <v>0</v>
      </c>
      <c r="GNP28" s="568">
        <f t="shared" si="79"/>
        <v>0</v>
      </c>
      <c r="GNQ28" s="568">
        <f t="shared" si="79"/>
        <v>0</v>
      </c>
      <c r="GNR28" s="568">
        <f t="shared" si="79"/>
        <v>0</v>
      </c>
      <c r="GNS28" s="568">
        <f t="shared" si="79"/>
        <v>0</v>
      </c>
      <c r="GNT28" s="568">
        <f t="shared" si="79"/>
        <v>0</v>
      </c>
      <c r="GNU28" s="568">
        <f t="shared" si="79"/>
        <v>0</v>
      </c>
      <c r="GNV28" s="568">
        <f t="shared" si="79"/>
        <v>0</v>
      </c>
      <c r="GNW28" s="568">
        <f t="shared" si="79"/>
        <v>0</v>
      </c>
      <c r="GNX28" s="568">
        <f t="shared" si="79"/>
        <v>0</v>
      </c>
      <c r="GNY28" s="568">
        <f t="shared" si="79"/>
        <v>0</v>
      </c>
      <c r="GNZ28" s="568">
        <f t="shared" si="79"/>
        <v>0</v>
      </c>
      <c r="GOA28" s="568">
        <f t="shared" si="79"/>
        <v>0</v>
      </c>
      <c r="GOB28" s="568">
        <f t="shared" si="79"/>
        <v>0</v>
      </c>
      <c r="GOC28" s="568">
        <f t="shared" ref="GOC28:GQN28" si="80">GOC26/365</f>
        <v>0</v>
      </c>
      <c r="GOD28" s="568">
        <f t="shared" si="80"/>
        <v>0</v>
      </c>
      <c r="GOE28" s="568">
        <f t="shared" si="80"/>
        <v>0</v>
      </c>
      <c r="GOF28" s="568">
        <f t="shared" si="80"/>
        <v>0</v>
      </c>
      <c r="GOG28" s="568">
        <f t="shared" si="80"/>
        <v>0</v>
      </c>
      <c r="GOH28" s="568">
        <f t="shared" si="80"/>
        <v>0</v>
      </c>
      <c r="GOI28" s="568">
        <f t="shared" si="80"/>
        <v>0</v>
      </c>
      <c r="GOJ28" s="568">
        <f t="shared" si="80"/>
        <v>0</v>
      </c>
      <c r="GOK28" s="568">
        <f t="shared" si="80"/>
        <v>0</v>
      </c>
      <c r="GOL28" s="568">
        <f t="shared" si="80"/>
        <v>0</v>
      </c>
      <c r="GOM28" s="568">
        <f t="shared" si="80"/>
        <v>0</v>
      </c>
      <c r="GON28" s="568">
        <f t="shared" si="80"/>
        <v>0</v>
      </c>
      <c r="GOO28" s="568">
        <f t="shared" si="80"/>
        <v>0</v>
      </c>
      <c r="GOP28" s="568">
        <f t="shared" si="80"/>
        <v>0</v>
      </c>
      <c r="GOQ28" s="568">
        <f t="shared" si="80"/>
        <v>0</v>
      </c>
      <c r="GOR28" s="568">
        <f t="shared" si="80"/>
        <v>0</v>
      </c>
      <c r="GOS28" s="568">
        <f t="shared" si="80"/>
        <v>0</v>
      </c>
      <c r="GOT28" s="568">
        <f t="shared" si="80"/>
        <v>0</v>
      </c>
      <c r="GOU28" s="568">
        <f t="shared" si="80"/>
        <v>0</v>
      </c>
      <c r="GOV28" s="568">
        <f t="shared" si="80"/>
        <v>0</v>
      </c>
      <c r="GOW28" s="568">
        <f t="shared" si="80"/>
        <v>0</v>
      </c>
      <c r="GOX28" s="568">
        <f t="shared" si="80"/>
        <v>0</v>
      </c>
      <c r="GOY28" s="568">
        <f t="shared" si="80"/>
        <v>0</v>
      </c>
      <c r="GOZ28" s="568">
        <f t="shared" si="80"/>
        <v>0</v>
      </c>
      <c r="GPA28" s="568">
        <f t="shared" si="80"/>
        <v>0</v>
      </c>
      <c r="GPB28" s="568">
        <f t="shared" si="80"/>
        <v>0</v>
      </c>
      <c r="GPC28" s="568">
        <f t="shared" si="80"/>
        <v>0</v>
      </c>
      <c r="GPD28" s="568">
        <f t="shared" si="80"/>
        <v>0</v>
      </c>
      <c r="GPE28" s="568">
        <f t="shared" si="80"/>
        <v>0</v>
      </c>
      <c r="GPF28" s="568">
        <f t="shared" si="80"/>
        <v>0</v>
      </c>
      <c r="GPG28" s="568">
        <f t="shared" si="80"/>
        <v>0</v>
      </c>
      <c r="GPH28" s="568">
        <f t="shared" si="80"/>
        <v>0</v>
      </c>
      <c r="GPI28" s="568">
        <f t="shared" si="80"/>
        <v>0</v>
      </c>
      <c r="GPJ28" s="568">
        <f t="shared" si="80"/>
        <v>0</v>
      </c>
      <c r="GPK28" s="568">
        <f t="shared" si="80"/>
        <v>0</v>
      </c>
      <c r="GPL28" s="568">
        <f t="shared" si="80"/>
        <v>0</v>
      </c>
      <c r="GPM28" s="568">
        <f t="shared" si="80"/>
        <v>0</v>
      </c>
      <c r="GPN28" s="568">
        <f t="shared" si="80"/>
        <v>0</v>
      </c>
      <c r="GPO28" s="568">
        <f t="shared" si="80"/>
        <v>0</v>
      </c>
      <c r="GPP28" s="568">
        <f t="shared" si="80"/>
        <v>0</v>
      </c>
      <c r="GPQ28" s="568">
        <f t="shared" si="80"/>
        <v>0</v>
      </c>
      <c r="GPR28" s="568">
        <f t="shared" si="80"/>
        <v>0</v>
      </c>
      <c r="GPS28" s="568">
        <f t="shared" si="80"/>
        <v>0</v>
      </c>
      <c r="GPT28" s="568">
        <f t="shared" si="80"/>
        <v>0</v>
      </c>
      <c r="GPU28" s="568">
        <f t="shared" si="80"/>
        <v>0</v>
      </c>
      <c r="GPV28" s="568">
        <f t="shared" si="80"/>
        <v>0</v>
      </c>
      <c r="GPW28" s="568">
        <f t="shared" si="80"/>
        <v>0</v>
      </c>
      <c r="GPX28" s="568">
        <f t="shared" si="80"/>
        <v>0</v>
      </c>
      <c r="GPY28" s="568">
        <f t="shared" si="80"/>
        <v>0</v>
      </c>
      <c r="GPZ28" s="568">
        <f t="shared" si="80"/>
        <v>0</v>
      </c>
      <c r="GQA28" s="568">
        <f t="shared" si="80"/>
        <v>0</v>
      </c>
      <c r="GQB28" s="568">
        <f t="shared" si="80"/>
        <v>0</v>
      </c>
      <c r="GQC28" s="568">
        <f t="shared" si="80"/>
        <v>0</v>
      </c>
      <c r="GQD28" s="568">
        <f t="shared" si="80"/>
        <v>0</v>
      </c>
      <c r="GQE28" s="568">
        <f t="shared" si="80"/>
        <v>0</v>
      </c>
      <c r="GQF28" s="568">
        <f t="shared" si="80"/>
        <v>0</v>
      </c>
      <c r="GQG28" s="568">
        <f t="shared" si="80"/>
        <v>0</v>
      </c>
      <c r="GQH28" s="568">
        <f t="shared" si="80"/>
        <v>0</v>
      </c>
      <c r="GQI28" s="568">
        <f t="shared" si="80"/>
        <v>0</v>
      </c>
      <c r="GQJ28" s="568">
        <f t="shared" si="80"/>
        <v>0</v>
      </c>
      <c r="GQK28" s="568">
        <f t="shared" si="80"/>
        <v>0</v>
      </c>
      <c r="GQL28" s="568">
        <f t="shared" si="80"/>
        <v>0</v>
      </c>
      <c r="GQM28" s="568">
        <f t="shared" si="80"/>
        <v>0</v>
      </c>
      <c r="GQN28" s="568">
        <f t="shared" si="80"/>
        <v>0</v>
      </c>
      <c r="GQO28" s="568">
        <f t="shared" ref="GQO28:GSZ28" si="81">GQO26/365</f>
        <v>0</v>
      </c>
      <c r="GQP28" s="568">
        <f t="shared" si="81"/>
        <v>0</v>
      </c>
      <c r="GQQ28" s="568">
        <f t="shared" si="81"/>
        <v>0</v>
      </c>
      <c r="GQR28" s="568">
        <f t="shared" si="81"/>
        <v>0</v>
      </c>
      <c r="GQS28" s="568">
        <f t="shared" si="81"/>
        <v>0</v>
      </c>
      <c r="GQT28" s="568">
        <f t="shared" si="81"/>
        <v>0</v>
      </c>
      <c r="GQU28" s="568">
        <f t="shared" si="81"/>
        <v>0</v>
      </c>
      <c r="GQV28" s="568">
        <f t="shared" si="81"/>
        <v>0</v>
      </c>
      <c r="GQW28" s="568">
        <f t="shared" si="81"/>
        <v>0</v>
      </c>
      <c r="GQX28" s="568">
        <f t="shared" si="81"/>
        <v>0</v>
      </c>
      <c r="GQY28" s="568">
        <f t="shared" si="81"/>
        <v>0</v>
      </c>
      <c r="GQZ28" s="568">
        <f t="shared" si="81"/>
        <v>0</v>
      </c>
      <c r="GRA28" s="568">
        <f t="shared" si="81"/>
        <v>0</v>
      </c>
      <c r="GRB28" s="568">
        <f t="shared" si="81"/>
        <v>0</v>
      </c>
      <c r="GRC28" s="568">
        <f t="shared" si="81"/>
        <v>0</v>
      </c>
      <c r="GRD28" s="568">
        <f t="shared" si="81"/>
        <v>0</v>
      </c>
      <c r="GRE28" s="568">
        <f t="shared" si="81"/>
        <v>0</v>
      </c>
      <c r="GRF28" s="568">
        <f t="shared" si="81"/>
        <v>0</v>
      </c>
      <c r="GRG28" s="568">
        <f t="shared" si="81"/>
        <v>0</v>
      </c>
      <c r="GRH28" s="568">
        <f t="shared" si="81"/>
        <v>0</v>
      </c>
      <c r="GRI28" s="568">
        <f t="shared" si="81"/>
        <v>0</v>
      </c>
      <c r="GRJ28" s="568">
        <f t="shared" si="81"/>
        <v>0</v>
      </c>
      <c r="GRK28" s="568">
        <f t="shared" si="81"/>
        <v>0</v>
      </c>
      <c r="GRL28" s="568">
        <f t="shared" si="81"/>
        <v>0</v>
      </c>
      <c r="GRM28" s="568">
        <f t="shared" si="81"/>
        <v>0</v>
      </c>
      <c r="GRN28" s="568">
        <f t="shared" si="81"/>
        <v>0</v>
      </c>
      <c r="GRO28" s="568">
        <f t="shared" si="81"/>
        <v>0</v>
      </c>
      <c r="GRP28" s="568">
        <f t="shared" si="81"/>
        <v>0</v>
      </c>
      <c r="GRQ28" s="568">
        <f t="shared" si="81"/>
        <v>0</v>
      </c>
      <c r="GRR28" s="568">
        <f t="shared" si="81"/>
        <v>0</v>
      </c>
      <c r="GRS28" s="568">
        <f t="shared" si="81"/>
        <v>0</v>
      </c>
      <c r="GRT28" s="568">
        <f t="shared" si="81"/>
        <v>0</v>
      </c>
      <c r="GRU28" s="568">
        <f t="shared" si="81"/>
        <v>0</v>
      </c>
      <c r="GRV28" s="568">
        <f t="shared" si="81"/>
        <v>0</v>
      </c>
      <c r="GRW28" s="568">
        <f t="shared" si="81"/>
        <v>0</v>
      </c>
      <c r="GRX28" s="568">
        <f t="shared" si="81"/>
        <v>0</v>
      </c>
      <c r="GRY28" s="568">
        <f t="shared" si="81"/>
        <v>0</v>
      </c>
      <c r="GRZ28" s="568">
        <f t="shared" si="81"/>
        <v>0</v>
      </c>
      <c r="GSA28" s="568">
        <f t="shared" si="81"/>
        <v>0</v>
      </c>
      <c r="GSB28" s="568">
        <f t="shared" si="81"/>
        <v>0</v>
      </c>
      <c r="GSC28" s="568">
        <f t="shared" si="81"/>
        <v>0</v>
      </c>
      <c r="GSD28" s="568">
        <f t="shared" si="81"/>
        <v>0</v>
      </c>
      <c r="GSE28" s="568">
        <f t="shared" si="81"/>
        <v>0</v>
      </c>
      <c r="GSF28" s="568">
        <f t="shared" si="81"/>
        <v>0</v>
      </c>
      <c r="GSG28" s="568">
        <f t="shared" si="81"/>
        <v>0</v>
      </c>
      <c r="GSH28" s="568">
        <f t="shared" si="81"/>
        <v>0</v>
      </c>
      <c r="GSI28" s="568">
        <f t="shared" si="81"/>
        <v>0</v>
      </c>
      <c r="GSJ28" s="568">
        <f t="shared" si="81"/>
        <v>0</v>
      </c>
      <c r="GSK28" s="568">
        <f t="shared" si="81"/>
        <v>0</v>
      </c>
      <c r="GSL28" s="568">
        <f t="shared" si="81"/>
        <v>0</v>
      </c>
      <c r="GSM28" s="568">
        <f t="shared" si="81"/>
        <v>0</v>
      </c>
      <c r="GSN28" s="568">
        <f t="shared" si="81"/>
        <v>0</v>
      </c>
      <c r="GSO28" s="568">
        <f t="shared" si="81"/>
        <v>0</v>
      </c>
      <c r="GSP28" s="568">
        <f t="shared" si="81"/>
        <v>0</v>
      </c>
      <c r="GSQ28" s="568">
        <f t="shared" si="81"/>
        <v>0</v>
      </c>
      <c r="GSR28" s="568">
        <f t="shared" si="81"/>
        <v>0</v>
      </c>
      <c r="GSS28" s="568">
        <f t="shared" si="81"/>
        <v>0</v>
      </c>
      <c r="GST28" s="568">
        <f t="shared" si="81"/>
        <v>0</v>
      </c>
      <c r="GSU28" s="568">
        <f t="shared" si="81"/>
        <v>0</v>
      </c>
      <c r="GSV28" s="568">
        <f t="shared" si="81"/>
        <v>0</v>
      </c>
      <c r="GSW28" s="568">
        <f t="shared" si="81"/>
        <v>0</v>
      </c>
      <c r="GSX28" s="568">
        <f t="shared" si="81"/>
        <v>0</v>
      </c>
      <c r="GSY28" s="568">
        <f t="shared" si="81"/>
        <v>0</v>
      </c>
      <c r="GSZ28" s="568">
        <f t="shared" si="81"/>
        <v>0</v>
      </c>
      <c r="GTA28" s="568">
        <f t="shared" ref="GTA28:GVL28" si="82">GTA26/365</f>
        <v>0</v>
      </c>
      <c r="GTB28" s="568">
        <f t="shared" si="82"/>
        <v>0</v>
      </c>
      <c r="GTC28" s="568">
        <f t="shared" si="82"/>
        <v>0</v>
      </c>
      <c r="GTD28" s="568">
        <f t="shared" si="82"/>
        <v>0</v>
      </c>
      <c r="GTE28" s="568">
        <f t="shared" si="82"/>
        <v>0</v>
      </c>
      <c r="GTF28" s="568">
        <f t="shared" si="82"/>
        <v>0</v>
      </c>
      <c r="GTG28" s="568">
        <f t="shared" si="82"/>
        <v>0</v>
      </c>
      <c r="GTH28" s="568">
        <f t="shared" si="82"/>
        <v>0</v>
      </c>
      <c r="GTI28" s="568">
        <f t="shared" si="82"/>
        <v>0</v>
      </c>
      <c r="GTJ28" s="568">
        <f t="shared" si="82"/>
        <v>0</v>
      </c>
      <c r="GTK28" s="568">
        <f t="shared" si="82"/>
        <v>0</v>
      </c>
      <c r="GTL28" s="568">
        <f t="shared" si="82"/>
        <v>0</v>
      </c>
      <c r="GTM28" s="568">
        <f t="shared" si="82"/>
        <v>0</v>
      </c>
      <c r="GTN28" s="568">
        <f t="shared" si="82"/>
        <v>0</v>
      </c>
      <c r="GTO28" s="568">
        <f t="shared" si="82"/>
        <v>0</v>
      </c>
      <c r="GTP28" s="568">
        <f t="shared" si="82"/>
        <v>0</v>
      </c>
      <c r="GTQ28" s="568">
        <f t="shared" si="82"/>
        <v>0</v>
      </c>
      <c r="GTR28" s="568">
        <f t="shared" si="82"/>
        <v>0</v>
      </c>
      <c r="GTS28" s="568">
        <f t="shared" si="82"/>
        <v>0</v>
      </c>
      <c r="GTT28" s="568">
        <f t="shared" si="82"/>
        <v>0</v>
      </c>
      <c r="GTU28" s="568">
        <f t="shared" si="82"/>
        <v>0</v>
      </c>
      <c r="GTV28" s="568">
        <f t="shared" si="82"/>
        <v>0</v>
      </c>
      <c r="GTW28" s="568">
        <f t="shared" si="82"/>
        <v>0</v>
      </c>
      <c r="GTX28" s="568">
        <f t="shared" si="82"/>
        <v>0</v>
      </c>
      <c r="GTY28" s="568">
        <f t="shared" si="82"/>
        <v>0</v>
      </c>
      <c r="GTZ28" s="568">
        <f t="shared" si="82"/>
        <v>0</v>
      </c>
      <c r="GUA28" s="568">
        <f t="shared" si="82"/>
        <v>0</v>
      </c>
      <c r="GUB28" s="568">
        <f t="shared" si="82"/>
        <v>0</v>
      </c>
      <c r="GUC28" s="568">
        <f t="shared" si="82"/>
        <v>0</v>
      </c>
      <c r="GUD28" s="568">
        <f t="shared" si="82"/>
        <v>0</v>
      </c>
      <c r="GUE28" s="568">
        <f t="shared" si="82"/>
        <v>0</v>
      </c>
      <c r="GUF28" s="568">
        <f t="shared" si="82"/>
        <v>0</v>
      </c>
      <c r="GUG28" s="568">
        <f t="shared" si="82"/>
        <v>0</v>
      </c>
      <c r="GUH28" s="568">
        <f t="shared" si="82"/>
        <v>0</v>
      </c>
      <c r="GUI28" s="568">
        <f t="shared" si="82"/>
        <v>0</v>
      </c>
      <c r="GUJ28" s="568">
        <f t="shared" si="82"/>
        <v>0</v>
      </c>
      <c r="GUK28" s="568">
        <f t="shared" si="82"/>
        <v>0</v>
      </c>
      <c r="GUL28" s="568">
        <f t="shared" si="82"/>
        <v>0</v>
      </c>
      <c r="GUM28" s="568">
        <f t="shared" si="82"/>
        <v>0</v>
      </c>
      <c r="GUN28" s="568">
        <f t="shared" si="82"/>
        <v>0</v>
      </c>
      <c r="GUO28" s="568">
        <f t="shared" si="82"/>
        <v>0</v>
      </c>
      <c r="GUP28" s="568">
        <f t="shared" si="82"/>
        <v>0</v>
      </c>
      <c r="GUQ28" s="568">
        <f t="shared" si="82"/>
        <v>0</v>
      </c>
      <c r="GUR28" s="568">
        <f t="shared" si="82"/>
        <v>0</v>
      </c>
      <c r="GUS28" s="568">
        <f t="shared" si="82"/>
        <v>0</v>
      </c>
      <c r="GUT28" s="568">
        <f t="shared" si="82"/>
        <v>0</v>
      </c>
      <c r="GUU28" s="568">
        <f t="shared" si="82"/>
        <v>0</v>
      </c>
      <c r="GUV28" s="568">
        <f t="shared" si="82"/>
        <v>0</v>
      </c>
      <c r="GUW28" s="568">
        <f t="shared" si="82"/>
        <v>0</v>
      </c>
      <c r="GUX28" s="568">
        <f t="shared" si="82"/>
        <v>0</v>
      </c>
      <c r="GUY28" s="568">
        <f t="shared" si="82"/>
        <v>0</v>
      </c>
      <c r="GUZ28" s="568">
        <f t="shared" si="82"/>
        <v>0</v>
      </c>
      <c r="GVA28" s="568">
        <f t="shared" si="82"/>
        <v>0</v>
      </c>
      <c r="GVB28" s="568">
        <f t="shared" si="82"/>
        <v>0</v>
      </c>
      <c r="GVC28" s="568">
        <f t="shared" si="82"/>
        <v>0</v>
      </c>
      <c r="GVD28" s="568">
        <f t="shared" si="82"/>
        <v>0</v>
      </c>
      <c r="GVE28" s="568">
        <f t="shared" si="82"/>
        <v>0</v>
      </c>
      <c r="GVF28" s="568">
        <f t="shared" si="82"/>
        <v>0</v>
      </c>
      <c r="GVG28" s="568">
        <f t="shared" si="82"/>
        <v>0</v>
      </c>
      <c r="GVH28" s="568">
        <f t="shared" si="82"/>
        <v>0</v>
      </c>
      <c r="GVI28" s="568">
        <f t="shared" si="82"/>
        <v>0</v>
      </c>
      <c r="GVJ28" s="568">
        <f t="shared" si="82"/>
        <v>0</v>
      </c>
      <c r="GVK28" s="568">
        <f t="shared" si="82"/>
        <v>0</v>
      </c>
      <c r="GVL28" s="568">
        <f t="shared" si="82"/>
        <v>0</v>
      </c>
      <c r="GVM28" s="568">
        <f t="shared" ref="GVM28:GXX28" si="83">GVM26/365</f>
        <v>0</v>
      </c>
      <c r="GVN28" s="568">
        <f t="shared" si="83"/>
        <v>0</v>
      </c>
      <c r="GVO28" s="568">
        <f t="shared" si="83"/>
        <v>0</v>
      </c>
      <c r="GVP28" s="568">
        <f t="shared" si="83"/>
        <v>0</v>
      </c>
      <c r="GVQ28" s="568">
        <f t="shared" si="83"/>
        <v>0</v>
      </c>
      <c r="GVR28" s="568">
        <f t="shared" si="83"/>
        <v>0</v>
      </c>
      <c r="GVS28" s="568">
        <f t="shared" si="83"/>
        <v>0</v>
      </c>
      <c r="GVT28" s="568">
        <f t="shared" si="83"/>
        <v>0</v>
      </c>
      <c r="GVU28" s="568">
        <f t="shared" si="83"/>
        <v>0</v>
      </c>
      <c r="GVV28" s="568">
        <f t="shared" si="83"/>
        <v>0</v>
      </c>
      <c r="GVW28" s="568">
        <f t="shared" si="83"/>
        <v>0</v>
      </c>
      <c r="GVX28" s="568">
        <f t="shared" si="83"/>
        <v>0</v>
      </c>
      <c r="GVY28" s="568">
        <f t="shared" si="83"/>
        <v>0</v>
      </c>
      <c r="GVZ28" s="568">
        <f t="shared" si="83"/>
        <v>0</v>
      </c>
      <c r="GWA28" s="568">
        <f t="shared" si="83"/>
        <v>0</v>
      </c>
      <c r="GWB28" s="568">
        <f t="shared" si="83"/>
        <v>0</v>
      </c>
      <c r="GWC28" s="568">
        <f t="shared" si="83"/>
        <v>0</v>
      </c>
      <c r="GWD28" s="568">
        <f t="shared" si="83"/>
        <v>0</v>
      </c>
      <c r="GWE28" s="568">
        <f t="shared" si="83"/>
        <v>0</v>
      </c>
      <c r="GWF28" s="568">
        <f t="shared" si="83"/>
        <v>0</v>
      </c>
      <c r="GWG28" s="568">
        <f t="shared" si="83"/>
        <v>0</v>
      </c>
      <c r="GWH28" s="568">
        <f t="shared" si="83"/>
        <v>0</v>
      </c>
      <c r="GWI28" s="568">
        <f t="shared" si="83"/>
        <v>0</v>
      </c>
      <c r="GWJ28" s="568">
        <f t="shared" si="83"/>
        <v>0</v>
      </c>
      <c r="GWK28" s="568">
        <f t="shared" si="83"/>
        <v>0</v>
      </c>
      <c r="GWL28" s="568">
        <f t="shared" si="83"/>
        <v>0</v>
      </c>
      <c r="GWM28" s="568">
        <f t="shared" si="83"/>
        <v>0</v>
      </c>
      <c r="GWN28" s="568">
        <f t="shared" si="83"/>
        <v>0</v>
      </c>
      <c r="GWO28" s="568">
        <f t="shared" si="83"/>
        <v>0</v>
      </c>
      <c r="GWP28" s="568">
        <f t="shared" si="83"/>
        <v>0</v>
      </c>
      <c r="GWQ28" s="568">
        <f t="shared" si="83"/>
        <v>0</v>
      </c>
      <c r="GWR28" s="568">
        <f t="shared" si="83"/>
        <v>0</v>
      </c>
      <c r="GWS28" s="568">
        <f t="shared" si="83"/>
        <v>0</v>
      </c>
      <c r="GWT28" s="568">
        <f t="shared" si="83"/>
        <v>0</v>
      </c>
      <c r="GWU28" s="568">
        <f t="shared" si="83"/>
        <v>0</v>
      </c>
      <c r="GWV28" s="568">
        <f t="shared" si="83"/>
        <v>0</v>
      </c>
      <c r="GWW28" s="568">
        <f t="shared" si="83"/>
        <v>0</v>
      </c>
      <c r="GWX28" s="568">
        <f t="shared" si="83"/>
        <v>0</v>
      </c>
      <c r="GWY28" s="568">
        <f t="shared" si="83"/>
        <v>0</v>
      </c>
      <c r="GWZ28" s="568">
        <f t="shared" si="83"/>
        <v>0</v>
      </c>
      <c r="GXA28" s="568">
        <f t="shared" si="83"/>
        <v>0</v>
      </c>
      <c r="GXB28" s="568">
        <f t="shared" si="83"/>
        <v>0</v>
      </c>
      <c r="GXC28" s="568">
        <f t="shared" si="83"/>
        <v>0</v>
      </c>
      <c r="GXD28" s="568">
        <f t="shared" si="83"/>
        <v>0</v>
      </c>
      <c r="GXE28" s="568">
        <f t="shared" si="83"/>
        <v>0</v>
      </c>
      <c r="GXF28" s="568">
        <f t="shared" si="83"/>
        <v>0</v>
      </c>
      <c r="GXG28" s="568">
        <f t="shared" si="83"/>
        <v>0</v>
      </c>
      <c r="GXH28" s="568">
        <f t="shared" si="83"/>
        <v>0</v>
      </c>
      <c r="GXI28" s="568">
        <f t="shared" si="83"/>
        <v>0</v>
      </c>
      <c r="GXJ28" s="568">
        <f t="shared" si="83"/>
        <v>0</v>
      </c>
      <c r="GXK28" s="568">
        <f t="shared" si="83"/>
        <v>0</v>
      </c>
      <c r="GXL28" s="568">
        <f t="shared" si="83"/>
        <v>0</v>
      </c>
      <c r="GXM28" s="568">
        <f t="shared" si="83"/>
        <v>0</v>
      </c>
      <c r="GXN28" s="568">
        <f t="shared" si="83"/>
        <v>0</v>
      </c>
      <c r="GXO28" s="568">
        <f t="shared" si="83"/>
        <v>0</v>
      </c>
      <c r="GXP28" s="568">
        <f t="shared" si="83"/>
        <v>0</v>
      </c>
      <c r="GXQ28" s="568">
        <f t="shared" si="83"/>
        <v>0</v>
      </c>
      <c r="GXR28" s="568">
        <f t="shared" si="83"/>
        <v>0</v>
      </c>
      <c r="GXS28" s="568">
        <f t="shared" si="83"/>
        <v>0</v>
      </c>
      <c r="GXT28" s="568">
        <f t="shared" si="83"/>
        <v>0</v>
      </c>
      <c r="GXU28" s="568">
        <f t="shared" si="83"/>
        <v>0</v>
      </c>
      <c r="GXV28" s="568">
        <f t="shared" si="83"/>
        <v>0</v>
      </c>
      <c r="GXW28" s="568">
        <f t="shared" si="83"/>
        <v>0</v>
      </c>
      <c r="GXX28" s="568">
        <f t="shared" si="83"/>
        <v>0</v>
      </c>
      <c r="GXY28" s="568">
        <f t="shared" ref="GXY28:HAJ28" si="84">GXY26/365</f>
        <v>0</v>
      </c>
      <c r="GXZ28" s="568">
        <f t="shared" si="84"/>
        <v>0</v>
      </c>
      <c r="GYA28" s="568">
        <f t="shared" si="84"/>
        <v>0</v>
      </c>
      <c r="GYB28" s="568">
        <f t="shared" si="84"/>
        <v>0</v>
      </c>
      <c r="GYC28" s="568">
        <f t="shared" si="84"/>
        <v>0</v>
      </c>
      <c r="GYD28" s="568">
        <f t="shared" si="84"/>
        <v>0</v>
      </c>
      <c r="GYE28" s="568">
        <f t="shared" si="84"/>
        <v>0</v>
      </c>
      <c r="GYF28" s="568">
        <f t="shared" si="84"/>
        <v>0</v>
      </c>
      <c r="GYG28" s="568">
        <f t="shared" si="84"/>
        <v>0</v>
      </c>
      <c r="GYH28" s="568">
        <f t="shared" si="84"/>
        <v>0</v>
      </c>
      <c r="GYI28" s="568">
        <f t="shared" si="84"/>
        <v>0</v>
      </c>
      <c r="GYJ28" s="568">
        <f t="shared" si="84"/>
        <v>0</v>
      </c>
      <c r="GYK28" s="568">
        <f t="shared" si="84"/>
        <v>0</v>
      </c>
      <c r="GYL28" s="568">
        <f t="shared" si="84"/>
        <v>0</v>
      </c>
      <c r="GYM28" s="568">
        <f t="shared" si="84"/>
        <v>0</v>
      </c>
      <c r="GYN28" s="568">
        <f t="shared" si="84"/>
        <v>0</v>
      </c>
      <c r="GYO28" s="568">
        <f t="shared" si="84"/>
        <v>0</v>
      </c>
      <c r="GYP28" s="568">
        <f t="shared" si="84"/>
        <v>0</v>
      </c>
      <c r="GYQ28" s="568">
        <f t="shared" si="84"/>
        <v>0</v>
      </c>
      <c r="GYR28" s="568">
        <f t="shared" si="84"/>
        <v>0</v>
      </c>
      <c r="GYS28" s="568">
        <f t="shared" si="84"/>
        <v>0</v>
      </c>
      <c r="GYT28" s="568">
        <f t="shared" si="84"/>
        <v>0</v>
      </c>
      <c r="GYU28" s="568">
        <f t="shared" si="84"/>
        <v>0</v>
      </c>
      <c r="GYV28" s="568">
        <f t="shared" si="84"/>
        <v>0</v>
      </c>
      <c r="GYW28" s="568">
        <f t="shared" si="84"/>
        <v>0</v>
      </c>
      <c r="GYX28" s="568">
        <f t="shared" si="84"/>
        <v>0</v>
      </c>
      <c r="GYY28" s="568">
        <f t="shared" si="84"/>
        <v>0</v>
      </c>
      <c r="GYZ28" s="568">
        <f t="shared" si="84"/>
        <v>0</v>
      </c>
      <c r="GZA28" s="568">
        <f t="shared" si="84"/>
        <v>0</v>
      </c>
      <c r="GZB28" s="568">
        <f t="shared" si="84"/>
        <v>0</v>
      </c>
      <c r="GZC28" s="568">
        <f t="shared" si="84"/>
        <v>0</v>
      </c>
      <c r="GZD28" s="568">
        <f t="shared" si="84"/>
        <v>0</v>
      </c>
      <c r="GZE28" s="568">
        <f t="shared" si="84"/>
        <v>0</v>
      </c>
      <c r="GZF28" s="568">
        <f t="shared" si="84"/>
        <v>0</v>
      </c>
      <c r="GZG28" s="568">
        <f t="shared" si="84"/>
        <v>0</v>
      </c>
      <c r="GZH28" s="568">
        <f t="shared" si="84"/>
        <v>0</v>
      </c>
      <c r="GZI28" s="568">
        <f t="shared" si="84"/>
        <v>0</v>
      </c>
      <c r="GZJ28" s="568">
        <f t="shared" si="84"/>
        <v>0</v>
      </c>
      <c r="GZK28" s="568">
        <f t="shared" si="84"/>
        <v>0</v>
      </c>
      <c r="GZL28" s="568">
        <f t="shared" si="84"/>
        <v>0</v>
      </c>
      <c r="GZM28" s="568">
        <f t="shared" si="84"/>
        <v>0</v>
      </c>
      <c r="GZN28" s="568">
        <f t="shared" si="84"/>
        <v>0</v>
      </c>
      <c r="GZO28" s="568">
        <f t="shared" si="84"/>
        <v>0</v>
      </c>
      <c r="GZP28" s="568">
        <f t="shared" si="84"/>
        <v>0</v>
      </c>
      <c r="GZQ28" s="568">
        <f t="shared" si="84"/>
        <v>0</v>
      </c>
      <c r="GZR28" s="568">
        <f t="shared" si="84"/>
        <v>0</v>
      </c>
      <c r="GZS28" s="568">
        <f t="shared" si="84"/>
        <v>0</v>
      </c>
      <c r="GZT28" s="568">
        <f t="shared" si="84"/>
        <v>0</v>
      </c>
      <c r="GZU28" s="568">
        <f t="shared" si="84"/>
        <v>0</v>
      </c>
      <c r="GZV28" s="568">
        <f t="shared" si="84"/>
        <v>0</v>
      </c>
      <c r="GZW28" s="568">
        <f t="shared" si="84"/>
        <v>0</v>
      </c>
      <c r="GZX28" s="568">
        <f t="shared" si="84"/>
        <v>0</v>
      </c>
      <c r="GZY28" s="568">
        <f t="shared" si="84"/>
        <v>0</v>
      </c>
      <c r="GZZ28" s="568">
        <f t="shared" si="84"/>
        <v>0</v>
      </c>
      <c r="HAA28" s="568">
        <f t="shared" si="84"/>
        <v>0</v>
      </c>
      <c r="HAB28" s="568">
        <f t="shared" si="84"/>
        <v>0</v>
      </c>
      <c r="HAC28" s="568">
        <f t="shared" si="84"/>
        <v>0</v>
      </c>
      <c r="HAD28" s="568">
        <f t="shared" si="84"/>
        <v>0</v>
      </c>
      <c r="HAE28" s="568">
        <f t="shared" si="84"/>
        <v>0</v>
      </c>
      <c r="HAF28" s="568">
        <f t="shared" si="84"/>
        <v>0</v>
      </c>
      <c r="HAG28" s="568">
        <f t="shared" si="84"/>
        <v>0</v>
      </c>
      <c r="HAH28" s="568">
        <f t="shared" si="84"/>
        <v>0</v>
      </c>
      <c r="HAI28" s="568">
        <f t="shared" si="84"/>
        <v>0</v>
      </c>
      <c r="HAJ28" s="568">
        <f t="shared" si="84"/>
        <v>0</v>
      </c>
      <c r="HAK28" s="568">
        <f t="shared" ref="HAK28:HCV28" si="85">HAK26/365</f>
        <v>0</v>
      </c>
      <c r="HAL28" s="568">
        <f t="shared" si="85"/>
        <v>0</v>
      </c>
      <c r="HAM28" s="568">
        <f t="shared" si="85"/>
        <v>0</v>
      </c>
      <c r="HAN28" s="568">
        <f t="shared" si="85"/>
        <v>0</v>
      </c>
      <c r="HAO28" s="568">
        <f t="shared" si="85"/>
        <v>0</v>
      </c>
      <c r="HAP28" s="568">
        <f t="shared" si="85"/>
        <v>0</v>
      </c>
      <c r="HAQ28" s="568">
        <f t="shared" si="85"/>
        <v>0</v>
      </c>
      <c r="HAR28" s="568">
        <f t="shared" si="85"/>
        <v>0</v>
      </c>
      <c r="HAS28" s="568">
        <f t="shared" si="85"/>
        <v>0</v>
      </c>
      <c r="HAT28" s="568">
        <f t="shared" si="85"/>
        <v>0</v>
      </c>
      <c r="HAU28" s="568">
        <f t="shared" si="85"/>
        <v>0</v>
      </c>
      <c r="HAV28" s="568">
        <f t="shared" si="85"/>
        <v>0</v>
      </c>
      <c r="HAW28" s="568">
        <f t="shared" si="85"/>
        <v>0</v>
      </c>
      <c r="HAX28" s="568">
        <f t="shared" si="85"/>
        <v>0</v>
      </c>
      <c r="HAY28" s="568">
        <f t="shared" si="85"/>
        <v>0</v>
      </c>
      <c r="HAZ28" s="568">
        <f t="shared" si="85"/>
        <v>0</v>
      </c>
      <c r="HBA28" s="568">
        <f t="shared" si="85"/>
        <v>0</v>
      </c>
      <c r="HBB28" s="568">
        <f t="shared" si="85"/>
        <v>0</v>
      </c>
      <c r="HBC28" s="568">
        <f t="shared" si="85"/>
        <v>0</v>
      </c>
      <c r="HBD28" s="568">
        <f t="shared" si="85"/>
        <v>0</v>
      </c>
      <c r="HBE28" s="568">
        <f t="shared" si="85"/>
        <v>0</v>
      </c>
      <c r="HBF28" s="568">
        <f t="shared" si="85"/>
        <v>0</v>
      </c>
      <c r="HBG28" s="568">
        <f t="shared" si="85"/>
        <v>0</v>
      </c>
      <c r="HBH28" s="568">
        <f t="shared" si="85"/>
        <v>0</v>
      </c>
      <c r="HBI28" s="568">
        <f t="shared" si="85"/>
        <v>0</v>
      </c>
      <c r="HBJ28" s="568">
        <f t="shared" si="85"/>
        <v>0</v>
      </c>
      <c r="HBK28" s="568">
        <f t="shared" si="85"/>
        <v>0</v>
      </c>
      <c r="HBL28" s="568">
        <f t="shared" si="85"/>
        <v>0</v>
      </c>
      <c r="HBM28" s="568">
        <f t="shared" si="85"/>
        <v>0</v>
      </c>
      <c r="HBN28" s="568">
        <f t="shared" si="85"/>
        <v>0</v>
      </c>
      <c r="HBO28" s="568">
        <f t="shared" si="85"/>
        <v>0</v>
      </c>
      <c r="HBP28" s="568">
        <f t="shared" si="85"/>
        <v>0</v>
      </c>
      <c r="HBQ28" s="568">
        <f t="shared" si="85"/>
        <v>0</v>
      </c>
      <c r="HBR28" s="568">
        <f t="shared" si="85"/>
        <v>0</v>
      </c>
      <c r="HBS28" s="568">
        <f t="shared" si="85"/>
        <v>0</v>
      </c>
      <c r="HBT28" s="568">
        <f t="shared" si="85"/>
        <v>0</v>
      </c>
      <c r="HBU28" s="568">
        <f t="shared" si="85"/>
        <v>0</v>
      </c>
      <c r="HBV28" s="568">
        <f t="shared" si="85"/>
        <v>0</v>
      </c>
      <c r="HBW28" s="568">
        <f t="shared" si="85"/>
        <v>0</v>
      </c>
      <c r="HBX28" s="568">
        <f t="shared" si="85"/>
        <v>0</v>
      </c>
      <c r="HBY28" s="568">
        <f t="shared" si="85"/>
        <v>0</v>
      </c>
      <c r="HBZ28" s="568">
        <f t="shared" si="85"/>
        <v>0</v>
      </c>
      <c r="HCA28" s="568">
        <f t="shared" si="85"/>
        <v>0</v>
      </c>
      <c r="HCB28" s="568">
        <f t="shared" si="85"/>
        <v>0</v>
      </c>
      <c r="HCC28" s="568">
        <f t="shared" si="85"/>
        <v>0</v>
      </c>
      <c r="HCD28" s="568">
        <f t="shared" si="85"/>
        <v>0</v>
      </c>
      <c r="HCE28" s="568">
        <f t="shared" si="85"/>
        <v>0</v>
      </c>
      <c r="HCF28" s="568">
        <f t="shared" si="85"/>
        <v>0</v>
      </c>
      <c r="HCG28" s="568">
        <f t="shared" si="85"/>
        <v>0</v>
      </c>
      <c r="HCH28" s="568">
        <f t="shared" si="85"/>
        <v>0</v>
      </c>
      <c r="HCI28" s="568">
        <f t="shared" si="85"/>
        <v>0</v>
      </c>
      <c r="HCJ28" s="568">
        <f t="shared" si="85"/>
        <v>0</v>
      </c>
      <c r="HCK28" s="568">
        <f t="shared" si="85"/>
        <v>0</v>
      </c>
      <c r="HCL28" s="568">
        <f t="shared" si="85"/>
        <v>0</v>
      </c>
      <c r="HCM28" s="568">
        <f t="shared" si="85"/>
        <v>0</v>
      </c>
      <c r="HCN28" s="568">
        <f t="shared" si="85"/>
        <v>0</v>
      </c>
      <c r="HCO28" s="568">
        <f t="shared" si="85"/>
        <v>0</v>
      </c>
      <c r="HCP28" s="568">
        <f t="shared" si="85"/>
        <v>0</v>
      </c>
      <c r="HCQ28" s="568">
        <f t="shared" si="85"/>
        <v>0</v>
      </c>
      <c r="HCR28" s="568">
        <f t="shared" si="85"/>
        <v>0</v>
      </c>
      <c r="HCS28" s="568">
        <f t="shared" si="85"/>
        <v>0</v>
      </c>
      <c r="HCT28" s="568">
        <f t="shared" si="85"/>
        <v>0</v>
      </c>
      <c r="HCU28" s="568">
        <f t="shared" si="85"/>
        <v>0</v>
      </c>
      <c r="HCV28" s="568">
        <f t="shared" si="85"/>
        <v>0</v>
      </c>
      <c r="HCW28" s="568">
        <f t="shared" ref="HCW28:HFH28" si="86">HCW26/365</f>
        <v>0</v>
      </c>
      <c r="HCX28" s="568">
        <f t="shared" si="86"/>
        <v>0</v>
      </c>
      <c r="HCY28" s="568">
        <f t="shared" si="86"/>
        <v>0</v>
      </c>
      <c r="HCZ28" s="568">
        <f t="shared" si="86"/>
        <v>0</v>
      </c>
      <c r="HDA28" s="568">
        <f t="shared" si="86"/>
        <v>0</v>
      </c>
      <c r="HDB28" s="568">
        <f t="shared" si="86"/>
        <v>0</v>
      </c>
      <c r="HDC28" s="568">
        <f t="shared" si="86"/>
        <v>0</v>
      </c>
      <c r="HDD28" s="568">
        <f t="shared" si="86"/>
        <v>0</v>
      </c>
      <c r="HDE28" s="568">
        <f t="shared" si="86"/>
        <v>0</v>
      </c>
      <c r="HDF28" s="568">
        <f t="shared" si="86"/>
        <v>0</v>
      </c>
      <c r="HDG28" s="568">
        <f t="shared" si="86"/>
        <v>0</v>
      </c>
      <c r="HDH28" s="568">
        <f t="shared" si="86"/>
        <v>0</v>
      </c>
      <c r="HDI28" s="568">
        <f t="shared" si="86"/>
        <v>0</v>
      </c>
      <c r="HDJ28" s="568">
        <f t="shared" si="86"/>
        <v>0</v>
      </c>
      <c r="HDK28" s="568">
        <f t="shared" si="86"/>
        <v>0</v>
      </c>
      <c r="HDL28" s="568">
        <f t="shared" si="86"/>
        <v>0</v>
      </c>
      <c r="HDM28" s="568">
        <f t="shared" si="86"/>
        <v>0</v>
      </c>
      <c r="HDN28" s="568">
        <f t="shared" si="86"/>
        <v>0</v>
      </c>
      <c r="HDO28" s="568">
        <f t="shared" si="86"/>
        <v>0</v>
      </c>
      <c r="HDP28" s="568">
        <f t="shared" si="86"/>
        <v>0</v>
      </c>
      <c r="HDQ28" s="568">
        <f t="shared" si="86"/>
        <v>0</v>
      </c>
      <c r="HDR28" s="568">
        <f t="shared" si="86"/>
        <v>0</v>
      </c>
      <c r="HDS28" s="568">
        <f t="shared" si="86"/>
        <v>0</v>
      </c>
      <c r="HDT28" s="568">
        <f t="shared" si="86"/>
        <v>0</v>
      </c>
      <c r="HDU28" s="568">
        <f t="shared" si="86"/>
        <v>0</v>
      </c>
      <c r="HDV28" s="568">
        <f t="shared" si="86"/>
        <v>0</v>
      </c>
      <c r="HDW28" s="568">
        <f t="shared" si="86"/>
        <v>0</v>
      </c>
      <c r="HDX28" s="568">
        <f t="shared" si="86"/>
        <v>0</v>
      </c>
      <c r="HDY28" s="568">
        <f t="shared" si="86"/>
        <v>0</v>
      </c>
      <c r="HDZ28" s="568">
        <f t="shared" si="86"/>
        <v>0</v>
      </c>
      <c r="HEA28" s="568">
        <f t="shared" si="86"/>
        <v>0</v>
      </c>
      <c r="HEB28" s="568">
        <f t="shared" si="86"/>
        <v>0</v>
      </c>
      <c r="HEC28" s="568">
        <f t="shared" si="86"/>
        <v>0</v>
      </c>
      <c r="HED28" s="568">
        <f t="shared" si="86"/>
        <v>0</v>
      </c>
      <c r="HEE28" s="568">
        <f t="shared" si="86"/>
        <v>0</v>
      </c>
      <c r="HEF28" s="568">
        <f t="shared" si="86"/>
        <v>0</v>
      </c>
      <c r="HEG28" s="568">
        <f t="shared" si="86"/>
        <v>0</v>
      </c>
      <c r="HEH28" s="568">
        <f t="shared" si="86"/>
        <v>0</v>
      </c>
      <c r="HEI28" s="568">
        <f t="shared" si="86"/>
        <v>0</v>
      </c>
      <c r="HEJ28" s="568">
        <f t="shared" si="86"/>
        <v>0</v>
      </c>
      <c r="HEK28" s="568">
        <f t="shared" si="86"/>
        <v>0</v>
      </c>
      <c r="HEL28" s="568">
        <f t="shared" si="86"/>
        <v>0</v>
      </c>
      <c r="HEM28" s="568">
        <f t="shared" si="86"/>
        <v>0</v>
      </c>
      <c r="HEN28" s="568">
        <f t="shared" si="86"/>
        <v>0</v>
      </c>
      <c r="HEO28" s="568">
        <f t="shared" si="86"/>
        <v>0</v>
      </c>
      <c r="HEP28" s="568">
        <f t="shared" si="86"/>
        <v>0</v>
      </c>
      <c r="HEQ28" s="568">
        <f t="shared" si="86"/>
        <v>0</v>
      </c>
      <c r="HER28" s="568">
        <f t="shared" si="86"/>
        <v>0</v>
      </c>
      <c r="HES28" s="568">
        <f t="shared" si="86"/>
        <v>0</v>
      </c>
      <c r="HET28" s="568">
        <f t="shared" si="86"/>
        <v>0</v>
      </c>
      <c r="HEU28" s="568">
        <f t="shared" si="86"/>
        <v>0</v>
      </c>
      <c r="HEV28" s="568">
        <f t="shared" si="86"/>
        <v>0</v>
      </c>
      <c r="HEW28" s="568">
        <f t="shared" si="86"/>
        <v>0</v>
      </c>
      <c r="HEX28" s="568">
        <f t="shared" si="86"/>
        <v>0</v>
      </c>
      <c r="HEY28" s="568">
        <f t="shared" si="86"/>
        <v>0</v>
      </c>
      <c r="HEZ28" s="568">
        <f t="shared" si="86"/>
        <v>0</v>
      </c>
      <c r="HFA28" s="568">
        <f t="shared" si="86"/>
        <v>0</v>
      </c>
      <c r="HFB28" s="568">
        <f t="shared" si="86"/>
        <v>0</v>
      </c>
      <c r="HFC28" s="568">
        <f t="shared" si="86"/>
        <v>0</v>
      </c>
      <c r="HFD28" s="568">
        <f t="shared" si="86"/>
        <v>0</v>
      </c>
      <c r="HFE28" s="568">
        <f t="shared" si="86"/>
        <v>0</v>
      </c>
      <c r="HFF28" s="568">
        <f t="shared" si="86"/>
        <v>0</v>
      </c>
      <c r="HFG28" s="568">
        <f t="shared" si="86"/>
        <v>0</v>
      </c>
      <c r="HFH28" s="568">
        <f t="shared" si="86"/>
        <v>0</v>
      </c>
      <c r="HFI28" s="568">
        <f t="shared" ref="HFI28:HHT28" si="87">HFI26/365</f>
        <v>0</v>
      </c>
      <c r="HFJ28" s="568">
        <f t="shared" si="87"/>
        <v>0</v>
      </c>
      <c r="HFK28" s="568">
        <f t="shared" si="87"/>
        <v>0</v>
      </c>
      <c r="HFL28" s="568">
        <f t="shared" si="87"/>
        <v>0</v>
      </c>
      <c r="HFM28" s="568">
        <f t="shared" si="87"/>
        <v>0</v>
      </c>
      <c r="HFN28" s="568">
        <f t="shared" si="87"/>
        <v>0</v>
      </c>
      <c r="HFO28" s="568">
        <f t="shared" si="87"/>
        <v>0</v>
      </c>
      <c r="HFP28" s="568">
        <f t="shared" si="87"/>
        <v>0</v>
      </c>
      <c r="HFQ28" s="568">
        <f t="shared" si="87"/>
        <v>0</v>
      </c>
      <c r="HFR28" s="568">
        <f t="shared" si="87"/>
        <v>0</v>
      </c>
      <c r="HFS28" s="568">
        <f t="shared" si="87"/>
        <v>0</v>
      </c>
      <c r="HFT28" s="568">
        <f t="shared" si="87"/>
        <v>0</v>
      </c>
      <c r="HFU28" s="568">
        <f t="shared" si="87"/>
        <v>0</v>
      </c>
      <c r="HFV28" s="568">
        <f t="shared" si="87"/>
        <v>0</v>
      </c>
      <c r="HFW28" s="568">
        <f t="shared" si="87"/>
        <v>0</v>
      </c>
      <c r="HFX28" s="568">
        <f t="shared" si="87"/>
        <v>0</v>
      </c>
      <c r="HFY28" s="568">
        <f t="shared" si="87"/>
        <v>0</v>
      </c>
      <c r="HFZ28" s="568">
        <f t="shared" si="87"/>
        <v>0</v>
      </c>
      <c r="HGA28" s="568">
        <f t="shared" si="87"/>
        <v>0</v>
      </c>
      <c r="HGB28" s="568">
        <f t="shared" si="87"/>
        <v>0</v>
      </c>
      <c r="HGC28" s="568">
        <f t="shared" si="87"/>
        <v>0</v>
      </c>
      <c r="HGD28" s="568">
        <f t="shared" si="87"/>
        <v>0</v>
      </c>
      <c r="HGE28" s="568">
        <f t="shared" si="87"/>
        <v>0</v>
      </c>
      <c r="HGF28" s="568">
        <f t="shared" si="87"/>
        <v>0</v>
      </c>
      <c r="HGG28" s="568">
        <f t="shared" si="87"/>
        <v>0</v>
      </c>
      <c r="HGH28" s="568">
        <f t="shared" si="87"/>
        <v>0</v>
      </c>
      <c r="HGI28" s="568">
        <f t="shared" si="87"/>
        <v>0</v>
      </c>
      <c r="HGJ28" s="568">
        <f t="shared" si="87"/>
        <v>0</v>
      </c>
      <c r="HGK28" s="568">
        <f t="shared" si="87"/>
        <v>0</v>
      </c>
      <c r="HGL28" s="568">
        <f t="shared" si="87"/>
        <v>0</v>
      </c>
      <c r="HGM28" s="568">
        <f t="shared" si="87"/>
        <v>0</v>
      </c>
      <c r="HGN28" s="568">
        <f t="shared" si="87"/>
        <v>0</v>
      </c>
      <c r="HGO28" s="568">
        <f t="shared" si="87"/>
        <v>0</v>
      </c>
      <c r="HGP28" s="568">
        <f t="shared" si="87"/>
        <v>0</v>
      </c>
      <c r="HGQ28" s="568">
        <f t="shared" si="87"/>
        <v>0</v>
      </c>
      <c r="HGR28" s="568">
        <f t="shared" si="87"/>
        <v>0</v>
      </c>
      <c r="HGS28" s="568">
        <f t="shared" si="87"/>
        <v>0</v>
      </c>
      <c r="HGT28" s="568">
        <f t="shared" si="87"/>
        <v>0</v>
      </c>
      <c r="HGU28" s="568">
        <f t="shared" si="87"/>
        <v>0</v>
      </c>
      <c r="HGV28" s="568">
        <f t="shared" si="87"/>
        <v>0</v>
      </c>
      <c r="HGW28" s="568">
        <f t="shared" si="87"/>
        <v>0</v>
      </c>
      <c r="HGX28" s="568">
        <f t="shared" si="87"/>
        <v>0</v>
      </c>
      <c r="HGY28" s="568">
        <f t="shared" si="87"/>
        <v>0</v>
      </c>
      <c r="HGZ28" s="568">
        <f t="shared" si="87"/>
        <v>0</v>
      </c>
      <c r="HHA28" s="568">
        <f t="shared" si="87"/>
        <v>0</v>
      </c>
      <c r="HHB28" s="568">
        <f t="shared" si="87"/>
        <v>0</v>
      </c>
      <c r="HHC28" s="568">
        <f t="shared" si="87"/>
        <v>0</v>
      </c>
      <c r="HHD28" s="568">
        <f t="shared" si="87"/>
        <v>0</v>
      </c>
      <c r="HHE28" s="568">
        <f t="shared" si="87"/>
        <v>0</v>
      </c>
      <c r="HHF28" s="568">
        <f t="shared" si="87"/>
        <v>0</v>
      </c>
      <c r="HHG28" s="568">
        <f t="shared" si="87"/>
        <v>0</v>
      </c>
      <c r="HHH28" s="568">
        <f t="shared" si="87"/>
        <v>0</v>
      </c>
      <c r="HHI28" s="568">
        <f t="shared" si="87"/>
        <v>0</v>
      </c>
      <c r="HHJ28" s="568">
        <f t="shared" si="87"/>
        <v>0</v>
      </c>
      <c r="HHK28" s="568">
        <f t="shared" si="87"/>
        <v>0</v>
      </c>
      <c r="HHL28" s="568">
        <f t="shared" si="87"/>
        <v>0</v>
      </c>
      <c r="HHM28" s="568">
        <f t="shared" si="87"/>
        <v>0</v>
      </c>
      <c r="HHN28" s="568">
        <f t="shared" si="87"/>
        <v>0</v>
      </c>
      <c r="HHO28" s="568">
        <f t="shared" si="87"/>
        <v>0</v>
      </c>
      <c r="HHP28" s="568">
        <f t="shared" si="87"/>
        <v>0</v>
      </c>
      <c r="HHQ28" s="568">
        <f t="shared" si="87"/>
        <v>0</v>
      </c>
      <c r="HHR28" s="568">
        <f t="shared" si="87"/>
        <v>0</v>
      </c>
      <c r="HHS28" s="568">
        <f t="shared" si="87"/>
        <v>0</v>
      </c>
      <c r="HHT28" s="568">
        <f t="shared" si="87"/>
        <v>0</v>
      </c>
      <c r="HHU28" s="568">
        <f t="shared" ref="HHU28:HKF28" si="88">HHU26/365</f>
        <v>0</v>
      </c>
      <c r="HHV28" s="568">
        <f t="shared" si="88"/>
        <v>0</v>
      </c>
      <c r="HHW28" s="568">
        <f t="shared" si="88"/>
        <v>0</v>
      </c>
      <c r="HHX28" s="568">
        <f t="shared" si="88"/>
        <v>0</v>
      </c>
      <c r="HHY28" s="568">
        <f t="shared" si="88"/>
        <v>0</v>
      </c>
      <c r="HHZ28" s="568">
        <f t="shared" si="88"/>
        <v>0</v>
      </c>
      <c r="HIA28" s="568">
        <f t="shared" si="88"/>
        <v>0</v>
      </c>
      <c r="HIB28" s="568">
        <f t="shared" si="88"/>
        <v>0</v>
      </c>
      <c r="HIC28" s="568">
        <f t="shared" si="88"/>
        <v>0</v>
      </c>
      <c r="HID28" s="568">
        <f t="shared" si="88"/>
        <v>0</v>
      </c>
      <c r="HIE28" s="568">
        <f t="shared" si="88"/>
        <v>0</v>
      </c>
      <c r="HIF28" s="568">
        <f t="shared" si="88"/>
        <v>0</v>
      </c>
      <c r="HIG28" s="568">
        <f t="shared" si="88"/>
        <v>0</v>
      </c>
      <c r="HIH28" s="568">
        <f t="shared" si="88"/>
        <v>0</v>
      </c>
      <c r="HII28" s="568">
        <f t="shared" si="88"/>
        <v>0</v>
      </c>
      <c r="HIJ28" s="568">
        <f t="shared" si="88"/>
        <v>0</v>
      </c>
      <c r="HIK28" s="568">
        <f t="shared" si="88"/>
        <v>0</v>
      </c>
      <c r="HIL28" s="568">
        <f t="shared" si="88"/>
        <v>0</v>
      </c>
      <c r="HIM28" s="568">
        <f t="shared" si="88"/>
        <v>0</v>
      </c>
      <c r="HIN28" s="568">
        <f t="shared" si="88"/>
        <v>0</v>
      </c>
      <c r="HIO28" s="568">
        <f t="shared" si="88"/>
        <v>0</v>
      </c>
      <c r="HIP28" s="568">
        <f t="shared" si="88"/>
        <v>0</v>
      </c>
      <c r="HIQ28" s="568">
        <f t="shared" si="88"/>
        <v>0</v>
      </c>
      <c r="HIR28" s="568">
        <f t="shared" si="88"/>
        <v>0</v>
      </c>
      <c r="HIS28" s="568">
        <f t="shared" si="88"/>
        <v>0</v>
      </c>
      <c r="HIT28" s="568">
        <f t="shared" si="88"/>
        <v>0</v>
      </c>
      <c r="HIU28" s="568">
        <f t="shared" si="88"/>
        <v>0</v>
      </c>
      <c r="HIV28" s="568">
        <f t="shared" si="88"/>
        <v>0</v>
      </c>
      <c r="HIW28" s="568">
        <f t="shared" si="88"/>
        <v>0</v>
      </c>
      <c r="HIX28" s="568">
        <f t="shared" si="88"/>
        <v>0</v>
      </c>
      <c r="HIY28" s="568">
        <f t="shared" si="88"/>
        <v>0</v>
      </c>
      <c r="HIZ28" s="568">
        <f t="shared" si="88"/>
        <v>0</v>
      </c>
      <c r="HJA28" s="568">
        <f t="shared" si="88"/>
        <v>0</v>
      </c>
      <c r="HJB28" s="568">
        <f t="shared" si="88"/>
        <v>0</v>
      </c>
      <c r="HJC28" s="568">
        <f t="shared" si="88"/>
        <v>0</v>
      </c>
      <c r="HJD28" s="568">
        <f t="shared" si="88"/>
        <v>0</v>
      </c>
      <c r="HJE28" s="568">
        <f t="shared" si="88"/>
        <v>0</v>
      </c>
      <c r="HJF28" s="568">
        <f t="shared" si="88"/>
        <v>0</v>
      </c>
      <c r="HJG28" s="568">
        <f t="shared" si="88"/>
        <v>0</v>
      </c>
      <c r="HJH28" s="568">
        <f t="shared" si="88"/>
        <v>0</v>
      </c>
      <c r="HJI28" s="568">
        <f t="shared" si="88"/>
        <v>0</v>
      </c>
      <c r="HJJ28" s="568">
        <f t="shared" si="88"/>
        <v>0</v>
      </c>
      <c r="HJK28" s="568">
        <f t="shared" si="88"/>
        <v>0</v>
      </c>
      <c r="HJL28" s="568">
        <f t="shared" si="88"/>
        <v>0</v>
      </c>
      <c r="HJM28" s="568">
        <f t="shared" si="88"/>
        <v>0</v>
      </c>
      <c r="HJN28" s="568">
        <f t="shared" si="88"/>
        <v>0</v>
      </c>
      <c r="HJO28" s="568">
        <f t="shared" si="88"/>
        <v>0</v>
      </c>
      <c r="HJP28" s="568">
        <f t="shared" si="88"/>
        <v>0</v>
      </c>
      <c r="HJQ28" s="568">
        <f t="shared" si="88"/>
        <v>0</v>
      </c>
      <c r="HJR28" s="568">
        <f t="shared" si="88"/>
        <v>0</v>
      </c>
      <c r="HJS28" s="568">
        <f t="shared" si="88"/>
        <v>0</v>
      </c>
      <c r="HJT28" s="568">
        <f t="shared" si="88"/>
        <v>0</v>
      </c>
      <c r="HJU28" s="568">
        <f t="shared" si="88"/>
        <v>0</v>
      </c>
      <c r="HJV28" s="568">
        <f t="shared" si="88"/>
        <v>0</v>
      </c>
      <c r="HJW28" s="568">
        <f t="shared" si="88"/>
        <v>0</v>
      </c>
      <c r="HJX28" s="568">
        <f t="shared" si="88"/>
        <v>0</v>
      </c>
      <c r="HJY28" s="568">
        <f t="shared" si="88"/>
        <v>0</v>
      </c>
      <c r="HJZ28" s="568">
        <f t="shared" si="88"/>
        <v>0</v>
      </c>
      <c r="HKA28" s="568">
        <f t="shared" si="88"/>
        <v>0</v>
      </c>
      <c r="HKB28" s="568">
        <f t="shared" si="88"/>
        <v>0</v>
      </c>
      <c r="HKC28" s="568">
        <f t="shared" si="88"/>
        <v>0</v>
      </c>
      <c r="HKD28" s="568">
        <f t="shared" si="88"/>
        <v>0</v>
      </c>
      <c r="HKE28" s="568">
        <f t="shared" si="88"/>
        <v>0</v>
      </c>
      <c r="HKF28" s="568">
        <f t="shared" si="88"/>
        <v>0</v>
      </c>
      <c r="HKG28" s="568">
        <f t="shared" ref="HKG28:HMR28" si="89">HKG26/365</f>
        <v>0</v>
      </c>
      <c r="HKH28" s="568">
        <f t="shared" si="89"/>
        <v>0</v>
      </c>
      <c r="HKI28" s="568">
        <f t="shared" si="89"/>
        <v>0</v>
      </c>
      <c r="HKJ28" s="568">
        <f t="shared" si="89"/>
        <v>0</v>
      </c>
      <c r="HKK28" s="568">
        <f t="shared" si="89"/>
        <v>0</v>
      </c>
      <c r="HKL28" s="568">
        <f t="shared" si="89"/>
        <v>0</v>
      </c>
      <c r="HKM28" s="568">
        <f t="shared" si="89"/>
        <v>0</v>
      </c>
      <c r="HKN28" s="568">
        <f t="shared" si="89"/>
        <v>0</v>
      </c>
      <c r="HKO28" s="568">
        <f t="shared" si="89"/>
        <v>0</v>
      </c>
      <c r="HKP28" s="568">
        <f t="shared" si="89"/>
        <v>0</v>
      </c>
      <c r="HKQ28" s="568">
        <f t="shared" si="89"/>
        <v>0</v>
      </c>
      <c r="HKR28" s="568">
        <f t="shared" si="89"/>
        <v>0</v>
      </c>
      <c r="HKS28" s="568">
        <f t="shared" si="89"/>
        <v>0</v>
      </c>
      <c r="HKT28" s="568">
        <f t="shared" si="89"/>
        <v>0</v>
      </c>
      <c r="HKU28" s="568">
        <f t="shared" si="89"/>
        <v>0</v>
      </c>
      <c r="HKV28" s="568">
        <f t="shared" si="89"/>
        <v>0</v>
      </c>
      <c r="HKW28" s="568">
        <f t="shared" si="89"/>
        <v>0</v>
      </c>
      <c r="HKX28" s="568">
        <f t="shared" si="89"/>
        <v>0</v>
      </c>
      <c r="HKY28" s="568">
        <f t="shared" si="89"/>
        <v>0</v>
      </c>
      <c r="HKZ28" s="568">
        <f t="shared" si="89"/>
        <v>0</v>
      </c>
      <c r="HLA28" s="568">
        <f t="shared" si="89"/>
        <v>0</v>
      </c>
      <c r="HLB28" s="568">
        <f t="shared" si="89"/>
        <v>0</v>
      </c>
      <c r="HLC28" s="568">
        <f t="shared" si="89"/>
        <v>0</v>
      </c>
      <c r="HLD28" s="568">
        <f t="shared" si="89"/>
        <v>0</v>
      </c>
      <c r="HLE28" s="568">
        <f t="shared" si="89"/>
        <v>0</v>
      </c>
      <c r="HLF28" s="568">
        <f t="shared" si="89"/>
        <v>0</v>
      </c>
      <c r="HLG28" s="568">
        <f t="shared" si="89"/>
        <v>0</v>
      </c>
      <c r="HLH28" s="568">
        <f t="shared" si="89"/>
        <v>0</v>
      </c>
      <c r="HLI28" s="568">
        <f t="shared" si="89"/>
        <v>0</v>
      </c>
      <c r="HLJ28" s="568">
        <f t="shared" si="89"/>
        <v>0</v>
      </c>
      <c r="HLK28" s="568">
        <f t="shared" si="89"/>
        <v>0</v>
      </c>
      <c r="HLL28" s="568">
        <f t="shared" si="89"/>
        <v>0</v>
      </c>
      <c r="HLM28" s="568">
        <f t="shared" si="89"/>
        <v>0</v>
      </c>
      <c r="HLN28" s="568">
        <f t="shared" si="89"/>
        <v>0</v>
      </c>
      <c r="HLO28" s="568">
        <f t="shared" si="89"/>
        <v>0</v>
      </c>
      <c r="HLP28" s="568">
        <f t="shared" si="89"/>
        <v>0</v>
      </c>
      <c r="HLQ28" s="568">
        <f t="shared" si="89"/>
        <v>0</v>
      </c>
      <c r="HLR28" s="568">
        <f t="shared" si="89"/>
        <v>0</v>
      </c>
      <c r="HLS28" s="568">
        <f t="shared" si="89"/>
        <v>0</v>
      </c>
      <c r="HLT28" s="568">
        <f t="shared" si="89"/>
        <v>0</v>
      </c>
      <c r="HLU28" s="568">
        <f t="shared" si="89"/>
        <v>0</v>
      </c>
      <c r="HLV28" s="568">
        <f t="shared" si="89"/>
        <v>0</v>
      </c>
      <c r="HLW28" s="568">
        <f t="shared" si="89"/>
        <v>0</v>
      </c>
      <c r="HLX28" s="568">
        <f t="shared" si="89"/>
        <v>0</v>
      </c>
      <c r="HLY28" s="568">
        <f t="shared" si="89"/>
        <v>0</v>
      </c>
      <c r="HLZ28" s="568">
        <f t="shared" si="89"/>
        <v>0</v>
      </c>
      <c r="HMA28" s="568">
        <f t="shared" si="89"/>
        <v>0</v>
      </c>
      <c r="HMB28" s="568">
        <f t="shared" si="89"/>
        <v>0</v>
      </c>
      <c r="HMC28" s="568">
        <f t="shared" si="89"/>
        <v>0</v>
      </c>
      <c r="HMD28" s="568">
        <f t="shared" si="89"/>
        <v>0</v>
      </c>
      <c r="HME28" s="568">
        <f t="shared" si="89"/>
        <v>0</v>
      </c>
      <c r="HMF28" s="568">
        <f t="shared" si="89"/>
        <v>0</v>
      </c>
      <c r="HMG28" s="568">
        <f t="shared" si="89"/>
        <v>0</v>
      </c>
      <c r="HMH28" s="568">
        <f t="shared" si="89"/>
        <v>0</v>
      </c>
      <c r="HMI28" s="568">
        <f t="shared" si="89"/>
        <v>0</v>
      </c>
      <c r="HMJ28" s="568">
        <f t="shared" si="89"/>
        <v>0</v>
      </c>
      <c r="HMK28" s="568">
        <f t="shared" si="89"/>
        <v>0</v>
      </c>
      <c r="HML28" s="568">
        <f t="shared" si="89"/>
        <v>0</v>
      </c>
      <c r="HMM28" s="568">
        <f t="shared" si="89"/>
        <v>0</v>
      </c>
      <c r="HMN28" s="568">
        <f t="shared" si="89"/>
        <v>0</v>
      </c>
      <c r="HMO28" s="568">
        <f t="shared" si="89"/>
        <v>0</v>
      </c>
      <c r="HMP28" s="568">
        <f t="shared" si="89"/>
        <v>0</v>
      </c>
      <c r="HMQ28" s="568">
        <f t="shared" si="89"/>
        <v>0</v>
      </c>
      <c r="HMR28" s="568">
        <f t="shared" si="89"/>
        <v>0</v>
      </c>
      <c r="HMS28" s="568">
        <f t="shared" ref="HMS28:HPD28" si="90">HMS26/365</f>
        <v>0</v>
      </c>
      <c r="HMT28" s="568">
        <f t="shared" si="90"/>
        <v>0</v>
      </c>
      <c r="HMU28" s="568">
        <f t="shared" si="90"/>
        <v>0</v>
      </c>
      <c r="HMV28" s="568">
        <f t="shared" si="90"/>
        <v>0</v>
      </c>
      <c r="HMW28" s="568">
        <f t="shared" si="90"/>
        <v>0</v>
      </c>
      <c r="HMX28" s="568">
        <f t="shared" si="90"/>
        <v>0</v>
      </c>
      <c r="HMY28" s="568">
        <f t="shared" si="90"/>
        <v>0</v>
      </c>
      <c r="HMZ28" s="568">
        <f t="shared" si="90"/>
        <v>0</v>
      </c>
      <c r="HNA28" s="568">
        <f t="shared" si="90"/>
        <v>0</v>
      </c>
      <c r="HNB28" s="568">
        <f t="shared" si="90"/>
        <v>0</v>
      </c>
      <c r="HNC28" s="568">
        <f t="shared" si="90"/>
        <v>0</v>
      </c>
      <c r="HND28" s="568">
        <f t="shared" si="90"/>
        <v>0</v>
      </c>
      <c r="HNE28" s="568">
        <f t="shared" si="90"/>
        <v>0</v>
      </c>
      <c r="HNF28" s="568">
        <f t="shared" si="90"/>
        <v>0</v>
      </c>
      <c r="HNG28" s="568">
        <f t="shared" si="90"/>
        <v>0</v>
      </c>
      <c r="HNH28" s="568">
        <f t="shared" si="90"/>
        <v>0</v>
      </c>
      <c r="HNI28" s="568">
        <f t="shared" si="90"/>
        <v>0</v>
      </c>
      <c r="HNJ28" s="568">
        <f t="shared" si="90"/>
        <v>0</v>
      </c>
      <c r="HNK28" s="568">
        <f t="shared" si="90"/>
        <v>0</v>
      </c>
      <c r="HNL28" s="568">
        <f t="shared" si="90"/>
        <v>0</v>
      </c>
      <c r="HNM28" s="568">
        <f t="shared" si="90"/>
        <v>0</v>
      </c>
      <c r="HNN28" s="568">
        <f t="shared" si="90"/>
        <v>0</v>
      </c>
      <c r="HNO28" s="568">
        <f t="shared" si="90"/>
        <v>0</v>
      </c>
      <c r="HNP28" s="568">
        <f t="shared" si="90"/>
        <v>0</v>
      </c>
      <c r="HNQ28" s="568">
        <f t="shared" si="90"/>
        <v>0</v>
      </c>
      <c r="HNR28" s="568">
        <f t="shared" si="90"/>
        <v>0</v>
      </c>
      <c r="HNS28" s="568">
        <f t="shared" si="90"/>
        <v>0</v>
      </c>
      <c r="HNT28" s="568">
        <f t="shared" si="90"/>
        <v>0</v>
      </c>
      <c r="HNU28" s="568">
        <f t="shared" si="90"/>
        <v>0</v>
      </c>
      <c r="HNV28" s="568">
        <f t="shared" si="90"/>
        <v>0</v>
      </c>
      <c r="HNW28" s="568">
        <f t="shared" si="90"/>
        <v>0</v>
      </c>
      <c r="HNX28" s="568">
        <f t="shared" si="90"/>
        <v>0</v>
      </c>
      <c r="HNY28" s="568">
        <f t="shared" si="90"/>
        <v>0</v>
      </c>
      <c r="HNZ28" s="568">
        <f t="shared" si="90"/>
        <v>0</v>
      </c>
      <c r="HOA28" s="568">
        <f t="shared" si="90"/>
        <v>0</v>
      </c>
      <c r="HOB28" s="568">
        <f t="shared" si="90"/>
        <v>0</v>
      </c>
      <c r="HOC28" s="568">
        <f t="shared" si="90"/>
        <v>0</v>
      </c>
      <c r="HOD28" s="568">
        <f t="shared" si="90"/>
        <v>0</v>
      </c>
      <c r="HOE28" s="568">
        <f t="shared" si="90"/>
        <v>0</v>
      </c>
      <c r="HOF28" s="568">
        <f t="shared" si="90"/>
        <v>0</v>
      </c>
      <c r="HOG28" s="568">
        <f t="shared" si="90"/>
        <v>0</v>
      </c>
      <c r="HOH28" s="568">
        <f t="shared" si="90"/>
        <v>0</v>
      </c>
      <c r="HOI28" s="568">
        <f t="shared" si="90"/>
        <v>0</v>
      </c>
      <c r="HOJ28" s="568">
        <f t="shared" si="90"/>
        <v>0</v>
      </c>
      <c r="HOK28" s="568">
        <f t="shared" si="90"/>
        <v>0</v>
      </c>
      <c r="HOL28" s="568">
        <f t="shared" si="90"/>
        <v>0</v>
      </c>
      <c r="HOM28" s="568">
        <f t="shared" si="90"/>
        <v>0</v>
      </c>
      <c r="HON28" s="568">
        <f t="shared" si="90"/>
        <v>0</v>
      </c>
      <c r="HOO28" s="568">
        <f t="shared" si="90"/>
        <v>0</v>
      </c>
      <c r="HOP28" s="568">
        <f t="shared" si="90"/>
        <v>0</v>
      </c>
      <c r="HOQ28" s="568">
        <f t="shared" si="90"/>
        <v>0</v>
      </c>
      <c r="HOR28" s="568">
        <f t="shared" si="90"/>
        <v>0</v>
      </c>
      <c r="HOS28" s="568">
        <f t="shared" si="90"/>
        <v>0</v>
      </c>
      <c r="HOT28" s="568">
        <f t="shared" si="90"/>
        <v>0</v>
      </c>
      <c r="HOU28" s="568">
        <f t="shared" si="90"/>
        <v>0</v>
      </c>
      <c r="HOV28" s="568">
        <f t="shared" si="90"/>
        <v>0</v>
      </c>
      <c r="HOW28" s="568">
        <f t="shared" si="90"/>
        <v>0</v>
      </c>
      <c r="HOX28" s="568">
        <f t="shared" si="90"/>
        <v>0</v>
      </c>
      <c r="HOY28" s="568">
        <f t="shared" si="90"/>
        <v>0</v>
      </c>
      <c r="HOZ28" s="568">
        <f t="shared" si="90"/>
        <v>0</v>
      </c>
      <c r="HPA28" s="568">
        <f t="shared" si="90"/>
        <v>0</v>
      </c>
      <c r="HPB28" s="568">
        <f t="shared" si="90"/>
        <v>0</v>
      </c>
      <c r="HPC28" s="568">
        <f t="shared" si="90"/>
        <v>0</v>
      </c>
      <c r="HPD28" s="568">
        <f t="shared" si="90"/>
        <v>0</v>
      </c>
      <c r="HPE28" s="568">
        <f t="shared" ref="HPE28:HRP28" si="91">HPE26/365</f>
        <v>0</v>
      </c>
      <c r="HPF28" s="568">
        <f t="shared" si="91"/>
        <v>0</v>
      </c>
      <c r="HPG28" s="568">
        <f t="shared" si="91"/>
        <v>0</v>
      </c>
      <c r="HPH28" s="568">
        <f t="shared" si="91"/>
        <v>0</v>
      </c>
      <c r="HPI28" s="568">
        <f t="shared" si="91"/>
        <v>0</v>
      </c>
      <c r="HPJ28" s="568">
        <f t="shared" si="91"/>
        <v>0</v>
      </c>
      <c r="HPK28" s="568">
        <f t="shared" si="91"/>
        <v>0</v>
      </c>
      <c r="HPL28" s="568">
        <f t="shared" si="91"/>
        <v>0</v>
      </c>
      <c r="HPM28" s="568">
        <f t="shared" si="91"/>
        <v>0</v>
      </c>
      <c r="HPN28" s="568">
        <f t="shared" si="91"/>
        <v>0</v>
      </c>
      <c r="HPO28" s="568">
        <f t="shared" si="91"/>
        <v>0</v>
      </c>
      <c r="HPP28" s="568">
        <f t="shared" si="91"/>
        <v>0</v>
      </c>
      <c r="HPQ28" s="568">
        <f t="shared" si="91"/>
        <v>0</v>
      </c>
      <c r="HPR28" s="568">
        <f t="shared" si="91"/>
        <v>0</v>
      </c>
      <c r="HPS28" s="568">
        <f t="shared" si="91"/>
        <v>0</v>
      </c>
      <c r="HPT28" s="568">
        <f t="shared" si="91"/>
        <v>0</v>
      </c>
      <c r="HPU28" s="568">
        <f t="shared" si="91"/>
        <v>0</v>
      </c>
      <c r="HPV28" s="568">
        <f t="shared" si="91"/>
        <v>0</v>
      </c>
      <c r="HPW28" s="568">
        <f t="shared" si="91"/>
        <v>0</v>
      </c>
      <c r="HPX28" s="568">
        <f t="shared" si="91"/>
        <v>0</v>
      </c>
      <c r="HPY28" s="568">
        <f t="shared" si="91"/>
        <v>0</v>
      </c>
      <c r="HPZ28" s="568">
        <f t="shared" si="91"/>
        <v>0</v>
      </c>
      <c r="HQA28" s="568">
        <f t="shared" si="91"/>
        <v>0</v>
      </c>
      <c r="HQB28" s="568">
        <f t="shared" si="91"/>
        <v>0</v>
      </c>
      <c r="HQC28" s="568">
        <f t="shared" si="91"/>
        <v>0</v>
      </c>
      <c r="HQD28" s="568">
        <f t="shared" si="91"/>
        <v>0</v>
      </c>
      <c r="HQE28" s="568">
        <f t="shared" si="91"/>
        <v>0</v>
      </c>
      <c r="HQF28" s="568">
        <f t="shared" si="91"/>
        <v>0</v>
      </c>
      <c r="HQG28" s="568">
        <f t="shared" si="91"/>
        <v>0</v>
      </c>
      <c r="HQH28" s="568">
        <f t="shared" si="91"/>
        <v>0</v>
      </c>
      <c r="HQI28" s="568">
        <f t="shared" si="91"/>
        <v>0</v>
      </c>
      <c r="HQJ28" s="568">
        <f t="shared" si="91"/>
        <v>0</v>
      </c>
      <c r="HQK28" s="568">
        <f t="shared" si="91"/>
        <v>0</v>
      </c>
      <c r="HQL28" s="568">
        <f t="shared" si="91"/>
        <v>0</v>
      </c>
      <c r="HQM28" s="568">
        <f t="shared" si="91"/>
        <v>0</v>
      </c>
      <c r="HQN28" s="568">
        <f t="shared" si="91"/>
        <v>0</v>
      </c>
      <c r="HQO28" s="568">
        <f t="shared" si="91"/>
        <v>0</v>
      </c>
      <c r="HQP28" s="568">
        <f t="shared" si="91"/>
        <v>0</v>
      </c>
      <c r="HQQ28" s="568">
        <f t="shared" si="91"/>
        <v>0</v>
      </c>
      <c r="HQR28" s="568">
        <f t="shared" si="91"/>
        <v>0</v>
      </c>
      <c r="HQS28" s="568">
        <f t="shared" si="91"/>
        <v>0</v>
      </c>
      <c r="HQT28" s="568">
        <f t="shared" si="91"/>
        <v>0</v>
      </c>
      <c r="HQU28" s="568">
        <f t="shared" si="91"/>
        <v>0</v>
      </c>
      <c r="HQV28" s="568">
        <f t="shared" si="91"/>
        <v>0</v>
      </c>
      <c r="HQW28" s="568">
        <f t="shared" si="91"/>
        <v>0</v>
      </c>
      <c r="HQX28" s="568">
        <f t="shared" si="91"/>
        <v>0</v>
      </c>
      <c r="HQY28" s="568">
        <f t="shared" si="91"/>
        <v>0</v>
      </c>
      <c r="HQZ28" s="568">
        <f t="shared" si="91"/>
        <v>0</v>
      </c>
      <c r="HRA28" s="568">
        <f t="shared" si="91"/>
        <v>0</v>
      </c>
      <c r="HRB28" s="568">
        <f t="shared" si="91"/>
        <v>0</v>
      </c>
      <c r="HRC28" s="568">
        <f t="shared" si="91"/>
        <v>0</v>
      </c>
      <c r="HRD28" s="568">
        <f t="shared" si="91"/>
        <v>0</v>
      </c>
      <c r="HRE28" s="568">
        <f t="shared" si="91"/>
        <v>0</v>
      </c>
      <c r="HRF28" s="568">
        <f t="shared" si="91"/>
        <v>0</v>
      </c>
      <c r="HRG28" s="568">
        <f t="shared" si="91"/>
        <v>0</v>
      </c>
      <c r="HRH28" s="568">
        <f t="shared" si="91"/>
        <v>0</v>
      </c>
      <c r="HRI28" s="568">
        <f t="shared" si="91"/>
        <v>0</v>
      </c>
      <c r="HRJ28" s="568">
        <f t="shared" si="91"/>
        <v>0</v>
      </c>
      <c r="HRK28" s="568">
        <f t="shared" si="91"/>
        <v>0</v>
      </c>
      <c r="HRL28" s="568">
        <f t="shared" si="91"/>
        <v>0</v>
      </c>
      <c r="HRM28" s="568">
        <f t="shared" si="91"/>
        <v>0</v>
      </c>
      <c r="HRN28" s="568">
        <f t="shared" si="91"/>
        <v>0</v>
      </c>
      <c r="HRO28" s="568">
        <f t="shared" si="91"/>
        <v>0</v>
      </c>
      <c r="HRP28" s="568">
        <f t="shared" si="91"/>
        <v>0</v>
      </c>
      <c r="HRQ28" s="568">
        <f t="shared" ref="HRQ28:HUB28" si="92">HRQ26/365</f>
        <v>0</v>
      </c>
      <c r="HRR28" s="568">
        <f t="shared" si="92"/>
        <v>0</v>
      </c>
      <c r="HRS28" s="568">
        <f t="shared" si="92"/>
        <v>0</v>
      </c>
      <c r="HRT28" s="568">
        <f t="shared" si="92"/>
        <v>0</v>
      </c>
      <c r="HRU28" s="568">
        <f t="shared" si="92"/>
        <v>0</v>
      </c>
      <c r="HRV28" s="568">
        <f t="shared" si="92"/>
        <v>0</v>
      </c>
      <c r="HRW28" s="568">
        <f t="shared" si="92"/>
        <v>0</v>
      </c>
      <c r="HRX28" s="568">
        <f t="shared" si="92"/>
        <v>0</v>
      </c>
      <c r="HRY28" s="568">
        <f t="shared" si="92"/>
        <v>0</v>
      </c>
      <c r="HRZ28" s="568">
        <f t="shared" si="92"/>
        <v>0</v>
      </c>
      <c r="HSA28" s="568">
        <f t="shared" si="92"/>
        <v>0</v>
      </c>
      <c r="HSB28" s="568">
        <f t="shared" si="92"/>
        <v>0</v>
      </c>
      <c r="HSC28" s="568">
        <f t="shared" si="92"/>
        <v>0</v>
      </c>
      <c r="HSD28" s="568">
        <f t="shared" si="92"/>
        <v>0</v>
      </c>
      <c r="HSE28" s="568">
        <f t="shared" si="92"/>
        <v>0</v>
      </c>
      <c r="HSF28" s="568">
        <f t="shared" si="92"/>
        <v>0</v>
      </c>
      <c r="HSG28" s="568">
        <f t="shared" si="92"/>
        <v>0</v>
      </c>
      <c r="HSH28" s="568">
        <f t="shared" si="92"/>
        <v>0</v>
      </c>
      <c r="HSI28" s="568">
        <f t="shared" si="92"/>
        <v>0</v>
      </c>
      <c r="HSJ28" s="568">
        <f t="shared" si="92"/>
        <v>0</v>
      </c>
      <c r="HSK28" s="568">
        <f t="shared" si="92"/>
        <v>0</v>
      </c>
      <c r="HSL28" s="568">
        <f t="shared" si="92"/>
        <v>0</v>
      </c>
      <c r="HSM28" s="568">
        <f t="shared" si="92"/>
        <v>0</v>
      </c>
      <c r="HSN28" s="568">
        <f t="shared" si="92"/>
        <v>0</v>
      </c>
      <c r="HSO28" s="568">
        <f t="shared" si="92"/>
        <v>0</v>
      </c>
      <c r="HSP28" s="568">
        <f t="shared" si="92"/>
        <v>0</v>
      </c>
      <c r="HSQ28" s="568">
        <f t="shared" si="92"/>
        <v>0</v>
      </c>
      <c r="HSR28" s="568">
        <f t="shared" si="92"/>
        <v>0</v>
      </c>
      <c r="HSS28" s="568">
        <f t="shared" si="92"/>
        <v>0</v>
      </c>
      <c r="HST28" s="568">
        <f t="shared" si="92"/>
        <v>0</v>
      </c>
      <c r="HSU28" s="568">
        <f t="shared" si="92"/>
        <v>0</v>
      </c>
      <c r="HSV28" s="568">
        <f t="shared" si="92"/>
        <v>0</v>
      </c>
      <c r="HSW28" s="568">
        <f t="shared" si="92"/>
        <v>0</v>
      </c>
      <c r="HSX28" s="568">
        <f t="shared" si="92"/>
        <v>0</v>
      </c>
      <c r="HSY28" s="568">
        <f t="shared" si="92"/>
        <v>0</v>
      </c>
      <c r="HSZ28" s="568">
        <f t="shared" si="92"/>
        <v>0</v>
      </c>
      <c r="HTA28" s="568">
        <f t="shared" si="92"/>
        <v>0</v>
      </c>
      <c r="HTB28" s="568">
        <f t="shared" si="92"/>
        <v>0</v>
      </c>
      <c r="HTC28" s="568">
        <f t="shared" si="92"/>
        <v>0</v>
      </c>
      <c r="HTD28" s="568">
        <f t="shared" si="92"/>
        <v>0</v>
      </c>
      <c r="HTE28" s="568">
        <f t="shared" si="92"/>
        <v>0</v>
      </c>
      <c r="HTF28" s="568">
        <f t="shared" si="92"/>
        <v>0</v>
      </c>
      <c r="HTG28" s="568">
        <f t="shared" si="92"/>
        <v>0</v>
      </c>
      <c r="HTH28" s="568">
        <f t="shared" si="92"/>
        <v>0</v>
      </c>
      <c r="HTI28" s="568">
        <f t="shared" si="92"/>
        <v>0</v>
      </c>
      <c r="HTJ28" s="568">
        <f t="shared" si="92"/>
        <v>0</v>
      </c>
      <c r="HTK28" s="568">
        <f t="shared" si="92"/>
        <v>0</v>
      </c>
      <c r="HTL28" s="568">
        <f t="shared" si="92"/>
        <v>0</v>
      </c>
      <c r="HTM28" s="568">
        <f t="shared" si="92"/>
        <v>0</v>
      </c>
      <c r="HTN28" s="568">
        <f t="shared" si="92"/>
        <v>0</v>
      </c>
      <c r="HTO28" s="568">
        <f t="shared" si="92"/>
        <v>0</v>
      </c>
      <c r="HTP28" s="568">
        <f t="shared" si="92"/>
        <v>0</v>
      </c>
      <c r="HTQ28" s="568">
        <f t="shared" si="92"/>
        <v>0</v>
      </c>
      <c r="HTR28" s="568">
        <f t="shared" si="92"/>
        <v>0</v>
      </c>
      <c r="HTS28" s="568">
        <f t="shared" si="92"/>
        <v>0</v>
      </c>
      <c r="HTT28" s="568">
        <f t="shared" si="92"/>
        <v>0</v>
      </c>
      <c r="HTU28" s="568">
        <f t="shared" si="92"/>
        <v>0</v>
      </c>
      <c r="HTV28" s="568">
        <f t="shared" si="92"/>
        <v>0</v>
      </c>
      <c r="HTW28" s="568">
        <f t="shared" si="92"/>
        <v>0</v>
      </c>
      <c r="HTX28" s="568">
        <f t="shared" si="92"/>
        <v>0</v>
      </c>
      <c r="HTY28" s="568">
        <f t="shared" si="92"/>
        <v>0</v>
      </c>
      <c r="HTZ28" s="568">
        <f t="shared" si="92"/>
        <v>0</v>
      </c>
      <c r="HUA28" s="568">
        <f t="shared" si="92"/>
        <v>0</v>
      </c>
      <c r="HUB28" s="568">
        <f t="shared" si="92"/>
        <v>0</v>
      </c>
      <c r="HUC28" s="568">
        <f t="shared" ref="HUC28:HWN28" si="93">HUC26/365</f>
        <v>0</v>
      </c>
      <c r="HUD28" s="568">
        <f t="shared" si="93"/>
        <v>0</v>
      </c>
      <c r="HUE28" s="568">
        <f t="shared" si="93"/>
        <v>0</v>
      </c>
      <c r="HUF28" s="568">
        <f t="shared" si="93"/>
        <v>0</v>
      </c>
      <c r="HUG28" s="568">
        <f t="shared" si="93"/>
        <v>0</v>
      </c>
      <c r="HUH28" s="568">
        <f t="shared" si="93"/>
        <v>0</v>
      </c>
      <c r="HUI28" s="568">
        <f t="shared" si="93"/>
        <v>0</v>
      </c>
      <c r="HUJ28" s="568">
        <f t="shared" si="93"/>
        <v>0</v>
      </c>
      <c r="HUK28" s="568">
        <f t="shared" si="93"/>
        <v>0</v>
      </c>
      <c r="HUL28" s="568">
        <f t="shared" si="93"/>
        <v>0</v>
      </c>
      <c r="HUM28" s="568">
        <f t="shared" si="93"/>
        <v>0</v>
      </c>
      <c r="HUN28" s="568">
        <f t="shared" si="93"/>
        <v>0</v>
      </c>
      <c r="HUO28" s="568">
        <f t="shared" si="93"/>
        <v>0</v>
      </c>
      <c r="HUP28" s="568">
        <f t="shared" si="93"/>
        <v>0</v>
      </c>
      <c r="HUQ28" s="568">
        <f t="shared" si="93"/>
        <v>0</v>
      </c>
      <c r="HUR28" s="568">
        <f t="shared" si="93"/>
        <v>0</v>
      </c>
      <c r="HUS28" s="568">
        <f t="shared" si="93"/>
        <v>0</v>
      </c>
      <c r="HUT28" s="568">
        <f t="shared" si="93"/>
        <v>0</v>
      </c>
      <c r="HUU28" s="568">
        <f t="shared" si="93"/>
        <v>0</v>
      </c>
      <c r="HUV28" s="568">
        <f t="shared" si="93"/>
        <v>0</v>
      </c>
      <c r="HUW28" s="568">
        <f t="shared" si="93"/>
        <v>0</v>
      </c>
      <c r="HUX28" s="568">
        <f t="shared" si="93"/>
        <v>0</v>
      </c>
      <c r="HUY28" s="568">
        <f t="shared" si="93"/>
        <v>0</v>
      </c>
      <c r="HUZ28" s="568">
        <f t="shared" si="93"/>
        <v>0</v>
      </c>
      <c r="HVA28" s="568">
        <f t="shared" si="93"/>
        <v>0</v>
      </c>
      <c r="HVB28" s="568">
        <f t="shared" si="93"/>
        <v>0</v>
      </c>
      <c r="HVC28" s="568">
        <f t="shared" si="93"/>
        <v>0</v>
      </c>
      <c r="HVD28" s="568">
        <f t="shared" si="93"/>
        <v>0</v>
      </c>
      <c r="HVE28" s="568">
        <f t="shared" si="93"/>
        <v>0</v>
      </c>
      <c r="HVF28" s="568">
        <f t="shared" si="93"/>
        <v>0</v>
      </c>
      <c r="HVG28" s="568">
        <f t="shared" si="93"/>
        <v>0</v>
      </c>
      <c r="HVH28" s="568">
        <f t="shared" si="93"/>
        <v>0</v>
      </c>
      <c r="HVI28" s="568">
        <f t="shared" si="93"/>
        <v>0</v>
      </c>
      <c r="HVJ28" s="568">
        <f t="shared" si="93"/>
        <v>0</v>
      </c>
      <c r="HVK28" s="568">
        <f t="shared" si="93"/>
        <v>0</v>
      </c>
      <c r="HVL28" s="568">
        <f t="shared" si="93"/>
        <v>0</v>
      </c>
      <c r="HVM28" s="568">
        <f t="shared" si="93"/>
        <v>0</v>
      </c>
      <c r="HVN28" s="568">
        <f t="shared" si="93"/>
        <v>0</v>
      </c>
      <c r="HVO28" s="568">
        <f t="shared" si="93"/>
        <v>0</v>
      </c>
      <c r="HVP28" s="568">
        <f t="shared" si="93"/>
        <v>0</v>
      </c>
      <c r="HVQ28" s="568">
        <f t="shared" si="93"/>
        <v>0</v>
      </c>
      <c r="HVR28" s="568">
        <f t="shared" si="93"/>
        <v>0</v>
      </c>
      <c r="HVS28" s="568">
        <f t="shared" si="93"/>
        <v>0</v>
      </c>
      <c r="HVT28" s="568">
        <f t="shared" si="93"/>
        <v>0</v>
      </c>
      <c r="HVU28" s="568">
        <f t="shared" si="93"/>
        <v>0</v>
      </c>
      <c r="HVV28" s="568">
        <f t="shared" si="93"/>
        <v>0</v>
      </c>
      <c r="HVW28" s="568">
        <f t="shared" si="93"/>
        <v>0</v>
      </c>
      <c r="HVX28" s="568">
        <f t="shared" si="93"/>
        <v>0</v>
      </c>
      <c r="HVY28" s="568">
        <f t="shared" si="93"/>
        <v>0</v>
      </c>
      <c r="HVZ28" s="568">
        <f t="shared" si="93"/>
        <v>0</v>
      </c>
      <c r="HWA28" s="568">
        <f t="shared" si="93"/>
        <v>0</v>
      </c>
      <c r="HWB28" s="568">
        <f t="shared" si="93"/>
        <v>0</v>
      </c>
      <c r="HWC28" s="568">
        <f t="shared" si="93"/>
        <v>0</v>
      </c>
      <c r="HWD28" s="568">
        <f t="shared" si="93"/>
        <v>0</v>
      </c>
      <c r="HWE28" s="568">
        <f t="shared" si="93"/>
        <v>0</v>
      </c>
      <c r="HWF28" s="568">
        <f t="shared" si="93"/>
        <v>0</v>
      </c>
      <c r="HWG28" s="568">
        <f t="shared" si="93"/>
        <v>0</v>
      </c>
      <c r="HWH28" s="568">
        <f t="shared" si="93"/>
        <v>0</v>
      </c>
      <c r="HWI28" s="568">
        <f t="shared" si="93"/>
        <v>0</v>
      </c>
      <c r="HWJ28" s="568">
        <f t="shared" si="93"/>
        <v>0</v>
      </c>
      <c r="HWK28" s="568">
        <f t="shared" si="93"/>
        <v>0</v>
      </c>
      <c r="HWL28" s="568">
        <f t="shared" si="93"/>
        <v>0</v>
      </c>
      <c r="HWM28" s="568">
        <f t="shared" si="93"/>
        <v>0</v>
      </c>
      <c r="HWN28" s="568">
        <f t="shared" si="93"/>
        <v>0</v>
      </c>
      <c r="HWO28" s="568">
        <f t="shared" ref="HWO28:HYZ28" si="94">HWO26/365</f>
        <v>0</v>
      </c>
      <c r="HWP28" s="568">
        <f t="shared" si="94"/>
        <v>0</v>
      </c>
      <c r="HWQ28" s="568">
        <f t="shared" si="94"/>
        <v>0</v>
      </c>
      <c r="HWR28" s="568">
        <f t="shared" si="94"/>
        <v>0</v>
      </c>
      <c r="HWS28" s="568">
        <f t="shared" si="94"/>
        <v>0</v>
      </c>
      <c r="HWT28" s="568">
        <f t="shared" si="94"/>
        <v>0</v>
      </c>
      <c r="HWU28" s="568">
        <f t="shared" si="94"/>
        <v>0</v>
      </c>
      <c r="HWV28" s="568">
        <f t="shared" si="94"/>
        <v>0</v>
      </c>
      <c r="HWW28" s="568">
        <f t="shared" si="94"/>
        <v>0</v>
      </c>
      <c r="HWX28" s="568">
        <f t="shared" si="94"/>
        <v>0</v>
      </c>
      <c r="HWY28" s="568">
        <f t="shared" si="94"/>
        <v>0</v>
      </c>
      <c r="HWZ28" s="568">
        <f t="shared" si="94"/>
        <v>0</v>
      </c>
      <c r="HXA28" s="568">
        <f t="shared" si="94"/>
        <v>0</v>
      </c>
      <c r="HXB28" s="568">
        <f t="shared" si="94"/>
        <v>0</v>
      </c>
      <c r="HXC28" s="568">
        <f t="shared" si="94"/>
        <v>0</v>
      </c>
      <c r="HXD28" s="568">
        <f t="shared" si="94"/>
        <v>0</v>
      </c>
      <c r="HXE28" s="568">
        <f t="shared" si="94"/>
        <v>0</v>
      </c>
      <c r="HXF28" s="568">
        <f t="shared" si="94"/>
        <v>0</v>
      </c>
      <c r="HXG28" s="568">
        <f t="shared" si="94"/>
        <v>0</v>
      </c>
      <c r="HXH28" s="568">
        <f t="shared" si="94"/>
        <v>0</v>
      </c>
      <c r="HXI28" s="568">
        <f t="shared" si="94"/>
        <v>0</v>
      </c>
      <c r="HXJ28" s="568">
        <f t="shared" si="94"/>
        <v>0</v>
      </c>
      <c r="HXK28" s="568">
        <f t="shared" si="94"/>
        <v>0</v>
      </c>
      <c r="HXL28" s="568">
        <f t="shared" si="94"/>
        <v>0</v>
      </c>
      <c r="HXM28" s="568">
        <f t="shared" si="94"/>
        <v>0</v>
      </c>
      <c r="HXN28" s="568">
        <f t="shared" si="94"/>
        <v>0</v>
      </c>
      <c r="HXO28" s="568">
        <f t="shared" si="94"/>
        <v>0</v>
      </c>
      <c r="HXP28" s="568">
        <f t="shared" si="94"/>
        <v>0</v>
      </c>
      <c r="HXQ28" s="568">
        <f t="shared" si="94"/>
        <v>0</v>
      </c>
      <c r="HXR28" s="568">
        <f t="shared" si="94"/>
        <v>0</v>
      </c>
      <c r="HXS28" s="568">
        <f t="shared" si="94"/>
        <v>0</v>
      </c>
      <c r="HXT28" s="568">
        <f t="shared" si="94"/>
        <v>0</v>
      </c>
      <c r="HXU28" s="568">
        <f t="shared" si="94"/>
        <v>0</v>
      </c>
      <c r="HXV28" s="568">
        <f t="shared" si="94"/>
        <v>0</v>
      </c>
      <c r="HXW28" s="568">
        <f t="shared" si="94"/>
        <v>0</v>
      </c>
      <c r="HXX28" s="568">
        <f t="shared" si="94"/>
        <v>0</v>
      </c>
      <c r="HXY28" s="568">
        <f t="shared" si="94"/>
        <v>0</v>
      </c>
      <c r="HXZ28" s="568">
        <f t="shared" si="94"/>
        <v>0</v>
      </c>
      <c r="HYA28" s="568">
        <f t="shared" si="94"/>
        <v>0</v>
      </c>
      <c r="HYB28" s="568">
        <f t="shared" si="94"/>
        <v>0</v>
      </c>
      <c r="HYC28" s="568">
        <f t="shared" si="94"/>
        <v>0</v>
      </c>
      <c r="HYD28" s="568">
        <f t="shared" si="94"/>
        <v>0</v>
      </c>
      <c r="HYE28" s="568">
        <f t="shared" si="94"/>
        <v>0</v>
      </c>
      <c r="HYF28" s="568">
        <f t="shared" si="94"/>
        <v>0</v>
      </c>
      <c r="HYG28" s="568">
        <f t="shared" si="94"/>
        <v>0</v>
      </c>
      <c r="HYH28" s="568">
        <f t="shared" si="94"/>
        <v>0</v>
      </c>
      <c r="HYI28" s="568">
        <f t="shared" si="94"/>
        <v>0</v>
      </c>
      <c r="HYJ28" s="568">
        <f t="shared" si="94"/>
        <v>0</v>
      </c>
      <c r="HYK28" s="568">
        <f t="shared" si="94"/>
        <v>0</v>
      </c>
      <c r="HYL28" s="568">
        <f t="shared" si="94"/>
        <v>0</v>
      </c>
      <c r="HYM28" s="568">
        <f t="shared" si="94"/>
        <v>0</v>
      </c>
      <c r="HYN28" s="568">
        <f t="shared" si="94"/>
        <v>0</v>
      </c>
      <c r="HYO28" s="568">
        <f t="shared" si="94"/>
        <v>0</v>
      </c>
      <c r="HYP28" s="568">
        <f t="shared" si="94"/>
        <v>0</v>
      </c>
      <c r="HYQ28" s="568">
        <f t="shared" si="94"/>
        <v>0</v>
      </c>
      <c r="HYR28" s="568">
        <f t="shared" si="94"/>
        <v>0</v>
      </c>
      <c r="HYS28" s="568">
        <f t="shared" si="94"/>
        <v>0</v>
      </c>
      <c r="HYT28" s="568">
        <f t="shared" si="94"/>
        <v>0</v>
      </c>
      <c r="HYU28" s="568">
        <f t="shared" si="94"/>
        <v>0</v>
      </c>
      <c r="HYV28" s="568">
        <f t="shared" si="94"/>
        <v>0</v>
      </c>
      <c r="HYW28" s="568">
        <f t="shared" si="94"/>
        <v>0</v>
      </c>
      <c r="HYX28" s="568">
        <f t="shared" si="94"/>
        <v>0</v>
      </c>
      <c r="HYY28" s="568">
        <f t="shared" si="94"/>
        <v>0</v>
      </c>
      <c r="HYZ28" s="568">
        <f t="shared" si="94"/>
        <v>0</v>
      </c>
      <c r="HZA28" s="568">
        <f t="shared" ref="HZA28:IBL28" si="95">HZA26/365</f>
        <v>0</v>
      </c>
      <c r="HZB28" s="568">
        <f t="shared" si="95"/>
        <v>0</v>
      </c>
      <c r="HZC28" s="568">
        <f t="shared" si="95"/>
        <v>0</v>
      </c>
      <c r="HZD28" s="568">
        <f t="shared" si="95"/>
        <v>0</v>
      </c>
      <c r="HZE28" s="568">
        <f t="shared" si="95"/>
        <v>0</v>
      </c>
      <c r="HZF28" s="568">
        <f t="shared" si="95"/>
        <v>0</v>
      </c>
      <c r="HZG28" s="568">
        <f t="shared" si="95"/>
        <v>0</v>
      </c>
      <c r="HZH28" s="568">
        <f t="shared" si="95"/>
        <v>0</v>
      </c>
      <c r="HZI28" s="568">
        <f t="shared" si="95"/>
        <v>0</v>
      </c>
      <c r="HZJ28" s="568">
        <f t="shared" si="95"/>
        <v>0</v>
      </c>
      <c r="HZK28" s="568">
        <f t="shared" si="95"/>
        <v>0</v>
      </c>
      <c r="HZL28" s="568">
        <f t="shared" si="95"/>
        <v>0</v>
      </c>
      <c r="HZM28" s="568">
        <f t="shared" si="95"/>
        <v>0</v>
      </c>
      <c r="HZN28" s="568">
        <f t="shared" si="95"/>
        <v>0</v>
      </c>
      <c r="HZO28" s="568">
        <f t="shared" si="95"/>
        <v>0</v>
      </c>
      <c r="HZP28" s="568">
        <f t="shared" si="95"/>
        <v>0</v>
      </c>
      <c r="HZQ28" s="568">
        <f t="shared" si="95"/>
        <v>0</v>
      </c>
      <c r="HZR28" s="568">
        <f t="shared" si="95"/>
        <v>0</v>
      </c>
      <c r="HZS28" s="568">
        <f t="shared" si="95"/>
        <v>0</v>
      </c>
      <c r="HZT28" s="568">
        <f t="shared" si="95"/>
        <v>0</v>
      </c>
      <c r="HZU28" s="568">
        <f t="shared" si="95"/>
        <v>0</v>
      </c>
      <c r="HZV28" s="568">
        <f t="shared" si="95"/>
        <v>0</v>
      </c>
      <c r="HZW28" s="568">
        <f t="shared" si="95"/>
        <v>0</v>
      </c>
      <c r="HZX28" s="568">
        <f t="shared" si="95"/>
        <v>0</v>
      </c>
      <c r="HZY28" s="568">
        <f t="shared" si="95"/>
        <v>0</v>
      </c>
      <c r="HZZ28" s="568">
        <f t="shared" si="95"/>
        <v>0</v>
      </c>
      <c r="IAA28" s="568">
        <f t="shared" si="95"/>
        <v>0</v>
      </c>
      <c r="IAB28" s="568">
        <f t="shared" si="95"/>
        <v>0</v>
      </c>
      <c r="IAC28" s="568">
        <f t="shared" si="95"/>
        <v>0</v>
      </c>
      <c r="IAD28" s="568">
        <f t="shared" si="95"/>
        <v>0</v>
      </c>
      <c r="IAE28" s="568">
        <f t="shared" si="95"/>
        <v>0</v>
      </c>
      <c r="IAF28" s="568">
        <f t="shared" si="95"/>
        <v>0</v>
      </c>
      <c r="IAG28" s="568">
        <f t="shared" si="95"/>
        <v>0</v>
      </c>
      <c r="IAH28" s="568">
        <f t="shared" si="95"/>
        <v>0</v>
      </c>
      <c r="IAI28" s="568">
        <f t="shared" si="95"/>
        <v>0</v>
      </c>
      <c r="IAJ28" s="568">
        <f t="shared" si="95"/>
        <v>0</v>
      </c>
      <c r="IAK28" s="568">
        <f t="shared" si="95"/>
        <v>0</v>
      </c>
      <c r="IAL28" s="568">
        <f t="shared" si="95"/>
        <v>0</v>
      </c>
      <c r="IAM28" s="568">
        <f t="shared" si="95"/>
        <v>0</v>
      </c>
      <c r="IAN28" s="568">
        <f t="shared" si="95"/>
        <v>0</v>
      </c>
      <c r="IAO28" s="568">
        <f t="shared" si="95"/>
        <v>0</v>
      </c>
      <c r="IAP28" s="568">
        <f t="shared" si="95"/>
        <v>0</v>
      </c>
      <c r="IAQ28" s="568">
        <f t="shared" si="95"/>
        <v>0</v>
      </c>
      <c r="IAR28" s="568">
        <f t="shared" si="95"/>
        <v>0</v>
      </c>
      <c r="IAS28" s="568">
        <f t="shared" si="95"/>
        <v>0</v>
      </c>
      <c r="IAT28" s="568">
        <f t="shared" si="95"/>
        <v>0</v>
      </c>
      <c r="IAU28" s="568">
        <f t="shared" si="95"/>
        <v>0</v>
      </c>
      <c r="IAV28" s="568">
        <f t="shared" si="95"/>
        <v>0</v>
      </c>
      <c r="IAW28" s="568">
        <f t="shared" si="95"/>
        <v>0</v>
      </c>
      <c r="IAX28" s="568">
        <f t="shared" si="95"/>
        <v>0</v>
      </c>
      <c r="IAY28" s="568">
        <f t="shared" si="95"/>
        <v>0</v>
      </c>
      <c r="IAZ28" s="568">
        <f t="shared" si="95"/>
        <v>0</v>
      </c>
      <c r="IBA28" s="568">
        <f t="shared" si="95"/>
        <v>0</v>
      </c>
      <c r="IBB28" s="568">
        <f t="shared" si="95"/>
        <v>0</v>
      </c>
      <c r="IBC28" s="568">
        <f t="shared" si="95"/>
        <v>0</v>
      </c>
      <c r="IBD28" s="568">
        <f t="shared" si="95"/>
        <v>0</v>
      </c>
      <c r="IBE28" s="568">
        <f t="shared" si="95"/>
        <v>0</v>
      </c>
      <c r="IBF28" s="568">
        <f t="shared" si="95"/>
        <v>0</v>
      </c>
      <c r="IBG28" s="568">
        <f t="shared" si="95"/>
        <v>0</v>
      </c>
      <c r="IBH28" s="568">
        <f t="shared" si="95"/>
        <v>0</v>
      </c>
      <c r="IBI28" s="568">
        <f t="shared" si="95"/>
        <v>0</v>
      </c>
      <c r="IBJ28" s="568">
        <f t="shared" si="95"/>
        <v>0</v>
      </c>
      <c r="IBK28" s="568">
        <f t="shared" si="95"/>
        <v>0</v>
      </c>
      <c r="IBL28" s="568">
        <f t="shared" si="95"/>
        <v>0</v>
      </c>
      <c r="IBM28" s="568">
        <f t="shared" ref="IBM28:IDX28" si="96">IBM26/365</f>
        <v>0</v>
      </c>
      <c r="IBN28" s="568">
        <f t="shared" si="96"/>
        <v>0</v>
      </c>
      <c r="IBO28" s="568">
        <f t="shared" si="96"/>
        <v>0</v>
      </c>
      <c r="IBP28" s="568">
        <f t="shared" si="96"/>
        <v>0</v>
      </c>
      <c r="IBQ28" s="568">
        <f t="shared" si="96"/>
        <v>0</v>
      </c>
      <c r="IBR28" s="568">
        <f t="shared" si="96"/>
        <v>0</v>
      </c>
      <c r="IBS28" s="568">
        <f t="shared" si="96"/>
        <v>0</v>
      </c>
      <c r="IBT28" s="568">
        <f t="shared" si="96"/>
        <v>0</v>
      </c>
      <c r="IBU28" s="568">
        <f t="shared" si="96"/>
        <v>0</v>
      </c>
      <c r="IBV28" s="568">
        <f t="shared" si="96"/>
        <v>0</v>
      </c>
      <c r="IBW28" s="568">
        <f t="shared" si="96"/>
        <v>0</v>
      </c>
      <c r="IBX28" s="568">
        <f t="shared" si="96"/>
        <v>0</v>
      </c>
      <c r="IBY28" s="568">
        <f t="shared" si="96"/>
        <v>0</v>
      </c>
      <c r="IBZ28" s="568">
        <f t="shared" si="96"/>
        <v>0</v>
      </c>
      <c r="ICA28" s="568">
        <f t="shared" si="96"/>
        <v>0</v>
      </c>
      <c r="ICB28" s="568">
        <f t="shared" si="96"/>
        <v>0</v>
      </c>
      <c r="ICC28" s="568">
        <f t="shared" si="96"/>
        <v>0</v>
      </c>
      <c r="ICD28" s="568">
        <f t="shared" si="96"/>
        <v>0</v>
      </c>
      <c r="ICE28" s="568">
        <f t="shared" si="96"/>
        <v>0</v>
      </c>
      <c r="ICF28" s="568">
        <f t="shared" si="96"/>
        <v>0</v>
      </c>
      <c r="ICG28" s="568">
        <f t="shared" si="96"/>
        <v>0</v>
      </c>
      <c r="ICH28" s="568">
        <f t="shared" si="96"/>
        <v>0</v>
      </c>
      <c r="ICI28" s="568">
        <f t="shared" si="96"/>
        <v>0</v>
      </c>
      <c r="ICJ28" s="568">
        <f t="shared" si="96"/>
        <v>0</v>
      </c>
      <c r="ICK28" s="568">
        <f t="shared" si="96"/>
        <v>0</v>
      </c>
      <c r="ICL28" s="568">
        <f t="shared" si="96"/>
        <v>0</v>
      </c>
      <c r="ICM28" s="568">
        <f t="shared" si="96"/>
        <v>0</v>
      </c>
      <c r="ICN28" s="568">
        <f t="shared" si="96"/>
        <v>0</v>
      </c>
      <c r="ICO28" s="568">
        <f t="shared" si="96"/>
        <v>0</v>
      </c>
      <c r="ICP28" s="568">
        <f t="shared" si="96"/>
        <v>0</v>
      </c>
      <c r="ICQ28" s="568">
        <f t="shared" si="96"/>
        <v>0</v>
      </c>
      <c r="ICR28" s="568">
        <f t="shared" si="96"/>
        <v>0</v>
      </c>
      <c r="ICS28" s="568">
        <f t="shared" si="96"/>
        <v>0</v>
      </c>
      <c r="ICT28" s="568">
        <f t="shared" si="96"/>
        <v>0</v>
      </c>
      <c r="ICU28" s="568">
        <f t="shared" si="96"/>
        <v>0</v>
      </c>
      <c r="ICV28" s="568">
        <f t="shared" si="96"/>
        <v>0</v>
      </c>
      <c r="ICW28" s="568">
        <f t="shared" si="96"/>
        <v>0</v>
      </c>
      <c r="ICX28" s="568">
        <f t="shared" si="96"/>
        <v>0</v>
      </c>
      <c r="ICY28" s="568">
        <f t="shared" si="96"/>
        <v>0</v>
      </c>
      <c r="ICZ28" s="568">
        <f t="shared" si="96"/>
        <v>0</v>
      </c>
      <c r="IDA28" s="568">
        <f t="shared" si="96"/>
        <v>0</v>
      </c>
      <c r="IDB28" s="568">
        <f t="shared" si="96"/>
        <v>0</v>
      </c>
      <c r="IDC28" s="568">
        <f t="shared" si="96"/>
        <v>0</v>
      </c>
      <c r="IDD28" s="568">
        <f t="shared" si="96"/>
        <v>0</v>
      </c>
      <c r="IDE28" s="568">
        <f t="shared" si="96"/>
        <v>0</v>
      </c>
      <c r="IDF28" s="568">
        <f t="shared" si="96"/>
        <v>0</v>
      </c>
      <c r="IDG28" s="568">
        <f t="shared" si="96"/>
        <v>0</v>
      </c>
      <c r="IDH28" s="568">
        <f t="shared" si="96"/>
        <v>0</v>
      </c>
      <c r="IDI28" s="568">
        <f t="shared" si="96"/>
        <v>0</v>
      </c>
      <c r="IDJ28" s="568">
        <f t="shared" si="96"/>
        <v>0</v>
      </c>
      <c r="IDK28" s="568">
        <f t="shared" si="96"/>
        <v>0</v>
      </c>
      <c r="IDL28" s="568">
        <f t="shared" si="96"/>
        <v>0</v>
      </c>
      <c r="IDM28" s="568">
        <f t="shared" si="96"/>
        <v>0</v>
      </c>
      <c r="IDN28" s="568">
        <f t="shared" si="96"/>
        <v>0</v>
      </c>
      <c r="IDO28" s="568">
        <f t="shared" si="96"/>
        <v>0</v>
      </c>
      <c r="IDP28" s="568">
        <f t="shared" si="96"/>
        <v>0</v>
      </c>
      <c r="IDQ28" s="568">
        <f t="shared" si="96"/>
        <v>0</v>
      </c>
      <c r="IDR28" s="568">
        <f t="shared" si="96"/>
        <v>0</v>
      </c>
      <c r="IDS28" s="568">
        <f t="shared" si="96"/>
        <v>0</v>
      </c>
      <c r="IDT28" s="568">
        <f t="shared" si="96"/>
        <v>0</v>
      </c>
      <c r="IDU28" s="568">
        <f t="shared" si="96"/>
        <v>0</v>
      </c>
      <c r="IDV28" s="568">
        <f t="shared" si="96"/>
        <v>0</v>
      </c>
      <c r="IDW28" s="568">
        <f t="shared" si="96"/>
        <v>0</v>
      </c>
      <c r="IDX28" s="568">
        <f t="shared" si="96"/>
        <v>0</v>
      </c>
      <c r="IDY28" s="568">
        <f t="shared" ref="IDY28:IGJ28" si="97">IDY26/365</f>
        <v>0</v>
      </c>
      <c r="IDZ28" s="568">
        <f t="shared" si="97"/>
        <v>0</v>
      </c>
      <c r="IEA28" s="568">
        <f t="shared" si="97"/>
        <v>0</v>
      </c>
      <c r="IEB28" s="568">
        <f t="shared" si="97"/>
        <v>0</v>
      </c>
      <c r="IEC28" s="568">
        <f t="shared" si="97"/>
        <v>0</v>
      </c>
      <c r="IED28" s="568">
        <f t="shared" si="97"/>
        <v>0</v>
      </c>
      <c r="IEE28" s="568">
        <f t="shared" si="97"/>
        <v>0</v>
      </c>
      <c r="IEF28" s="568">
        <f t="shared" si="97"/>
        <v>0</v>
      </c>
      <c r="IEG28" s="568">
        <f t="shared" si="97"/>
        <v>0</v>
      </c>
      <c r="IEH28" s="568">
        <f t="shared" si="97"/>
        <v>0</v>
      </c>
      <c r="IEI28" s="568">
        <f t="shared" si="97"/>
        <v>0</v>
      </c>
      <c r="IEJ28" s="568">
        <f t="shared" si="97"/>
        <v>0</v>
      </c>
      <c r="IEK28" s="568">
        <f t="shared" si="97"/>
        <v>0</v>
      </c>
      <c r="IEL28" s="568">
        <f t="shared" si="97"/>
        <v>0</v>
      </c>
      <c r="IEM28" s="568">
        <f t="shared" si="97"/>
        <v>0</v>
      </c>
      <c r="IEN28" s="568">
        <f t="shared" si="97"/>
        <v>0</v>
      </c>
      <c r="IEO28" s="568">
        <f t="shared" si="97"/>
        <v>0</v>
      </c>
      <c r="IEP28" s="568">
        <f t="shared" si="97"/>
        <v>0</v>
      </c>
      <c r="IEQ28" s="568">
        <f t="shared" si="97"/>
        <v>0</v>
      </c>
      <c r="IER28" s="568">
        <f t="shared" si="97"/>
        <v>0</v>
      </c>
      <c r="IES28" s="568">
        <f t="shared" si="97"/>
        <v>0</v>
      </c>
      <c r="IET28" s="568">
        <f t="shared" si="97"/>
        <v>0</v>
      </c>
      <c r="IEU28" s="568">
        <f t="shared" si="97"/>
        <v>0</v>
      </c>
      <c r="IEV28" s="568">
        <f t="shared" si="97"/>
        <v>0</v>
      </c>
      <c r="IEW28" s="568">
        <f t="shared" si="97"/>
        <v>0</v>
      </c>
      <c r="IEX28" s="568">
        <f t="shared" si="97"/>
        <v>0</v>
      </c>
      <c r="IEY28" s="568">
        <f t="shared" si="97"/>
        <v>0</v>
      </c>
      <c r="IEZ28" s="568">
        <f t="shared" si="97"/>
        <v>0</v>
      </c>
      <c r="IFA28" s="568">
        <f t="shared" si="97"/>
        <v>0</v>
      </c>
      <c r="IFB28" s="568">
        <f t="shared" si="97"/>
        <v>0</v>
      </c>
      <c r="IFC28" s="568">
        <f t="shared" si="97"/>
        <v>0</v>
      </c>
      <c r="IFD28" s="568">
        <f t="shared" si="97"/>
        <v>0</v>
      </c>
      <c r="IFE28" s="568">
        <f t="shared" si="97"/>
        <v>0</v>
      </c>
      <c r="IFF28" s="568">
        <f t="shared" si="97"/>
        <v>0</v>
      </c>
      <c r="IFG28" s="568">
        <f t="shared" si="97"/>
        <v>0</v>
      </c>
      <c r="IFH28" s="568">
        <f t="shared" si="97"/>
        <v>0</v>
      </c>
      <c r="IFI28" s="568">
        <f t="shared" si="97"/>
        <v>0</v>
      </c>
      <c r="IFJ28" s="568">
        <f t="shared" si="97"/>
        <v>0</v>
      </c>
      <c r="IFK28" s="568">
        <f t="shared" si="97"/>
        <v>0</v>
      </c>
      <c r="IFL28" s="568">
        <f t="shared" si="97"/>
        <v>0</v>
      </c>
      <c r="IFM28" s="568">
        <f t="shared" si="97"/>
        <v>0</v>
      </c>
      <c r="IFN28" s="568">
        <f t="shared" si="97"/>
        <v>0</v>
      </c>
      <c r="IFO28" s="568">
        <f t="shared" si="97"/>
        <v>0</v>
      </c>
      <c r="IFP28" s="568">
        <f t="shared" si="97"/>
        <v>0</v>
      </c>
      <c r="IFQ28" s="568">
        <f t="shared" si="97"/>
        <v>0</v>
      </c>
      <c r="IFR28" s="568">
        <f t="shared" si="97"/>
        <v>0</v>
      </c>
      <c r="IFS28" s="568">
        <f t="shared" si="97"/>
        <v>0</v>
      </c>
      <c r="IFT28" s="568">
        <f t="shared" si="97"/>
        <v>0</v>
      </c>
      <c r="IFU28" s="568">
        <f t="shared" si="97"/>
        <v>0</v>
      </c>
      <c r="IFV28" s="568">
        <f t="shared" si="97"/>
        <v>0</v>
      </c>
      <c r="IFW28" s="568">
        <f t="shared" si="97"/>
        <v>0</v>
      </c>
      <c r="IFX28" s="568">
        <f t="shared" si="97"/>
        <v>0</v>
      </c>
      <c r="IFY28" s="568">
        <f t="shared" si="97"/>
        <v>0</v>
      </c>
      <c r="IFZ28" s="568">
        <f t="shared" si="97"/>
        <v>0</v>
      </c>
      <c r="IGA28" s="568">
        <f t="shared" si="97"/>
        <v>0</v>
      </c>
      <c r="IGB28" s="568">
        <f t="shared" si="97"/>
        <v>0</v>
      </c>
      <c r="IGC28" s="568">
        <f t="shared" si="97"/>
        <v>0</v>
      </c>
      <c r="IGD28" s="568">
        <f t="shared" si="97"/>
        <v>0</v>
      </c>
      <c r="IGE28" s="568">
        <f t="shared" si="97"/>
        <v>0</v>
      </c>
      <c r="IGF28" s="568">
        <f t="shared" si="97"/>
        <v>0</v>
      </c>
      <c r="IGG28" s="568">
        <f t="shared" si="97"/>
        <v>0</v>
      </c>
      <c r="IGH28" s="568">
        <f t="shared" si="97"/>
        <v>0</v>
      </c>
      <c r="IGI28" s="568">
        <f t="shared" si="97"/>
        <v>0</v>
      </c>
      <c r="IGJ28" s="568">
        <f t="shared" si="97"/>
        <v>0</v>
      </c>
      <c r="IGK28" s="568">
        <f t="shared" ref="IGK28:IIV28" si="98">IGK26/365</f>
        <v>0</v>
      </c>
      <c r="IGL28" s="568">
        <f t="shared" si="98"/>
        <v>0</v>
      </c>
      <c r="IGM28" s="568">
        <f t="shared" si="98"/>
        <v>0</v>
      </c>
      <c r="IGN28" s="568">
        <f t="shared" si="98"/>
        <v>0</v>
      </c>
      <c r="IGO28" s="568">
        <f t="shared" si="98"/>
        <v>0</v>
      </c>
      <c r="IGP28" s="568">
        <f t="shared" si="98"/>
        <v>0</v>
      </c>
      <c r="IGQ28" s="568">
        <f t="shared" si="98"/>
        <v>0</v>
      </c>
      <c r="IGR28" s="568">
        <f t="shared" si="98"/>
        <v>0</v>
      </c>
      <c r="IGS28" s="568">
        <f t="shared" si="98"/>
        <v>0</v>
      </c>
      <c r="IGT28" s="568">
        <f t="shared" si="98"/>
        <v>0</v>
      </c>
      <c r="IGU28" s="568">
        <f t="shared" si="98"/>
        <v>0</v>
      </c>
      <c r="IGV28" s="568">
        <f t="shared" si="98"/>
        <v>0</v>
      </c>
      <c r="IGW28" s="568">
        <f t="shared" si="98"/>
        <v>0</v>
      </c>
      <c r="IGX28" s="568">
        <f t="shared" si="98"/>
        <v>0</v>
      </c>
      <c r="IGY28" s="568">
        <f t="shared" si="98"/>
        <v>0</v>
      </c>
      <c r="IGZ28" s="568">
        <f t="shared" si="98"/>
        <v>0</v>
      </c>
      <c r="IHA28" s="568">
        <f t="shared" si="98"/>
        <v>0</v>
      </c>
      <c r="IHB28" s="568">
        <f t="shared" si="98"/>
        <v>0</v>
      </c>
      <c r="IHC28" s="568">
        <f t="shared" si="98"/>
        <v>0</v>
      </c>
      <c r="IHD28" s="568">
        <f t="shared" si="98"/>
        <v>0</v>
      </c>
      <c r="IHE28" s="568">
        <f t="shared" si="98"/>
        <v>0</v>
      </c>
      <c r="IHF28" s="568">
        <f t="shared" si="98"/>
        <v>0</v>
      </c>
      <c r="IHG28" s="568">
        <f t="shared" si="98"/>
        <v>0</v>
      </c>
      <c r="IHH28" s="568">
        <f t="shared" si="98"/>
        <v>0</v>
      </c>
      <c r="IHI28" s="568">
        <f t="shared" si="98"/>
        <v>0</v>
      </c>
      <c r="IHJ28" s="568">
        <f t="shared" si="98"/>
        <v>0</v>
      </c>
      <c r="IHK28" s="568">
        <f t="shared" si="98"/>
        <v>0</v>
      </c>
      <c r="IHL28" s="568">
        <f t="shared" si="98"/>
        <v>0</v>
      </c>
      <c r="IHM28" s="568">
        <f t="shared" si="98"/>
        <v>0</v>
      </c>
      <c r="IHN28" s="568">
        <f t="shared" si="98"/>
        <v>0</v>
      </c>
      <c r="IHO28" s="568">
        <f t="shared" si="98"/>
        <v>0</v>
      </c>
      <c r="IHP28" s="568">
        <f t="shared" si="98"/>
        <v>0</v>
      </c>
      <c r="IHQ28" s="568">
        <f t="shared" si="98"/>
        <v>0</v>
      </c>
      <c r="IHR28" s="568">
        <f t="shared" si="98"/>
        <v>0</v>
      </c>
      <c r="IHS28" s="568">
        <f t="shared" si="98"/>
        <v>0</v>
      </c>
      <c r="IHT28" s="568">
        <f t="shared" si="98"/>
        <v>0</v>
      </c>
      <c r="IHU28" s="568">
        <f t="shared" si="98"/>
        <v>0</v>
      </c>
      <c r="IHV28" s="568">
        <f t="shared" si="98"/>
        <v>0</v>
      </c>
      <c r="IHW28" s="568">
        <f t="shared" si="98"/>
        <v>0</v>
      </c>
      <c r="IHX28" s="568">
        <f t="shared" si="98"/>
        <v>0</v>
      </c>
      <c r="IHY28" s="568">
        <f t="shared" si="98"/>
        <v>0</v>
      </c>
      <c r="IHZ28" s="568">
        <f t="shared" si="98"/>
        <v>0</v>
      </c>
      <c r="IIA28" s="568">
        <f t="shared" si="98"/>
        <v>0</v>
      </c>
      <c r="IIB28" s="568">
        <f t="shared" si="98"/>
        <v>0</v>
      </c>
      <c r="IIC28" s="568">
        <f t="shared" si="98"/>
        <v>0</v>
      </c>
      <c r="IID28" s="568">
        <f t="shared" si="98"/>
        <v>0</v>
      </c>
      <c r="IIE28" s="568">
        <f t="shared" si="98"/>
        <v>0</v>
      </c>
      <c r="IIF28" s="568">
        <f t="shared" si="98"/>
        <v>0</v>
      </c>
      <c r="IIG28" s="568">
        <f t="shared" si="98"/>
        <v>0</v>
      </c>
      <c r="IIH28" s="568">
        <f t="shared" si="98"/>
        <v>0</v>
      </c>
      <c r="III28" s="568">
        <f t="shared" si="98"/>
        <v>0</v>
      </c>
      <c r="IIJ28" s="568">
        <f t="shared" si="98"/>
        <v>0</v>
      </c>
      <c r="IIK28" s="568">
        <f t="shared" si="98"/>
        <v>0</v>
      </c>
      <c r="IIL28" s="568">
        <f t="shared" si="98"/>
        <v>0</v>
      </c>
      <c r="IIM28" s="568">
        <f t="shared" si="98"/>
        <v>0</v>
      </c>
      <c r="IIN28" s="568">
        <f t="shared" si="98"/>
        <v>0</v>
      </c>
      <c r="IIO28" s="568">
        <f t="shared" si="98"/>
        <v>0</v>
      </c>
      <c r="IIP28" s="568">
        <f t="shared" si="98"/>
        <v>0</v>
      </c>
      <c r="IIQ28" s="568">
        <f t="shared" si="98"/>
        <v>0</v>
      </c>
      <c r="IIR28" s="568">
        <f t="shared" si="98"/>
        <v>0</v>
      </c>
      <c r="IIS28" s="568">
        <f t="shared" si="98"/>
        <v>0</v>
      </c>
      <c r="IIT28" s="568">
        <f t="shared" si="98"/>
        <v>0</v>
      </c>
      <c r="IIU28" s="568">
        <f t="shared" si="98"/>
        <v>0</v>
      </c>
      <c r="IIV28" s="568">
        <f t="shared" si="98"/>
        <v>0</v>
      </c>
      <c r="IIW28" s="568">
        <f t="shared" ref="IIW28:ILH28" si="99">IIW26/365</f>
        <v>0</v>
      </c>
      <c r="IIX28" s="568">
        <f t="shared" si="99"/>
        <v>0</v>
      </c>
      <c r="IIY28" s="568">
        <f t="shared" si="99"/>
        <v>0</v>
      </c>
      <c r="IIZ28" s="568">
        <f t="shared" si="99"/>
        <v>0</v>
      </c>
      <c r="IJA28" s="568">
        <f t="shared" si="99"/>
        <v>0</v>
      </c>
      <c r="IJB28" s="568">
        <f t="shared" si="99"/>
        <v>0</v>
      </c>
      <c r="IJC28" s="568">
        <f t="shared" si="99"/>
        <v>0</v>
      </c>
      <c r="IJD28" s="568">
        <f t="shared" si="99"/>
        <v>0</v>
      </c>
      <c r="IJE28" s="568">
        <f t="shared" si="99"/>
        <v>0</v>
      </c>
      <c r="IJF28" s="568">
        <f t="shared" si="99"/>
        <v>0</v>
      </c>
      <c r="IJG28" s="568">
        <f t="shared" si="99"/>
        <v>0</v>
      </c>
      <c r="IJH28" s="568">
        <f t="shared" si="99"/>
        <v>0</v>
      </c>
      <c r="IJI28" s="568">
        <f t="shared" si="99"/>
        <v>0</v>
      </c>
      <c r="IJJ28" s="568">
        <f t="shared" si="99"/>
        <v>0</v>
      </c>
      <c r="IJK28" s="568">
        <f t="shared" si="99"/>
        <v>0</v>
      </c>
      <c r="IJL28" s="568">
        <f t="shared" si="99"/>
        <v>0</v>
      </c>
      <c r="IJM28" s="568">
        <f t="shared" si="99"/>
        <v>0</v>
      </c>
      <c r="IJN28" s="568">
        <f t="shared" si="99"/>
        <v>0</v>
      </c>
      <c r="IJO28" s="568">
        <f t="shared" si="99"/>
        <v>0</v>
      </c>
      <c r="IJP28" s="568">
        <f t="shared" si="99"/>
        <v>0</v>
      </c>
      <c r="IJQ28" s="568">
        <f t="shared" si="99"/>
        <v>0</v>
      </c>
      <c r="IJR28" s="568">
        <f t="shared" si="99"/>
        <v>0</v>
      </c>
      <c r="IJS28" s="568">
        <f t="shared" si="99"/>
        <v>0</v>
      </c>
      <c r="IJT28" s="568">
        <f t="shared" si="99"/>
        <v>0</v>
      </c>
      <c r="IJU28" s="568">
        <f t="shared" si="99"/>
        <v>0</v>
      </c>
      <c r="IJV28" s="568">
        <f t="shared" si="99"/>
        <v>0</v>
      </c>
      <c r="IJW28" s="568">
        <f t="shared" si="99"/>
        <v>0</v>
      </c>
      <c r="IJX28" s="568">
        <f t="shared" si="99"/>
        <v>0</v>
      </c>
      <c r="IJY28" s="568">
        <f t="shared" si="99"/>
        <v>0</v>
      </c>
      <c r="IJZ28" s="568">
        <f t="shared" si="99"/>
        <v>0</v>
      </c>
      <c r="IKA28" s="568">
        <f t="shared" si="99"/>
        <v>0</v>
      </c>
      <c r="IKB28" s="568">
        <f t="shared" si="99"/>
        <v>0</v>
      </c>
      <c r="IKC28" s="568">
        <f t="shared" si="99"/>
        <v>0</v>
      </c>
      <c r="IKD28" s="568">
        <f t="shared" si="99"/>
        <v>0</v>
      </c>
      <c r="IKE28" s="568">
        <f t="shared" si="99"/>
        <v>0</v>
      </c>
      <c r="IKF28" s="568">
        <f t="shared" si="99"/>
        <v>0</v>
      </c>
      <c r="IKG28" s="568">
        <f t="shared" si="99"/>
        <v>0</v>
      </c>
      <c r="IKH28" s="568">
        <f t="shared" si="99"/>
        <v>0</v>
      </c>
      <c r="IKI28" s="568">
        <f t="shared" si="99"/>
        <v>0</v>
      </c>
      <c r="IKJ28" s="568">
        <f t="shared" si="99"/>
        <v>0</v>
      </c>
      <c r="IKK28" s="568">
        <f t="shared" si="99"/>
        <v>0</v>
      </c>
      <c r="IKL28" s="568">
        <f t="shared" si="99"/>
        <v>0</v>
      </c>
      <c r="IKM28" s="568">
        <f t="shared" si="99"/>
        <v>0</v>
      </c>
      <c r="IKN28" s="568">
        <f t="shared" si="99"/>
        <v>0</v>
      </c>
      <c r="IKO28" s="568">
        <f t="shared" si="99"/>
        <v>0</v>
      </c>
      <c r="IKP28" s="568">
        <f t="shared" si="99"/>
        <v>0</v>
      </c>
      <c r="IKQ28" s="568">
        <f t="shared" si="99"/>
        <v>0</v>
      </c>
      <c r="IKR28" s="568">
        <f t="shared" si="99"/>
        <v>0</v>
      </c>
      <c r="IKS28" s="568">
        <f t="shared" si="99"/>
        <v>0</v>
      </c>
      <c r="IKT28" s="568">
        <f t="shared" si="99"/>
        <v>0</v>
      </c>
      <c r="IKU28" s="568">
        <f t="shared" si="99"/>
        <v>0</v>
      </c>
      <c r="IKV28" s="568">
        <f t="shared" si="99"/>
        <v>0</v>
      </c>
      <c r="IKW28" s="568">
        <f t="shared" si="99"/>
        <v>0</v>
      </c>
      <c r="IKX28" s="568">
        <f t="shared" si="99"/>
        <v>0</v>
      </c>
      <c r="IKY28" s="568">
        <f t="shared" si="99"/>
        <v>0</v>
      </c>
      <c r="IKZ28" s="568">
        <f t="shared" si="99"/>
        <v>0</v>
      </c>
      <c r="ILA28" s="568">
        <f t="shared" si="99"/>
        <v>0</v>
      </c>
      <c r="ILB28" s="568">
        <f t="shared" si="99"/>
        <v>0</v>
      </c>
      <c r="ILC28" s="568">
        <f t="shared" si="99"/>
        <v>0</v>
      </c>
      <c r="ILD28" s="568">
        <f t="shared" si="99"/>
        <v>0</v>
      </c>
      <c r="ILE28" s="568">
        <f t="shared" si="99"/>
        <v>0</v>
      </c>
      <c r="ILF28" s="568">
        <f t="shared" si="99"/>
        <v>0</v>
      </c>
      <c r="ILG28" s="568">
        <f t="shared" si="99"/>
        <v>0</v>
      </c>
      <c r="ILH28" s="568">
        <f t="shared" si="99"/>
        <v>0</v>
      </c>
      <c r="ILI28" s="568">
        <f t="shared" ref="ILI28:INT28" si="100">ILI26/365</f>
        <v>0</v>
      </c>
      <c r="ILJ28" s="568">
        <f t="shared" si="100"/>
        <v>0</v>
      </c>
      <c r="ILK28" s="568">
        <f t="shared" si="100"/>
        <v>0</v>
      </c>
      <c r="ILL28" s="568">
        <f t="shared" si="100"/>
        <v>0</v>
      </c>
      <c r="ILM28" s="568">
        <f t="shared" si="100"/>
        <v>0</v>
      </c>
      <c r="ILN28" s="568">
        <f t="shared" si="100"/>
        <v>0</v>
      </c>
      <c r="ILO28" s="568">
        <f t="shared" si="100"/>
        <v>0</v>
      </c>
      <c r="ILP28" s="568">
        <f t="shared" si="100"/>
        <v>0</v>
      </c>
      <c r="ILQ28" s="568">
        <f t="shared" si="100"/>
        <v>0</v>
      </c>
      <c r="ILR28" s="568">
        <f t="shared" si="100"/>
        <v>0</v>
      </c>
      <c r="ILS28" s="568">
        <f t="shared" si="100"/>
        <v>0</v>
      </c>
      <c r="ILT28" s="568">
        <f t="shared" si="100"/>
        <v>0</v>
      </c>
      <c r="ILU28" s="568">
        <f t="shared" si="100"/>
        <v>0</v>
      </c>
      <c r="ILV28" s="568">
        <f t="shared" si="100"/>
        <v>0</v>
      </c>
      <c r="ILW28" s="568">
        <f t="shared" si="100"/>
        <v>0</v>
      </c>
      <c r="ILX28" s="568">
        <f t="shared" si="100"/>
        <v>0</v>
      </c>
      <c r="ILY28" s="568">
        <f t="shared" si="100"/>
        <v>0</v>
      </c>
      <c r="ILZ28" s="568">
        <f t="shared" si="100"/>
        <v>0</v>
      </c>
      <c r="IMA28" s="568">
        <f t="shared" si="100"/>
        <v>0</v>
      </c>
      <c r="IMB28" s="568">
        <f t="shared" si="100"/>
        <v>0</v>
      </c>
      <c r="IMC28" s="568">
        <f t="shared" si="100"/>
        <v>0</v>
      </c>
      <c r="IMD28" s="568">
        <f t="shared" si="100"/>
        <v>0</v>
      </c>
      <c r="IME28" s="568">
        <f t="shared" si="100"/>
        <v>0</v>
      </c>
      <c r="IMF28" s="568">
        <f t="shared" si="100"/>
        <v>0</v>
      </c>
      <c r="IMG28" s="568">
        <f t="shared" si="100"/>
        <v>0</v>
      </c>
      <c r="IMH28" s="568">
        <f t="shared" si="100"/>
        <v>0</v>
      </c>
      <c r="IMI28" s="568">
        <f t="shared" si="100"/>
        <v>0</v>
      </c>
      <c r="IMJ28" s="568">
        <f t="shared" si="100"/>
        <v>0</v>
      </c>
      <c r="IMK28" s="568">
        <f t="shared" si="100"/>
        <v>0</v>
      </c>
      <c r="IML28" s="568">
        <f t="shared" si="100"/>
        <v>0</v>
      </c>
      <c r="IMM28" s="568">
        <f t="shared" si="100"/>
        <v>0</v>
      </c>
      <c r="IMN28" s="568">
        <f t="shared" si="100"/>
        <v>0</v>
      </c>
      <c r="IMO28" s="568">
        <f t="shared" si="100"/>
        <v>0</v>
      </c>
      <c r="IMP28" s="568">
        <f t="shared" si="100"/>
        <v>0</v>
      </c>
      <c r="IMQ28" s="568">
        <f t="shared" si="100"/>
        <v>0</v>
      </c>
      <c r="IMR28" s="568">
        <f t="shared" si="100"/>
        <v>0</v>
      </c>
      <c r="IMS28" s="568">
        <f t="shared" si="100"/>
        <v>0</v>
      </c>
      <c r="IMT28" s="568">
        <f t="shared" si="100"/>
        <v>0</v>
      </c>
      <c r="IMU28" s="568">
        <f t="shared" si="100"/>
        <v>0</v>
      </c>
      <c r="IMV28" s="568">
        <f t="shared" si="100"/>
        <v>0</v>
      </c>
      <c r="IMW28" s="568">
        <f t="shared" si="100"/>
        <v>0</v>
      </c>
      <c r="IMX28" s="568">
        <f t="shared" si="100"/>
        <v>0</v>
      </c>
      <c r="IMY28" s="568">
        <f t="shared" si="100"/>
        <v>0</v>
      </c>
      <c r="IMZ28" s="568">
        <f t="shared" si="100"/>
        <v>0</v>
      </c>
      <c r="INA28" s="568">
        <f t="shared" si="100"/>
        <v>0</v>
      </c>
      <c r="INB28" s="568">
        <f t="shared" si="100"/>
        <v>0</v>
      </c>
      <c r="INC28" s="568">
        <f t="shared" si="100"/>
        <v>0</v>
      </c>
      <c r="IND28" s="568">
        <f t="shared" si="100"/>
        <v>0</v>
      </c>
      <c r="INE28" s="568">
        <f t="shared" si="100"/>
        <v>0</v>
      </c>
      <c r="INF28" s="568">
        <f t="shared" si="100"/>
        <v>0</v>
      </c>
      <c r="ING28" s="568">
        <f t="shared" si="100"/>
        <v>0</v>
      </c>
      <c r="INH28" s="568">
        <f t="shared" si="100"/>
        <v>0</v>
      </c>
      <c r="INI28" s="568">
        <f t="shared" si="100"/>
        <v>0</v>
      </c>
      <c r="INJ28" s="568">
        <f t="shared" si="100"/>
        <v>0</v>
      </c>
      <c r="INK28" s="568">
        <f t="shared" si="100"/>
        <v>0</v>
      </c>
      <c r="INL28" s="568">
        <f t="shared" si="100"/>
        <v>0</v>
      </c>
      <c r="INM28" s="568">
        <f t="shared" si="100"/>
        <v>0</v>
      </c>
      <c r="INN28" s="568">
        <f t="shared" si="100"/>
        <v>0</v>
      </c>
      <c r="INO28" s="568">
        <f t="shared" si="100"/>
        <v>0</v>
      </c>
      <c r="INP28" s="568">
        <f t="shared" si="100"/>
        <v>0</v>
      </c>
      <c r="INQ28" s="568">
        <f t="shared" si="100"/>
        <v>0</v>
      </c>
      <c r="INR28" s="568">
        <f t="shared" si="100"/>
        <v>0</v>
      </c>
      <c r="INS28" s="568">
        <f t="shared" si="100"/>
        <v>0</v>
      </c>
      <c r="INT28" s="568">
        <f t="shared" si="100"/>
        <v>0</v>
      </c>
      <c r="INU28" s="568">
        <f t="shared" ref="INU28:IQF28" si="101">INU26/365</f>
        <v>0</v>
      </c>
      <c r="INV28" s="568">
        <f t="shared" si="101"/>
        <v>0</v>
      </c>
      <c r="INW28" s="568">
        <f t="shared" si="101"/>
        <v>0</v>
      </c>
      <c r="INX28" s="568">
        <f t="shared" si="101"/>
        <v>0</v>
      </c>
      <c r="INY28" s="568">
        <f t="shared" si="101"/>
        <v>0</v>
      </c>
      <c r="INZ28" s="568">
        <f t="shared" si="101"/>
        <v>0</v>
      </c>
      <c r="IOA28" s="568">
        <f t="shared" si="101"/>
        <v>0</v>
      </c>
      <c r="IOB28" s="568">
        <f t="shared" si="101"/>
        <v>0</v>
      </c>
      <c r="IOC28" s="568">
        <f t="shared" si="101"/>
        <v>0</v>
      </c>
      <c r="IOD28" s="568">
        <f t="shared" si="101"/>
        <v>0</v>
      </c>
      <c r="IOE28" s="568">
        <f t="shared" si="101"/>
        <v>0</v>
      </c>
      <c r="IOF28" s="568">
        <f t="shared" si="101"/>
        <v>0</v>
      </c>
      <c r="IOG28" s="568">
        <f t="shared" si="101"/>
        <v>0</v>
      </c>
      <c r="IOH28" s="568">
        <f t="shared" si="101"/>
        <v>0</v>
      </c>
      <c r="IOI28" s="568">
        <f t="shared" si="101"/>
        <v>0</v>
      </c>
      <c r="IOJ28" s="568">
        <f t="shared" si="101"/>
        <v>0</v>
      </c>
      <c r="IOK28" s="568">
        <f t="shared" si="101"/>
        <v>0</v>
      </c>
      <c r="IOL28" s="568">
        <f t="shared" si="101"/>
        <v>0</v>
      </c>
      <c r="IOM28" s="568">
        <f t="shared" si="101"/>
        <v>0</v>
      </c>
      <c r="ION28" s="568">
        <f t="shared" si="101"/>
        <v>0</v>
      </c>
      <c r="IOO28" s="568">
        <f t="shared" si="101"/>
        <v>0</v>
      </c>
      <c r="IOP28" s="568">
        <f t="shared" si="101"/>
        <v>0</v>
      </c>
      <c r="IOQ28" s="568">
        <f t="shared" si="101"/>
        <v>0</v>
      </c>
      <c r="IOR28" s="568">
        <f t="shared" si="101"/>
        <v>0</v>
      </c>
      <c r="IOS28" s="568">
        <f t="shared" si="101"/>
        <v>0</v>
      </c>
      <c r="IOT28" s="568">
        <f t="shared" si="101"/>
        <v>0</v>
      </c>
      <c r="IOU28" s="568">
        <f t="shared" si="101"/>
        <v>0</v>
      </c>
      <c r="IOV28" s="568">
        <f t="shared" si="101"/>
        <v>0</v>
      </c>
      <c r="IOW28" s="568">
        <f t="shared" si="101"/>
        <v>0</v>
      </c>
      <c r="IOX28" s="568">
        <f t="shared" si="101"/>
        <v>0</v>
      </c>
      <c r="IOY28" s="568">
        <f t="shared" si="101"/>
        <v>0</v>
      </c>
      <c r="IOZ28" s="568">
        <f t="shared" si="101"/>
        <v>0</v>
      </c>
      <c r="IPA28" s="568">
        <f t="shared" si="101"/>
        <v>0</v>
      </c>
      <c r="IPB28" s="568">
        <f t="shared" si="101"/>
        <v>0</v>
      </c>
      <c r="IPC28" s="568">
        <f t="shared" si="101"/>
        <v>0</v>
      </c>
      <c r="IPD28" s="568">
        <f t="shared" si="101"/>
        <v>0</v>
      </c>
      <c r="IPE28" s="568">
        <f t="shared" si="101"/>
        <v>0</v>
      </c>
      <c r="IPF28" s="568">
        <f t="shared" si="101"/>
        <v>0</v>
      </c>
      <c r="IPG28" s="568">
        <f t="shared" si="101"/>
        <v>0</v>
      </c>
      <c r="IPH28" s="568">
        <f t="shared" si="101"/>
        <v>0</v>
      </c>
      <c r="IPI28" s="568">
        <f t="shared" si="101"/>
        <v>0</v>
      </c>
      <c r="IPJ28" s="568">
        <f t="shared" si="101"/>
        <v>0</v>
      </c>
      <c r="IPK28" s="568">
        <f t="shared" si="101"/>
        <v>0</v>
      </c>
      <c r="IPL28" s="568">
        <f t="shared" si="101"/>
        <v>0</v>
      </c>
      <c r="IPM28" s="568">
        <f t="shared" si="101"/>
        <v>0</v>
      </c>
      <c r="IPN28" s="568">
        <f t="shared" si="101"/>
        <v>0</v>
      </c>
      <c r="IPO28" s="568">
        <f t="shared" si="101"/>
        <v>0</v>
      </c>
      <c r="IPP28" s="568">
        <f t="shared" si="101"/>
        <v>0</v>
      </c>
      <c r="IPQ28" s="568">
        <f t="shared" si="101"/>
        <v>0</v>
      </c>
      <c r="IPR28" s="568">
        <f t="shared" si="101"/>
        <v>0</v>
      </c>
      <c r="IPS28" s="568">
        <f t="shared" si="101"/>
        <v>0</v>
      </c>
      <c r="IPT28" s="568">
        <f t="shared" si="101"/>
        <v>0</v>
      </c>
      <c r="IPU28" s="568">
        <f t="shared" si="101"/>
        <v>0</v>
      </c>
      <c r="IPV28" s="568">
        <f t="shared" si="101"/>
        <v>0</v>
      </c>
      <c r="IPW28" s="568">
        <f t="shared" si="101"/>
        <v>0</v>
      </c>
      <c r="IPX28" s="568">
        <f t="shared" si="101"/>
        <v>0</v>
      </c>
      <c r="IPY28" s="568">
        <f t="shared" si="101"/>
        <v>0</v>
      </c>
      <c r="IPZ28" s="568">
        <f t="shared" si="101"/>
        <v>0</v>
      </c>
      <c r="IQA28" s="568">
        <f t="shared" si="101"/>
        <v>0</v>
      </c>
      <c r="IQB28" s="568">
        <f t="shared" si="101"/>
        <v>0</v>
      </c>
      <c r="IQC28" s="568">
        <f t="shared" si="101"/>
        <v>0</v>
      </c>
      <c r="IQD28" s="568">
        <f t="shared" si="101"/>
        <v>0</v>
      </c>
      <c r="IQE28" s="568">
        <f t="shared" si="101"/>
        <v>0</v>
      </c>
      <c r="IQF28" s="568">
        <f t="shared" si="101"/>
        <v>0</v>
      </c>
      <c r="IQG28" s="568">
        <f t="shared" ref="IQG28:ISR28" si="102">IQG26/365</f>
        <v>0</v>
      </c>
      <c r="IQH28" s="568">
        <f t="shared" si="102"/>
        <v>0</v>
      </c>
      <c r="IQI28" s="568">
        <f t="shared" si="102"/>
        <v>0</v>
      </c>
      <c r="IQJ28" s="568">
        <f t="shared" si="102"/>
        <v>0</v>
      </c>
      <c r="IQK28" s="568">
        <f t="shared" si="102"/>
        <v>0</v>
      </c>
      <c r="IQL28" s="568">
        <f t="shared" si="102"/>
        <v>0</v>
      </c>
      <c r="IQM28" s="568">
        <f t="shared" si="102"/>
        <v>0</v>
      </c>
      <c r="IQN28" s="568">
        <f t="shared" si="102"/>
        <v>0</v>
      </c>
      <c r="IQO28" s="568">
        <f t="shared" si="102"/>
        <v>0</v>
      </c>
      <c r="IQP28" s="568">
        <f t="shared" si="102"/>
        <v>0</v>
      </c>
      <c r="IQQ28" s="568">
        <f t="shared" si="102"/>
        <v>0</v>
      </c>
      <c r="IQR28" s="568">
        <f t="shared" si="102"/>
        <v>0</v>
      </c>
      <c r="IQS28" s="568">
        <f t="shared" si="102"/>
        <v>0</v>
      </c>
      <c r="IQT28" s="568">
        <f t="shared" si="102"/>
        <v>0</v>
      </c>
      <c r="IQU28" s="568">
        <f t="shared" si="102"/>
        <v>0</v>
      </c>
      <c r="IQV28" s="568">
        <f t="shared" si="102"/>
        <v>0</v>
      </c>
      <c r="IQW28" s="568">
        <f t="shared" si="102"/>
        <v>0</v>
      </c>
      <c r="IQX28" s="568">
        <f t="shared" si="102"/>
        <v>0</v>
      </c>
      <c r="IQY28" s="568">
        <f t="shared" si="102"/>
        <v>0</v>
      </c>
      <c r="IQZ28" s="568">
        <f t="shared" si="102"/>
        <v>0</v>
      </c>
      <c r="IRA28" s="568">
        <f t="shared" si="102"/>
        <v>0</v>
      </c>
      <c r="IRB28" s="568">
        <f t="shared" si="102"/>
        <v>0</v>
      </c>
      <c r="IRC28" s="568">
        <f t="shared" si="102"/>
        <v>0</v>
      </c>
      <c r="IRD28" s="568">
        <f t="shared" si="102"/>
        <v>0</v>
      </c>
      <c r="IRE28" s="568">
        <f t="shared" si="102"/>
        <v>0</v>
      </c>
      <c r="IRF28" s="568">
        <f t="shared" si="102"/>
        <v>0</v>
      </c>
      <c r="IRG28" s="568">
        <f t="shared" si="102"/>
        <v>0</v>
      </c>
      <c r="IRH28" s="568">
        <f t="shared" si="102"/>
        <v>0</v>
      </c>
      <c r="IRI28" s="568">
        <f t="shared" si="102"/>
        <v>0</v>
      </c>
      <c r="IRJ28" s="568">
        <f t="shared" si="102"/>
        <v>0</v>
      </c>
      <c r="IRK28" s="568">
        <f t="shared" si="102"/>
        <v>0</v>
      </c>
      <c r="IRL28" s="568">
        <f t="shared" si="102"/>
        <v>0</v>
      </c>
      <c r="IRM28" s="568">
        <f t="shared" si="102"/>
        <v>0</v>
      </c>
      <c r="IRN28" s="568">
        <f t="shared" si="102"/>
        <v>0</v>
      </c>
      <c r="IRO28" s="568">
        <f t="shared" si="102"/>
        <v>0</v>
      </c>
      <c r="IRP28" s="568">
        <f t="shared" si="102"/>
        <v>0</v>
      </c>
      <c r="IRQ28" s="568">
        <f t="shared" si="102"/>
        <v>0</v>
      </c>
      <c r="IRR28" s="568">
        <f t="shared" si="102"/>
        <v>0</v>
      </c>
      <c r="IRS28" s="568">
        <f t="shared" si="102"/>
        <v>0</v>
      </c>
      <c r="IRT28" s="568">
        <f t="shared" si="102"/>
        <v>0</v>
      </c>
      <c r="IRU28" s="568">
        <f t="shared" si="102"/>
        <v>0</v>
      </c>
      <c r="IRV28" s="568">
        <f t="shared" si="102"/>
        <v>0</v>
      </c>
      <c r="IRW28" s="568">
        <f t="shared" si="102"/>
        <v>0</v>
      </c>
      <c r="IRX28" s="568">
        <f t="shared" si="102"/>
        <v>0</v>
      </c>
      <c r="IRY28" s="568">
        <f t="shared" si="102"/>
        <v>0</v>
      </c>
      <c r="IRZ28" s="568">
        <f t="shared" si="102"/>
        <v>0</v>
      </c>
      <c r="ISA28" s="568">
        <f t="shared" si="102"/>
        <v>0</v>
      </c>
      <c r="ISB28" s="568">
        <f t="shared" si="102"/>
        <v>0</v>
      </c>
      <c r="ISC28" s="568">
        <f t="shared" si="102"/>
        <v>0</v>
      </c>
      <c r="ISD28" s="568">
        <f t="shared" si="102"/>
        <v>0</v>
      </c>
      <c r="ISE28" s="568">
        <f t="shared" si="102"/>
        <v>0</v>
      </c>
      <c r="ISF28" s="568">
        <f t="shared" si="102"/>
        <v>0</v>
      </c>
      <c r="ISG28" s="568">
        <f t="shared" si="102"/>
        <v>0</v>
      </c>
      <c r="ISH28" s="568">
        <f t="shared" si="102"/>
        <v>0</v>
      </c>
      <c r="ISI28" s="568">
        <f t="shared" si="102"/>
        <v>0</v>
      </c>
      <c r="ISJ28" s="568">
        <f t="shared" si="102"/>
        <v>0</v>
      </c>
      <c r="ISK28" s="568">
        <f t="shared" si="102"/>
        <v>0</v>
      </c>
      <c r="ISL28" s="568">
        <f t="shared" si="102"/>
        <v>0</v>
      </c>
      <c r="ISM28" s="568">
        <f t="shared" si="102"/>
        <v>0</v>
      </c>
      <c r="ISN28" s="568">
        <f t="shared" si="102"/>
        <v>0</v>
      </c>
      <c r="ISO28" s="568">
        <f t="shared" si="102"/>
        <v>0</v>
      </c>
      <c r="ISP28" s="568">
        <f t="shared" si="102"/>
        <v>0</v>
      </c>
      <c r="ISQ28" s="568">
        <f t="shared" si="102"/>
        <v>0</v>
      </c>
      <c r="ISR28" s="568">
        <f t="shared" si="102"/>
        <v>0</v>
      </c>
      <c r="ISS28" s="568">
        <f t="shared" ref="ISS28:IVD28" si="103">ISS26/365</f>
        <v>0</v>
      </c>
      <c r="IST28" s="568">
        <f t="shared" si="103"/>
        <v>0</v>
      </c>
      <c r="ISU28" s="568">
        <f t="shared" si="103"/>
        <v>0</v>
      </c>
      <c r="ISV28" s="568">
        <f t="shared" si="103"/>
        <v>0</v>
      </c>
      <c r="ISW28" s="568">
        <f t="shared" si="103"/>
        <v>0</v>
      </c>
      <c r="ISX28" s="568">
        <f t="shared" si="103"/>
        <v>0</v>
      </c>
      <c r="ISY28" s="568">
        <f t="shared" si="103"/>
        <v>0</v>
      </c>
      <c r="ISZ28" s="568">
        <f t="shared" si="103"/>
        <v>0</v>
      </c>
      <c r="ITA28" s="568">
        <f t="shared" si="103"/>
        <v>0</v>
      </c>
      <c r="ITB28" s="568">
        <f t="shared" si="103"/>
        <v>0</v>
      </c>
      <c r="ITC28" s="568">
        <f t="shared" si="103"/>
        <v>0</v>
      </c>
      <c r="ITD28" s="568">
        <f t="shared" si="103"/>
        <v>0</v>
      </c>
      <c r="ITE28" s="568">
        <f t="shared" si="103"/>
        <v>0</v>
      </c>
      <c r="ITF28" s="568">
        <f t="shared" si="103"/>
        <v>0</v>
      </c>
      <c r="ITG28" s="568">
        <f t="shared" si="103"/>
        <v>0</v>
      </c>
      <c r="ITH28" s="568">
        <f t="shared" si="103"/>
        <v>0</v>
      </c>
      <c r="ITI28" s="568">
        <f t="shared" si="103"/>
        <v>0</v>
      </c>
      <c r="ITJ28" s="568">
        <f t="shared" si="103"/>
        <v>0</v>
      </c>
      <c r="ITK28" s="568">
        <f t="shared" si="103"/>
        <v>0</v>
      </c>
      <c r="ITL28" s="568">
        <f t="shared" si="103"/>
        <v>0</v>
      </c>
      <c r="ITM28" s="568">
        <f t="shared" si="103"/>
        <v>0</v>
      </c>
      <c r="ITN28" s="568">
        <f t="shared" si="103"/>
        <v>0</v>
      </c>
      <c r="ITO28" s="568">
        <f t="shared" si="103"/>
        <v>0</v>
      </c>
      <c r="ITP28" s="568">
        <f t="shared" si="103"/>
        <v>0</v>
      </c>
      <c r="ITQ28" s="568">
        <f t="shared" si="103"/>
        <v>0</v>
      </c>
      <c r="ITR28" s="568">
        <f t="shared" si="103"/>
        <v>0</v>
      </c>
      <c r="ITS28" s="568">
        <f t="shared" si="103"/>
        <v>0</v>
      </c>
      <c r="ITT28" s="568">
        <f t="shared" si="103"/>
        <v>0</v>
      </c>
      <c r="ITU28" s="568">
        <f t="shared" si="103"/>
        <v>0</v>
      </c>
      <c r="ITV28" s="568">
        <f t="shared" si="103"/>
        <v>0</v>
      </c>
      <c r="ITW28" s="568">
        <f t="shared" si="103"/>
        <v>0</v>
      </c>
      <c r="ITX28" s="568">
        <f t="shared" si="103"/>
        <v>0</v>
      </c>
      <c r="ITY28" s="568">
        <f t="shared" si="103"/>
        <v>0</v>
      </c>
      <c r="ITZ28" s="568">
        <f t="shared" si="103"/>
        <v>0</v>
      </c>
      <c r="IUA28" s="568">
        <f t="shared" si="103"/>
        <v>0</v>
      </c>
      <c r="IUB28" s="568">
        <f t="shared" si="103"/>
        <v>0</v>
      </c>
      <c r="IUC28" s="568">
        <f t="shared" si="103"/>
        <v>0</v>
      </c>
      <c r="IUD28" s="568">
        <f t="shared" si="103"/>
        <v>0</v>
      </c>
      <c r="IUE28" s="568">
        <f t="shared" si="103"/>
        <v>0</v>
      </c>
      <c r="IUF28" s="568">
        <f t="shared" si="103"/>
        <v>0</v>
      </c>
      <c r="IUG28" s="568">
        <f t="shared" si="103"/>
        <v>0</v>
      </c>
      <c r="IUH28" s="568">
        <f t="shared" si="103"/>
        <v>0</v>
      </c>
      <c r="IUI28" s="568">
        <f t="shared" si="103"/>
        <v>0</v>
      </c>
      <c r="IUJ28" s="568">
        <f t="shared" si="103"/>
        <v>0</v>
      </c>
      <c r="IUK28" s="568">
        <f t="shared" si="103"/>
        <v>0</v>
      </c>
      <c r="IUL28" s="568">
        <f t="shared" si="103"/>
        <v>0</v>
      </c>
      <c r="IUM28" s="568">
        <f t="shared" si="103"/>
        <v>0</v>
      </c>
      <c r="IUN28" s="568">
        <f t="shared" si="103"/>
        <v>0</v>
      </c>
      <c r="IUO28" s="568">
        <f t="shared" si="103"/>
        <v>0</v>
      </c>
      <c r="IUP28" s="568">
        <f t="shared" si="103"/>
        <v>0</v>
      </c>
      <c r="IUQ28" s="568">
        <f t="shared" si="103"/>
        <v>0</v>
      </c>
      <c r="IUR28" s="568">
        <f t="shared" si="103"/>
        <v>0</v>
      </c>
      <c r="IUS28" s="568">
        <f t="shared" si="103"/>
        <v>0</v>
      </c>
      <c r="IUT28" s="568">
        <f t="shared" si="103"/>
        <v>0</v>
      </c>
      <c r="IUU28" s="568">
        <f t="shared" si="103"/>
        <v>0</v>
      </c>
      <c r="IUV28" s="568">
        <f t="shared" si="103"/>
        <v>0</v>
      </c>
      <c r="IUW28" s="568">
        <f t="shared" si="103"/>
        <v>0</v>
      </c>
      <c r="IUX28" s="568">
        <f t="shared" si="103"/>
        <v>0</v>
      </c>
      <c r="IUY28" s="568">
        <f t="shared" si="103"/>
        <v>0</v>
      </c>
      <c r="IUZ28" s="568">
        <f t="shared" si="103"/>
        <v>0</v>
      </c>
      <c r="IVA28" s="568">
        <f t="shared" si="103"/>
        <v>0</v>
      </c>
      <c r="IVB28" s="568">
        <f t="shared" si="103"/>
        <v>0</v>
      </c>
      <c r="IVC28" s="568">
        <f t="shared" si="103"/>
        <v>0</v>
      </c>
      <c r="IVD28" s="568">
        <f t="shared" si="103"/>
        <v>0</v>
      </c>
      <c r="IVE28" s="568">
        <f t="shared" ref="IVE28:IXP28" si="104">IVE26/365</f>
        <v>0</v>
      </c>
      <c r="IVF28" s="568">
        <f t="shared" si="104"/>
        <v>0</v>
      </c>
      <c r="IVG28" s="568">
        <f t="shared" si="104"/>
        <v>0</v>
      </c>
      <c r="IVH28" s="568">
        <f t="shared" si="104"/>
        <v>0</v>
      </c>
      <c r="IVI28" s="568">
        <f t="shared" si="104"/>
        <v>0</v>
      </c>
      <c r="IVJ28" s="568">
        <f t="shared" si="104"/>
        <v>0</v>
      </c>
      <c r="IVK28" s="568">
        <f t="shared" si="104"/>
        <v>0</v>
      </c>
      <c r="IVL28" s="568">
        <f t="shared" si="104"/>
        <v>0</v>
      </c>
      <c r="IVM28" s="568">
        <f t="shared" si="104"/>
        <v>0</v>
      </c>
      <c r="IVN28" s="568">
        <f t="shared" si="104"/>
        <v>0</v>
      </c>
      <c r="IVO28" s="568">
        <f t="shared" si="104"/>
        <v>0</v>
      </c>
      <c r="IVP28" s="568">
        <f t="shared" si="104"/>
        <v>0</v>
      </c>
      <c r="IVQ28" s="568">
        <f t="shared" si="104"/>
        <v>0</v>
      </c>
      <c r="IVR28" s="568">
        <f t="shared" si="104"/>
        <v>0</v>
      </c>
      <c r="IVS28" s="568">
        <f t="shared" si="104"/>
        <v>0</v>
      </c>
      <c r="IVT28" s="568">
        <f t="shared" si="104"/>
        <v>0</v>
      </c>
      <c r="IVU28" s="568">
        <f t="shared" si="104"/>
        <v>0</v>
      </c>
      <c r="IVV28" s="568">
        <f t="shared" si="104"/>
        <v>0</v>
      </c>
      <c r="IVW28" s="568">
        <f t="shared" si="104"/>
        <v>0</v>
      </c>
      <c r="IVX28" s="568">
        <f t="shared" si="104"/>
        <v>0</v>
      </c>
      <c r="IVY28" s="568">
        <f t="shared" si="104"/>
        <v>0</v>
      </c>
      <c r="IVZ28" s="568">
        <f t="shared" si="104"/>
        <v>0</v>
      </c>
      <c r="IWA28" s="568">
        <f t="shared" si="104"/>
        <v>0</v>
      </c>
      <c r="IWB28" s="568">
        <f t="shared" si="104"/>
        <v>0</v>
      </c>
      <c r="IWC28" s="568">
        <f t="shared" si="104"/>
        <v>0</v>
      </c>
      <c r="IWD28" s="568">
        <f t="shared" si="104"/>
        <v>0</v>
      </c>
      <c r="IWE28" s="568">
        <f t="shared" si="104"/>
        <v>0</v>
      </c>
      <c r="IWF28" s="568">
        <f t="shared" si="104"/>
        <v>0</v>
      </c>
      <c r="IWG28" s="568">
        <f t="shared" si="104"/>
        <v>0</v>
      </c>
      <c r="IWH28" s="568">
        <f t="shared" si="104"/>
        <v>0</v>
      </c>
      <c r="IWI28" s="568">
        <f t="shared" si="104"/>
        <v>0</v>
      </c>
      <c r="IWJ28" s="568">
        <f t="shared" si="104"/>
        <v>0</v>
      </c>
      <c r="IWK28" s="568">
        <f t="shared" si="104"/>
        <v>0</v>
      </c>
      <c r="IWL28" s="568">
        <f t="shared" si="104"/>
        <v>0</v>
      </c>
      <c r="IWM28" s="568">
        <f t="shared" si="104"/>
        <v>0</v>
      </c>
      <c r="IWN28" s="568">
        <f t="shared" si="104"/>
        <v>0</v>
      </c>
      <c r="IWO28" s="568">
        <f t="shared" si="104"/>
        <v>0</v>
      </c>
      <c r="IWP28" s="568">
        <f t="shared" si="104"/>
        <v>0</v>
      </c>
      <c r="IWQ28" s="568">
        <f t="shared" si="104"/>
        <v>0</v>
      </c>
      <c r="IWR28" s="568">
        <f t="shared" si="104"/>
        <v>0</v>
      </c>
      <c r="IWS28" s="568">
        <f t="shared" si="104"/>
        <v>0</v>
      </c>
      <c r="IWT28" s="568">
        <f t="shared" si="104"/>
        <v>0</v>
      </c>
      <c r="IWU28" s="568">
        <f t="shared" si="104"/>
        <v>0</v>
      </c>
      <c r="IWV28" s="568">
        <f t="shared" si="104"/>
        <v>0</v>
      </c>
      <c r="IWW28" s="568">
        <f t="shared" si="104"/>
        <v>0</v>
      </c>
      <c r="IWX28" s="568">
        <f t="shared" si="104"/>
        <v>0</v>
      </c>
      <c r="IWY28" s="568">
        <f t="shared" si="104"/>
        <v>0</v>
      </c>
      <c r="IWZ28" s="568">
        <f t="shared" si="104"/>
        <v>0</v>
      </c>
      <c r="IXA28" s="568">
        <f t="shared" si="104"/>
        <v>0</v>
      </c>
      <c r="IXB28" s="568">
        <f t="shared" si="104"/>
        <v>0</v>
      </c>
      <c r="IXC28" s="568">
        <f t="shared" si="104"/>
        <v>0</v>
      </c>
      <c r="IXD28" s="568">
        <f t="shared" si="104"/>
        <v>0</v>
      </c>
      <c r="IXE28" s="568">
        <f t="shared" si="104"/>
        <v>0</v>
      </c>
      <c r="IXF28" s="568">
        <f t="shared" si="104"/>
        <v>0</v>
      </c>
      <c r="IXG28" s="568">
        <f t="shared" si="104"/>
        <v>0</v>
      </c>
      <c r="IXH28" s="568">
        <f t="shared" si="104"/>
        <v>0</v>
      </c>
      <c r="IXI28" s="568">
        <f t="shared" si="104"/>
        <v>0</v>
      </c>
      <c r="IXJ28" s="568">
        <f t="shared" si="104"/>
        <v>0</v>
      </c>
      <c r="IXK28" s="568">
        <f t="shared" si="104"/>
        <v>0</v>
      </c>
      <c r="IXL28" s="568">
        <f t="shared" si="104"/>
        <v>0</v>
      </c>
      <c r="IXM28" s="568">
        <f t="shared" si="104"/>
        <v>0</v>
      </c>
      <c r="IXN28" s="568">
        <f t="shared" si="104"/>
        <v>0</v>
      </c>
      <c r="IXO28" s="568">
        <f t="shared" si="104"/>
        <v>0</v>
      </c>
      <c r="IXP28" s="568">
        <f t="shared" si="104"/>
        <v>0</v>
      </c>
      <c r="IXQ28" s="568">
        <f t="shared" ref="IXQ28:JAB28" si="105">IXQ26/365</f>
        <v>0</v>
      </c>
      <c r="IXR28" s="568">
        <f t="shared" si="105"/>
        <v>0</v>
      </c>
      <c r="IXS28" s="568">
        <f t="shared" si="105"/>
        <v>0</v>
      </c>
      <c r="IXT28" s="568">
        <f t="shared" si="105"/>
        <v>0</v>
      </c>
      <c r="IXU28" s="568">
        <f t="shared" si="105"/>
        <v>0</v>
      </c>
      <c r="IXV28" s="568">
        <f t="shared" si="105"/>
        <v>0</v>
      </c>
      <c r="IXW28" s="568">
        <f t="shared" si="105"/>
        <v>0</v>
      </c>
      <c r="IXX28" s="568">
        <f t="shared" si="105"/>
        <v>0</v>
      </c>
      <c r="IXY28" s="568">
        <f t="shared" si="105"/>
        <v>0</v>
      </c>
      <c r="IXZ28" s="568">
        <f t="shared" si="105"/>
        <v>0</v>
      </c>
      <c r="IYA28" s="568">
        <f t="shared" si="105"/>
        <v>0</v>
      </c>
      <c r="IYB28" s="568">
        <f t="shared" si="105"/>
        <v>0</v>
      </c>
      <c r="IYC28" s="568">
        <f t="shared" si="105"/>
        <v>0</v>
      </c>
      <c r="IYD28" s="568">
        <f t="shared" si="105"/>
        <v>0</v>
      </c>
      <c r="IYE28" s="568">
        <f t="shared" si="105"/>
        <v>0</v>
      </c>
      <c r="IYF28" s="568">
        <f t="shared" si="105"/>
        <v>0</v>
      </c>
      <c r="IYG28" s="568">
        <f t="shared" si="105"/>
        <v>0</v>
      </c>
      <c r="IYH28" s="568">
        <f t="shared" si="105"/>
        <v>0</v>
      </c>
      <c r="IYI28" s="568">
        <f t="shared" si="105"/>
        <v>0</v>
      </c>
      <c r="IYJ28" s="568">
        <f t="shared" si="105"/>
        <v>0</v>
      </c>
      <c r="IYK28" s="568">
        <f t="shared" si="105"/>
        <v>0</v>
      </c>
      <c r="IYL28" s="568">
        <f t="shared" si="105"/>
        <v>0</v>
      </c>
      <c r="IYM28" s="568">
        <f t="shared" si="105"/>
        <v>0</v>
      </c>
      <c r="IYN28" s="568">
        <f t="shared" si="105"/>
        <v>0</v>
      </c>
      <c r="IYO28" s="568">
        <f t="shared" si="105"/>
        <v>0</v>
      </c>
      <c r="IYP28" s="568">
        <f t="shared" si="105"/>
        <v>0</v>
      </c>
      <c r="IYQ28" s="568">
        <f t="shared" si="105"/>
        <v>0</v>
      </c>
      <c r="IYR28" s="568">
        <f t="shared" si="105"/>
        <v>0</v>
      </c>
      <c r="IYS28" s="568">
        <f t="shared" si="105"/>
        <v>0</v>
      </c>
      <c r="IYT28" s="568">
        <f t="shared" si="105"/>
        <v>0</v>
      </c>
      <c r="IYU28" s="568">
        <f t="shared" si="105"/>
        <v>0</v>
      </c>
      <c r="IYV28" s="568">
        <f t="shared" si="105"/>
        <v>0</v>
      </c>
      <c r="IYW28" s="568">
        <f t="shared" si="105"/>
        <v>0</v>
      </c>
      <c r="IYX28" s="568">
        <f t="shared" si="105"/>
        <v>0</v>
      </c>
      <c r="IYY28" s="568">
        <f t="shared" si="105"/>
        <v>0</v>
      </c>
      <c r="IYZ28" s="568">
        <f t="shared" si="105"/>
        <v>0</v>
      </c>
      <c r="IZA28" s="568">
        <f t="shared" si="105"/>
        <v>0</v>
      </c>
      <c r="IZB28" s="568">
        <f t="shared" si="105"/>
        <v>0</v>
      </c>
      <c r="IZC28" s="568">
        <f t="shared" si="105"/>
        <v>0</v>
      </c>
      <c r="IZD28" s="568">
        <f t="shared" si="105"/>
        <v>0</v>
      </c>
      <c r="IZE28" s="568">
        <f t="shared" si="105"/>
        <v>0</v>
      </c>
      <c r="IZF28" s="568">
        <f t="shared" si="105"/>
        <v>0</v>
      </c>
      <c r="IZG28" s="568">
        <f t="shared" si="105"/>
        <v>0</v>
      </c>
      <c r="IZH28" s="568">
        <f t="shared" si="105"/>
        <v>0</v>
      </c>
      <c r="IZI28" s="568">
        <f t="shared" si="105"/>
        <v>0</v>
      </c>
      <c r="IZJ28" s="568">
        <f t="shared" si="105"/>
        <v>0</v>
      </c>
      <c r="IZK28" s="568">
        <f t="shared" si="105"/>
        <v>0</v>
      </c>
      <c r="IZL28" s="568">
        <f t="shared" si="105"/>
        <v>0</v>
      </c>
      <c r="IZM28" s="568">
        <f t="shared" si="105"/>
        <v>0</v>
      </c>
      <c r="IZN28" s="568">
        <f t="shared" si="105"/>
        <v>0</v>
      </c>
      <c r="IZO28" s="568">
        <f t="shared" si="105"/>
        <v>0</v>
      </c>
      <c r="IZP28" s="568">
        <f t="shared" si="105"/>
        <v>0</v>
      </c>
      <c r="IZQ28" s="568">
        <f t="shared" si="105"/>
        <v>0</v>
      </c>
      <c r="IZR28" s="568">
        <f t="shared" si="105"/>
        <v>0</v>
      </c>
      <c r="IZS28" s="568">
        <f t="shared" si="105"/>
        <v>0</v>
      </c>
      <c r="IZT28" s="568">
        <f t="shared" si="105"/>
        <v>0</v>
      </c>
      <c r="IZU28" s="568">
        <f t="shared" si="105"/>
        <v>0</v>
      </c>
      <c r="IZV28" s="568">
        <f t="shared" si="105"/>
        <v>0</v>
      </c>
      <c r="IZW28" s="568">
        <f t="shared" si="105"/>
        <v>0</v>
      </c>
      <c r="IZX28" s="568">
        <f t="shared" si="105"/>
        <v>0</v>
      </c>
      <c r="IZY28" s="568">
        <f t="shared" si="105"/>
        <v>0</v>
      </c>
      <c r="IZZ28" s="568">
        <f t="shared" si="105"/>
        <v>0</v>
      </c>
      <c r="JAA28" s="568">
        <f t="shared" si="105"/>
        <v>0</v>
      </c>
      <c r="JAB28" s="568">
        <f t="shared" si="105"/>
        <v>0</v>
      </c>
      <c r="JAC28" s="568">
        <f t="shared" ref="JAC28:JCN28" si="106">JAC26/365</f>
        <v>0</v>
      </c>
      <c r="JAD28" s="568">
        <f t="shared" si="106"/>
        <v>0</v>
      </c>
      <c r="JAE28" s="568">
        <f t="shared" si="106"/>
        <v>0</v>
      </c>
      <c r="JAF28" s="568">
        <f t="shared" si="106"/>
        <v>0</v>
      </c>
      <c r="JAG28" s="568">
        <f t="shared" si="106"/>
        <v>0</v>
      </c>
      <c r="JAH28" s="568">
        <f t="shared" si="106"/>
        <v>0</v>
      </c>
      <c r="JAI28" s="568">
        <f t="shared" si="106"/>
        <v>0</v>
      </c>
      <c r="JAJ28" s="568">
        <f t="shared" si="106"/>
        <v>0</v>
      </c>
      <c r="JAK28" s="568">
        <f t="shared" si="106"/>
        <v>0</v>
      </c>
      <c r="JAL28" s="568">
        <f t="shared" si="106"/>
        <v>0</v>
      </c>
      <c r="JAM28" s="568">
        <f t="shared" si="106"/>
        <v>0</v>
      </c>
      <c r="JAN28" s="568">
        <f t="shared" si="106"/>
        <v>0</v>
      </c>
      <c r="JAO28" s="568">
        <f t="shared" si="106"/>
        <v>0</v>
      </c>
      <c r="JAP28" s="568">
        <f t="shared" si="106"/>
        <v>0</v>
      </c>
      <c r="JAQ28" s="568">
        <f t="shared" si="106"/>
        <v>0</v>
      </c>
      <c r="JAR28" s="568">
        <f t="shared" si="106"/>
        <v>0</v>
      </c>
      <c r="JAS28" s="568">
        <f t="shared" si="106"/>
        <v>0</v>
      </c>
      <c r="JAT28" s="568">
        <f t="shared" si="106"/>
        <v>0</v>
      </c>
      <c r="JAU28" s="568">
        <f t="shared" si="106"/>
        <v>0</v>
      </c>
      <c r="JAV28" s="568">
        <f t="shared" si="106"/>
        <v>0</v>
      </c>
      <c r="JAW28" s="568">
        <f t="shared" si="106"/>
        <v>0</v>
      </c>
      <c r="JAX28" s="568">
        <f t="shared" si="106"/>
        <v>0</v>
      </c>
      <c r="JAY28" s="568">
        <f t="shared" si="106"/>
        <v>0</v>
      </c>
      <c r="JAZ28" s="568">
        <f t="shared" si="106"/>
        <v>0</v>
      </c>
      <c r="JBA28" s="568">
        <f t="shared" si="106"/>
        <v>0</v>
      </c>
      <c r="JBB28" s="568">
        <f t="shared" si="106"/>
        <v>0</v>
      </c>
      <c r="JBC28" s="568">
        <f t="shared" si="106"/>
        <v>0</v>
      </c>
      <c r="JBD28" s="568">
        <f t="shared" si="106"/>
        <v>0</v>
      </c>
      <c r="JBE28" s="568">
        <f t="shared" si="106"/>
        <v>0</v>
      </c>
      <c r="JBF28" s="568">
        <f t="shared" si="106"/>
        <v>0</v>
      </c>
      <c r="JBG28" s="568">
        <f t="shared" si="106"/>
        <v>0</v>
      </c>
      <c r="JBH28" s="568">
        <f t="shared" si="106"/>
        <v>0</v>
      </c>
      <c r="JBI28" s="568">
        <f t="shared" si="106"/>
        <v>0</v>
      </c>
      <c r="JBJ28" s="568">
        <f t="shared" si="106"/>
        <v>0</v>
      </c>
      <c r="JBK28" s="568">
        <f t="shared" si="106"/>
        <v>0</v>
      </c>
      <c r="JBL28" s="568">
        <f t="shared" si="106"/>
        <v>0</v>
      </c>
      <c r="JBM28" s="568">
        <f t="shared" si="106"/>
        <v>0</v>
      </c>
      <c r="JBN28" s="568">
        <f t="shared" si="106"/>
        <v>0</v>
      </c>
      <c r="JBO28" s="568">
        <f t="shared" si="106"/>
        <v>0</v>
      </c>
      <c r="JBP28" s="568">
        <f t="shared" si="106"/>
        <v>0</v>
      </c>
      <c r="JBQ28" s="568">
        <f t="shared" si="106"/>
        <v>0</v>
      </c>
      <c r="JBR28" s="568">
        <f t="shared" si="106"/>
        <v>0</v>
      </c>
      <c r="JBS28" s="568">
        <f t="shared" si="106"/>
        <v>0</v>
      </c>
      <c r="JBT28" s="568">
        <f t="shared" si="106"/>
        <v>0</v>
      </c>
      <c r="JBU28" s="568">
        <f t="shared" si="106"/>
        <v>0</v>
      </c>
      <c r="JBV28" s="568">
        <f t="shared" si="106"/>
        <v>0</v>
      </c>
      <c r="JBW28" s="568">
        <f t="shared" si="106"/>
        <v>0</v>
      </c>
      <c r="JBX28" s="568">
        <f t="shared" si="106"/>
        <v>0</v>
      </c>
      <c r="JBY28" s="568">
        <f t="shared" si="106"/>
        <v>0</v>
      </c>
      <c r="JBZ28" s="568">
        <f t="shared" si="106"/>
        <v>0</v>
      </c>
      <c r="JCA28" s="568">
        <f t="shared" si="106"/>
        <v>0</v>
      </c>
      <c r="JCB28" s="568">
        <f t="shared" si="106"/>
        <v>0</v>
      </c>
      <c r="JCC28" s="568">
        <f t="shared" si="106"/>
        <v>0</v>
      </c>
      <c r="JCD28" s="568">
        <f t="shared" si="106"/>
        <v>0</v>
      </c>
      <c r="JCE28" s="568">
        <f t="shared" si="106"/>
        <v>0</v>
      </c>
      <c r="JCF28" s="568">
        <f t="shared" si="106"/>
        <v>0</v>
      </c>
      <c r="JCG28" s="568">
        <f t="shared" si="106"/>
        <v>0</v>
      </c>
      <c r="JCH28" s="568">
        <f t="shared" si="106"/>
        <v>0</v>
      </c>
      <c r="JCI28" s="568">
        <f t="shared" si="106"/>
        <v>0</v>
      </c>
      <c r="JCJ28" s="568">
        <f t="shared" si="106"/>
        <v>0</v>
      </c>
      <c r="JCK28" s="568">
        <f t="shared" si="106"/>
        <v>0</v>
      </c>
      <c r="JCL28" s="568">
        <f t="shared" si="106"/>
        <v>0</v>
      </c>
      <c r="JCM28" s="568">
        <f t="shared" si="106"/>
        <v>0</v>
      </c>
      <c r="JCN28" s="568">
        <f t="shared" si="106"/>
        <v>0</v>
      </c>
      <c r="JCO28" s="568">
        <f t="shared" ref="JCO28:JEZ28" si="107">JCO26/365</f>
        <v>0</v>
      </c>
      <c r="JCP28" s="568">
        <f t="shared" si="107"/>
        <v>0</v>
      </c>
      <c r="JCQ28" s="568">
        <f t="shared" si="107"/>
        <v>0</v>
      </c>
      <c r="JCR28" s="568">
        <f t="shared" si="107"/>
        <v>0</v>
      </c>
      <c r="JCS28" s="568">
        <f t="shared" si="107"/>
        <v>0</v>
      </c>
      <c r="JCT28" s="568">
        <f t="shared" si="107"/>
        <v>0</v>
      </c>
      <c r="JCU28" s="568">
        <f t="shared" si="107"/>
        <v>0</v>
      </c>
      <c r="JCV28" s="568">
        <f t="shared" si="107"/>
        <v>0</v>
      </c>
      <c r="JCW28" s="568">
        <f t="shared" si="107"/>
        <v>0</v>
      </c>
      <c r="JCX28" s="568">
        <f t="shared" si="107"/>
        <v>0</v>
      </c>
      <c r="JCY28" s="568">
        <f t="shared" si="107"/>
        <v>0</v>
      </c>
      <c r="JCZ28" s="568">
        <f t="shared" si="107"/>
        <v>0</v>
      </c>
      <c r="JDA28" s="568">
        <f t="shared" si="107"/>
        <v>0</v>
      </c>
      <c r="JDB28" s="568">
        <f t="shared" si="107"/>
        <v>0</v>
      </c>
      <c r="JDC28" s="568">
        <f t="shared" si="107"/>
        <v>0</v>
      </c>
      <c r="JDD28" s="568">
        <f t="shared" si="107"/>
        <v>0</v>
      </c>
      <c r="JDE28" s="568">
        <f t="shared" si="107"/>
        <v>0</v>
      </c>
      <c r="JDF28" s="568">
        <f t="shared" si="107"/>
        <v>0</v>
      </c>
      <c r="JDG28" s="568">
        <f t="shared" si="107"/>
        <v>0</v>
      </c>
      <c r="JDH28" s="568">
        <f t="shared" si="107"/>
        <v>0</v>
      </c>
      <c r="JDI28" s="568">
        <f t="shared" si="107"/>
        <v>0</v>
      </c>
      <c r="JDJ28" s="568">
        <f t="shared" si="107"/>
        <v>0</v>
      </c>
      <c r="JDK28" s="568">
        <f t="shared" si="107"/>
        <v>0</v>
      </c>
      <c r="JDL28" s="568">
        <f t="shared" si="107"/>
        <v>0</v>
      </c>
      <c r="JDM28" s="568">
        <f t="shared" si="107"/>
        <v>0</v>
      </c>
      <c r="JDN28" s="568">
        <f t="shared" si="107"/>
        <v>0</v>
      </c>
      <c r="JDO28" s="568">
        <f t="shared" si="107"/>
        <v>0</v>
      </c>
      <c r="JDP28" s="568">
        <f t="shared" si="107"/>
        <v>0</v>
      </c>
      <c r="JDQ28" s="568">
        <f t="shared" si="107"/>
        <v>0</v>
      </c>
      <c r="JDR28" s="568">
        <f t="shared" si="107"/>
        <v>0</v>
      </c>
      <c r="JDS28" s="568">
        <f t="shared" si="107"/>
        <v>0</v>
      </c>
      <c r="JDT28" s="568">
        <f t="shared" si="107"/>
        <v>0</v>
      </c>
      <c r="JDU28" s="568">
        <f t="shared" si="107"/>
        <v>0</v>
      </c>
      <c r="JDV28" s="568">
        <f t="shared" si="107"/>
        <v>0</v>
      </c>
      <c r="JDW28" s="568">
        <f t="shared" si="107"/>
        <v>0</v>
      </c>
      <c r="JDX28" s="568">
        <f t="shared" si="107"/>
        <v>0</v>
      </c>
      <c r="JDY28" s="568">
        <f t="shared" si="107"/>
        <v>0</v>
      </c>
      <c r="JDZ28" s="568">
        <f t="shared" si="107"/>
        <v>0</v>
      </c>
      <c r="JEA28" s="568">
        <f t="shared" si="107"/>
        <v>0</v>
      </c>
      <c r="JEB28" s="568">
        <f t="shared" si="107"/>
        <v>0</v>
      </c>
      <c r="JEC28" s="568">
        <f t="shared" si="107"/>
        <v>0</v>
      </c>
      <c r="JED28" s="568">
        <f t="shared" si="107"/>
        <v>0</v>
      </c>
      <c r="JEE28" s="568">
        <f t="shared" si="107"/>
        <v>0</v>
      </c>
      <c r="JEF28" s="568">
        <f t="shared" si="107"/>
        <v>0</v>
      </c>
      <c r="JEG28" s="568">
        <f t="shared" si="107"/>
        <v>0</v>
      </c>
      <c r="JEH28" s="568">
        <f t="shared" si="107"/>
        <v>0</v>
      </c>
      <c r="JEI28" s="568">
        <f t="shared" si="107"/>
        <v>0</v>
      </c>
      <c r="JEJ28" s="568">
        <f t="shared" si="107"/>
        <v>0</v>
      </c>
      <c r="JEK28" s="568">
        <f t="shared" si="107"/>
        <v>0</v>
      </c>
      <c r="JEL28" s="568">
        <f t="shared" si="107"/>
        <v>0</v>
      </c>
      <c r="JEM28" s="568">
        <f t="shared" si="107"/>
        <v>0</v>
      </c>
      <c r="JEN28" s="568">
        <f t="shared" si="107"/>
        <v>0</v>
      </c>
      <c r="JEO28" s="568">
        <f t="shared" si="107"/>
        <v>0</v>
      </c>
      <c r="JEP28" s="568">
        <f t="shared" si="107"/>
        <v>0</v>
      </c>
      <c r="JEQ28" s="568">
        <f t="shared" si="107"/>
        <v>0</v>
      </c>
      <c r="JER28" s="568">
        <f t="shared" si="107"/>
        <v>0</v>
      </c>
      <c r="JES28" s="568">
        <f t="shared" si="107"/>
        <v>0</v>
      </c>
      <c r="JET28" s="568">
        <f t="shared" si="107"/>
        <v>0</v>
      </c>
      <c r="JEU28" s="568">
        <f t="shared" si="107"/>
        <v>0</v>
      </c>
      <c r="JEV28" s="568">
        <f t="shared" si="107"/>
        <v>0</v>
      </c>
      <c r="JEW28" s="568">
        <f t="shared" si="107"/>
        <v>0</v>
      </c>
      <c r="JEX28" s="568">
        <f t="shared" si="107"/>
        <v>0</v>
      </c>
      <c r="JEY28" s="568">
        <f t="shared" si="107"/>
        <v>0</v>
      </c>
      <c r="JEZ28" s="568">
        <f t="shared" si="107"/>
        <v>0</v>
      </c>
      <c r="JFA28" s="568">
        <f t="shared" ref="JFA28:JHL28" si="108">JFA26/365</f>
        <v>0</v>
      </c>
      <c r="JFB28" s="568">
        <f t="shared" si="108"/>
        <v>0</v>
      </c>
      <c r="JFC28" s="568">
        <f t="shared" si="108"/>
        <v>0</v>
      </c>
      <c r="JFD28" s="568">
        <f t="shared" si="108"/>
        <v>0</v>
      </c>
      <c r="JFE28" s="568">
        <f t="shared" si="108"/>
        <v>0</v>
      </c>
      <c r="JFF28" s="568">
        <f t="shared" si="108"/>
        <v>0</v>
      </c>
      <c r="JFG28" s="568">
        <f t="shared" si="108"/>
        <v>0</v>
      </c>
      <c r="JFH28" s="568">
        <f t="shared" si="108"/>
        <v>0</v>
      </c>
      <c r="JFI28" s="568">
        <f t="shared" si="108"/>
        <v>0</v>
      </c>
      <c r="JFJ28" s="568">
        <f t="shared" si="108"/>
        <v>0</v>
      </c>
      <c r="JFK28" s="568">
        <f t="shared" si="108"/>
        <v>0</v>
      </c>
      <c r="JFL28" s="568">
        <f t="shared" si="108"/>
        <v>0</v>
      </c>
      <c r="JFM28" s="568">
        <f t="shared" si="108"/>
        <v>0</v>
      </c>
      <c r="JFN28" s="568">
        <f t="shared" si="108"/>
        <v>0</v>
      </c>
      <c r="JFO28" s="568">
        <f t="shared" si="108"/>
        <v>0</v>
      </c>
      <c r="JFP28" s="568">
        <f t="shared" si="108"/>
        <v>0</v>
      </c>
      <c r="JFQ28" s="568">
        <f t="shared" si="108"/>
        <v>0</v>
      </c>
      <c r="JFR28" s="568">
        <f t="shared" si="108"/>
        <v>0</v>
      </c>
      <c r="JFS28" s="568">
        <f t="shared" si="108"/>
        <v>0</v>
      </c>
      <c r="JFT28" s="568">
        <f t="shared" si="108"/>
        <v>0</v>
      </c>
      <c r="JFU28" s="568">
        <f t="shared" si="108"/>
        <v>0</v>
      </c>
      <c r="JFV28" s="568">
        <f t="shared" si="108"/>
        <v>0</v>
      </c>
      <c r="JFW28" s="568">
        <f t="shared" si="108"/>
        <v>0</v>
      </c>
      <c r="JFX28" s="568">
        <f t="shared" si="108"/>
        <v>0</v>
      </c>
      <c r="JFY28" s="568">
        <f t="shared" si="108"/>
        <v>0</v>
      </c>
      <c r="JFZ28" s="568">
        <f t="shared" si="108"/>
        <v>0</v>
      </c>
      <c r="JGA28" s="568">
        <f t="shared" si="108"/>
        <v>0</v>
      </c>
      <c r="JGB28" s="568">
        <f t="shared" si="108"/>
        <v>0</v>
      </c>
      <c r="JGC28" s="568">
        <f t="shared" si="108"/>
        <v>0</v>
      </c>
      <c r="JGD28" s="568">
        <f t="shared" si="108"/>
        <v>0</v>
      </c>
      <c r="JGE28" s="568">
        <f t="shared" si="108"/>
        <v>0</v>
      </c>
      <c r="JGF28" s="568">
        <f t="shared" si="108"/>
        <v>0</v>
      </c>
      <c r="JGG28" s="568">
        <f t="shared" si="108"/>
        <v>0</v>
      </c>
      <c r="JGH28" s="568">
        <f t="shared" si="108"/>
        <v>0</v>
      </c>
      <c r="JGI28" s="568">
        <f t="shared" si="108"/>
        <v>0</v>
      </c>
      <c r="JGJ28" s="568">
        <f t="shared" si="108"/>
        <v>0</v>
      </c>
      <c r="JGK28" s="568">
        <f t="shared" si="108"/>
        <v>0</v>
      </c>
      <c r="JGL28" s="568">
        <f t="shared" si="108"/>
        <v>0</v>
      </c>
      <c r="JGM28" s="568">
        <f t="shared" si="108"/>
        <v>0</v>
      </c>
      <c r="JGN28" s="568">
        <f t="shared" si="108"/>
        <v>0</v>
      </c>
      <c r="JGO28" s="568">
        <f t="shared" si="108"/>
        <v>0</v>
      </c>
      <c r="JGP28" s="568">
        <f t="shared" si="108"/>
        <v>0</v>
      </c>
      <c r="JGQ28" s="568">
        <f t="shared" si="108"/>
        <v>0</v>
      </c>
      <c r="JGR28" s="568">
        <f t="shared" si="108"/>
        <v>0</v>
      </c>
      <c r="JGS28" s="568">
        <f t="shared" si="108"/>
        <v>0</v>
      </c>
      <c r="JGT28" s="568">
        <f t="shared" si="108"/>
        <v>0</v>
      </c>
      <c r="JGU28" s="568">
        <f t="shared" si="108"/>
        <v>0</v>
      </c>
      <c r="JGV28" s="568">
        <f t="shared" si="108"/>
        <v>0</v>
      </c>
      <c r="JGW28" s="568">
        <f t="shared" si="108"/>
        <v>0</v>
      </c>
      <c r="JGX28" s="568">
        <f t="shared" si="108"/>
        <v>0</v>
      </c>
      <c r="JGY28" s="568">
        <f t="shared" si="108"/>
        <v>0</v>
      </c>
      <c r="JGZ28" s="568">
        <f t="shared" si="108"/>
        <v>0</v>
      </c>
      <c r="JHA28" s="568">
        <f t="shared" si="108"/>
        <v>0</v>
      </c>
      <c r="JHB28" s="568">
        <f t="shared" si="108"/>
        <v>0</v>
      </c>
      <c r="JHC28" s="568">
        <f t="shared" si="108"/>
        <v>0</v>
      </c>
      <c r="JHD28" s="568">
        <f t="shared" si="108"/>
        <v>0</v>
      </c>
      <c r="JHE28" s="568">
        <f t="shared" si="108"/>
        <v>0</v>
      </c>
      <c r="JHF28" s="568">
        <f t="shared" si="108"/>
        <v>0</v>
      </c>
      <c r="JHG28" s="568">
        <f t="shared" si="108"/>
        <v>0</v>
      </c>
      <c r="JHH28" s="568">
        <f t="shared" si="108"/>
        <v>0</v>
      </c>
      <c r="JHI28" s="568">
        <f t="shared" si="108"/>
        <v>0</v>
      </c>
      <c r="JHJ28" s="568">
        <f t="shared" si="108"/>
        <v>0</v>
      </c>
      <c r="JHK28" s="568">
        <f t="shared" si="108"/>
        <v>0</v>
      </c>
      <c r="JHL28" s="568">
        <f t="shared" si="108"/>
        <v>0</v>
      </c>
      <c r="JHM28" s="568">
        <f t="shared" ref="JHM28:JJX28" si="109">JHM26/365</f>
        <v>0</v>
      </c>
      <c r="JHN28" s="568">
        <f t="shared" si="109"/>
        <v>0</v>
      </c>
      <c r="JHO28" s="568">
        <f t="shared" si="109"/>
        <v>0</v>
      </c>
      <c r="JHP28" s="568">
        <f t="shared" si="109"/>
        <v>0</v>
      </c>
      <c r="JHQ28" s="568">
        <f t="shared" si="109"/>
        <v>0</v>
      </c>
      <c r="JHR28" s="568">
        <f t="shared" si="109"/>
        <v>0</v>
      </c>
      <c r="JHS28" s="568">
        <f t="shared" si="109"/>
        <v>0</v>
      </c>
      <c r="JHT28" s="568">
        <f t="shared" si="109"/>
        <v>0</v>
      </c>
      <c r="JHU28" s="568">
        <f t="shared" si="109"/>
        <v>0</v>
      </c>
      <c r="JHV28" s="568">
        <f t="shared" si="109"/>
        <v>0</v>
      </c>
      <c r="JHW28" s="568">
        <f t="shared" si="109"/>
        <v>0</v>
      </c>
      <c r="JHX28" s="568">
        <f t="shared" si="109"/>
        <v>0</v>
      </c>
      <c r="JHY28" s="568">
        <f t="shared" si="109"/>
        <v>0</v>
      </c>
      <c r="JHZ28" s="568">
        <f t="shared" si="109"/>
        <v>0</v>
      </c>
      <c r="JIA28" s="568">
        <f t="shared" si="109"/>
        <v>0</v>
      </c>
      <c r="JIB28" s="568">
        <f t="shared" si="109"/>
        <v>0</v>
      </c>
      <c r="JIC28" s="568">
        <f t="shared" si="109"/>
        <v>0</v>
      </c>
      <c r="JID28" s="568">
        <f t="shared" si="109"/>
        <v>0</v>
      </c>
      <c r="JIE28" s="568">
        <f t="shared" si="109"/>
        <v>0</v>
      </c>
      <c r="JIF28" s="568">
        <f t="shared" si="109"/>
        <v>0</v>
      </c>
      <c r="JIG28" s="568">
        <f t="shared" si="109"/>
        <v>0</v>
      </c>
      <c r="JIH28" s="568">
        <f t="shared" si="109"/>
        <v>0</v>
      </c>
      <c r="JII28" s="568">
        <f t="shared" si="109"/>
        <v>0</v>
      </c>
      <c r="JIJ28" s="568">
        <f t="shared" si="109"/>
        <v>0</v>
      </c>
      <c r="JIK28" s="568">
        <f t="shared" si="109"/>
        <v>0</v>
      </c>
      <c r="JIL28" s="568">
        <f t="shared" si="109"/>
        <v>0</v>
      </c>
      <c r="JIM28" s="568">
        <f t="shared" si="109"/>
        <v>0</v>
      </c>
      <c r="JIN28" s="568">
        <f t="shared" si="109"/>
        <v>0</v>
      </c>
      <c r="JIO28" s="568">
        <f t="shared" si="109"/>
        <v>0</v>
      </c>
      <c r="JIP28" s="568">
        <f t="shared" si="109"/>
        <v>0</v>
      </c>
      <c r="JIQ28" s="568">
        <f t="shared" si="109"/>
        <v>0</v>
      </c>
      <c r="JIR28" s="568">
        <f t="shared" si="109"/>
        <v>0</v>
      </c>
      <c r="JIS28" s="568">
        <f t="shared" si="109"/>
        <v>0</v>
      </c>
      <c r="JIT28" s="568">
        <f t="shared" si="109"/>
        <v>0</v>
      </c>
      <c r="JIU28" s="568">
        <f t="shared" si="109"/>
        <v>0</v>
      </c>
      <c r="JIV28" s="568">
        <f t="shared" si="109"/>
        <v>0</v>
      </c>
      <c r="JIW28" s="568">
        <f t="shared" si="109"/>
        <v>0</v>
      </c>
      <c r="JIX28" s="568">
        <f t="shared" si="109"/>
        <v>0</v>
      </c>
      <c r="JIY28" s="568">
        <f t="shared" si="109"/>
        <v>0</v>
      </c>
      <c r="JIZ28" s="568">
        <f t="shared" si="109"/>
        <v>0</v>
      </c>
      <c r="JJA28" s="568">
        <f t="shared" si="109"/>
        <v>0</v>
      </c>
      <c r="JJB28" s="568">
        <f t="shared" si="109"/>
        <v>0</v>
      </c>
      <c r="JJC28" s="568">
        <f t="shared" si="109"/>
        <v>0</v>
      </c>
      <c r="JJD28" s="568">
        <f t="shared" si="109"/>
        <v>0</v>
      </c>
      <c r="JJE28" s="568">
        <f t="shared" si="109"/>
        <v>0</v>
      </c>
      <c r="JJF28" s="568">
        <f t="shared" si="109"/>
        <v>0</v>
      </c>
      <c r="JJG28" s="568">
        <f t="shared" si="109"/>
        <v>0</v>
      </c>
      <c r="JJH28" s="568">
        <f t="shared" si="109"/>
        <v>0</v>
      </c>
      <c r="JJI28" s="568">
        <f t="shared" si="109"/>
        <v>0</v>
      </c>
      <c r="JJJ28" s="568">
        <f t="shared" si="109"/>
        <v>0</v>
      </c>
      <c r="JJK28" s="568">
        <f t="shared" si="109"/>
        <v>0</v>
      </c>
      <c r="JJL28" s="568">
        <f t="shared" si="109"/>
        <v>0</v>
      </c>
      <c r="JJM28" s="568">
        <f t="shared" si="109"/>
        <v>0</v>
      </c>
      <c r="JJN28" s="568">
        <f t="shared" si="109"/>
        <v>0</v>
      </c>
      <c r="JJO28" s="568">
        <f t="shared" si="109"/>
        <v>0</v>
      </c>
      <c r="JJP28" s="568">
        <f t="shared" si="109"/>
        <v>0</v>
      </c>
      <c r="JJQ28" s="568">
        <f t="shared" si="109"/>
        <v>0</v>
      </c>
      <c r="JJR28" s="568">
        <f t="shared" si="109"/>
        <v>0</v>
      </c>
      <c r="JJS28" s="568">
        <f t="shared" si="109"/>
        <v>0</v>
      </c>
      <c r="JJT28" s="568">
        <f t="shared" si="109"/>
        <v>0</v>
      </c>
      <c r="JJU28" s="568">
        <f t="shared" si="109"/>
        <v>0</v>
      </c>
      <c r="JJV28" s="568">
        <f t="shared" si="109"/>
        <v>0</v>
      </c>
      <c r="JJW28" s="568">
        <f t="shared" si="109"/>
        <v>0</v>
      </c>
      <c r="JJX28" s="568">
        <f t="shared" si="109"/>
        <v>0</v>
      </c>
      <c r="JJY28" s="568">
        <f t="shared" ref="JJY28:JMJ28" si="110">JJY26/365</f>
        <v>0</v>
      </c>
      <c r="JJZ28" s="568">
        <f t="shared" si="110"/>
        <v>0</v>
      </c>
      <c r="JKA28" s="568">
        <f t="shared" si="110"/>
        <v>0</v>
      </c>
      <c r="JKB28" s="568">
        <f t="shared" si="110"/>
        <v>0</v>
      </c>
      <c r="JKC28" s="568">
        <f t="shared" si="110"/>
        <v>0</v>
      </c>
      <c r="JKD28" s="568">
        <f t="shared" si="110"/>
        <v>0</v>
      </c>
      <c r="JKE28" s="568">
        <f t="shared" si="110"/>
        <v>0</v>
      </c>
      <c r="JKF28" s="568">
        <f t="shared" si="110"/>
        <v>0</v>
      </c>
      <c r="JKG28" s="568">
        <f t="shared" si="110"/>
        <v>0</v>
      </c>
      <c r="JKH28" s="568">
        <f t="shared" si="110"/>
        <v>0</v>
      </c>
      <c r="JKI28" s="568">
        <f t="shared" si="110"/>
        <v>0</v>
      </c>
      <c r="JKJ28" s="568">
        <f t="shared" si="110"/>
        <v>0</v>
      </c>
      <c r="JKK28" s="568">
        <f t="shared" si="110"/>
        <v>0</v>
      </c>
      <c r="JKL28" s="568">
        <f t="shared" si="110"/>
        <v>0</v>
      </c>
      <c r="JKM28" s="568">
        <f t="shared" si="110"/>
        <v>0</v>
      </c>
      <c r="JKN28" s="568">
        <f t="shared" si="110"/>
        <v>0</v>
      </c>
      <c r="JKO28" s="568">
        <f t="shared" si="110"/>
        <v>0</v>
      </c>
      <c r="JKP28" s="568">
        <f t="shared" si="110"/>
        <v>0</v>
      </c>
      <c r="JKQ28" s="568">
        <f t="shared" si="110"/>
        <v>0</v>
      </c>
      <c r="JKR28" s="568">
        <f t="shared" si="110"/>
        <v>0</v>
      </c>
      <c r="JKS28" s="568">
        <f t="shared" si="110"/>
        <v>0</v>
      </c>
      <c r="JKT28" s="568">
        <f t="shared" si="110"/>
        <v>0</v>
      </c>
      <c r="JKU28" s="568">
        <f t="shared" si="110"/>
        <v>0</v>
      </c>
      <c r="JKV28" s="568">
        <f t="shared" si="110"/>
        <v>0</v>
      </c>
      <c r="JKW28" s="568">
        <f t="shared" si="110"/>
        <v>0</v>
      </c>
      <c r="JKX28" s="568">
        <f t="shared" si="110"/>
        <v>0</v>
      </c>
      <c r="JKY28" s="568">
        <f t="shared" si="110"/>
        <v>0</v>
      </c>
      <c r="JKZ28" s="568">
        <f t="shared" si="110"/>
        <v>0</v>
      </c>
      <c r="JLA28" s="568">
        <f t="shared" si="110"/>
        <v>0</v>
      </c>
      <c r="JLB28" s="568">
        <f t="shared" si="110"/>
        <v>0</v>
      </c>
      <c r="JLC28" s="568">
        <f t="shared" si="110"/>
        <v>0</v>
      </c>
      <c r="JLD28" s="568">
        <f t="shared" si="110"/>
        <v>0</v>
      </c>
      <c r="JLE28" s="568">
        <f t="shared" si="110"/>
        <v>0</v>
      </c>
      <c r="JLF28" s="568">
        <f t="shared" si="110"/>
        <v>0</v>
      </c>
      <c r="JLG28" s="568">
        <f t="shared" si="110"/>
        <v>0</v>
      </c>
      <c r="JLH28" s="568">
        <f t="shared" si="110"/>
        <v>0</v>
      </c>
      <c r="JLI28" s="568">
        <f t="shared" si="110"/>
        <v>0</v>
      </c>
      <c r="JLJ28" s="568">
        <f t="shared" si="110"/>
        <v>0</v>
      </c>
      <c r="JLK28" s="568">
        <f t="shared" si="110"/>
        <v>0</v>
      </c>
      <c r="JLL28" s="568">
        <f t="shared" si="110"/>
        <v>0</v>
      </c>
      <c r="JLM28" s="568">
        <f t="shared" si="110"/>
        <v>0</v>
      </c>
      <c r="JLN28" s="568">
        <f t="shared" si="110"/>
        <v>0</v>
      </c>
      <c r="JLO28" s="568">
        <f t="shared" si="110"/>
        <v>0</v>
      </c>
      <c r="JLP28" s="568">
        <f t="shared" si="110"/>
        <v>0</v>
      </c>
      <c r="JLQ28" s="568">
        <f t="shared" si="110"/>
        <v>0</v>
      </c>
      <c r="JLR28" s="568">
        <f t="shared" si="110"/>
        <v>0</v>
      </c>
      <c r="JLS28" s="568">
        <f t="shared" si="110"/>
        <v>0</v>
      </c>
      <c r="JLT28" s="568">
        <f t="shared" si="110"/>
        <v>0</v>
      </c>
      <c r="JLU28" s="568">
        <f t="shared" si="110"/>
        <v>0</v>
      </c>
      <c r="JLV28" s="568">
        <f t="shared" si="110"/>
        <v>0</v>
      </c>
      <c r="JLW28" s="568">
        <f t="shared" si="110"/>
        <v>0</v>
      </c>
      <c r="JLX28" s="568">
        <f t="shared" si="110"/>
        <v>0</v>
      </c>
      <c r="JLY28" s="568">
        <f t="shared" si="110"/>
        <v>0</v>
      </c>
      <c r="JLZ28" s="568">
        <f t="shared" si="110"/>
        <v>0</v>
      </c>
      <c r="JMA28" s="568">
        <f t="shared" si="110"/>
        <v>0</v>
      </c>
      <c r="JMB28" s="568">
        <f t="shared" si="110"/>
        <v>0</v>
      </c>
      <c r="JMC28" s="568">
        <f t="shared" si="110"/>
        <v>0</v>
      </c>
      <c r="JMD28" s="568">
        <f t="shared" si="110"/>
        <v>0</v>
      </c>
      <c r="JME28" s="568">
        <f t="shared" si="110"/>
        <v>0</v>
      </c>
      <c r="JMF28" s="568">
        <f t="shared" si="110"/>
        <v>0</v>
      </c>
      <c r="JMG28" s="568">
        <f t="shared" si="110"/>
        <v>0</v>
      </c>
      <c r="JMH28" s="568">
        <f t="shared" si="110"/>
        <v>0</v>
      </c>
      <c r="JMI28" s="568">
        <f t="shared" si="110"/>
        <v>0</v>
      </c>
      <c r="JMJ28" s="568">
        <f t="shared" si="110"/>
        <v>0</v>
      </c>
      <c r="JMK28" s="568">
        <f t="shared" ref="JMK28:JOV28" si="111">JMK26/365</f>
        <v>0</v>
      </c>
      <c r="JML28" s="568">
        <f t="shared" si="111"/>
        <v>0</v>
      </c>
      <c r="JMM28" s="568">
        <f t="shared" si="111"/>
        <v>0</v>
      </c>
      <c r="JMN28" s="568">
        <f t="shared" si="111"/>
        <v>0</v>
      </c>
      <c r="JMO28" s="568">
        <f t="shared" si="111"/>
        <v>0</v>
      </c>
      <c r="JMP28" s="568">
        <f t="shared" si="111"/>
        <v>0</v>
      </c>
      <c r="JMQ28" s="568">
        <f t="shared" si="111"/>
        <v>0</v>
      </c>
      <c r="JMR28" s="568">
        <f t="shared" si="111"/>
        <v>0</v>
      </c>
      <c r="JMS28" s="568">
        <f t="shared" si="111"/>
        <v>0</v>
      </c>
      <c r="JMT28" s="568">
        <f t="shared" si="111"/>
        <v>0</v>
      </c>
      <c r="JMU28" s="568">
        <f t="shared" si="111"/>
        <v>0</v>
      </c>
      <c r="JMV28" s="568">
        <f t="shared" si="111"/>
        <v>0</v>
      </c>
      <c r="JMW28" s="568">
        <f t="shared" si="111"/>
        <v>0</v>
      </c>
      <c r="JMX28" s="568">
        <f t="shared" si="111"/>
        <v>0</v>
      </c>
      <c r="JMY28" s="568">
        <f t="shared" si="111"/>
        <v>0</v>
      </c>
      <c r="JMZ28" s="568">
        <f t="shared" si="111"/>
        <v>0</v>
      </c>
      <c r="JNA28" s="568">
        <f t="shared" si="111"/>
        <v>0</v>
      </c>
      <c r="JNB28" s="568">
        <f t="shared" si="111"/>
        <v>0</v>
      </c>
      <c r="JNC28" s="568">
        <f t="shared" si="111"/>
        <v>0</v>
      </c>
      <c r="JND28" s="568">
        <f t="shared" si="111"/>
        <v>0</v>
      </c>
      <c r="JNE28" s="568">
        <f t="shared" si="111"/>
        <v>0</v>
      </c>
      <c r="JNF28" s="568">
        <f t="shared" si="111"/>
        <v>0</v>
      </c>
      <c r="JNG28" s="568">
        <f t="shared" si="111"/>
        <v>0</v>
      </c>
      <c r="JNH28" s="568">
        <f t="shared" si="111"/>
        <v>0</v>
      </c>
      <c r="JNI28" s="568">
        <f t="shared" si="111"/>
        <v>0</v>
      </c>
      <c r="JNJ28" s="568">
        <f t="shared" si="111"/>
        <v>0</v>
      </c>
      <c r="JNK28" s="568">
        <f t="shared" si="111"/>
        <v>0</v>
      </c>
      <c r="JNL28" s="568">
        <f t="shared" si="111"/>
        <v>0</v>
      </c>
      <c r="JNM28" s="568">
        <f t="shared" si="111"/>
        <v>0</v>
      </c>
      <c r="JNN28" s="568">
        <f t="shared" si="111"/>
        <v>0</v>
      </c>
      <c r="JNO28" s="568">
        <f t="shared" si="111"/>
        <v>0</v>
      </c>
      <c r="JNP28" s="568">
        <f t="shared" si="111"/>
        <v>0</v>
      </c>
      <c r="JNQ28" s="568">
        <f t="shared" si="111"/>
        <v>0</v>
      </c>
      <c r="JNR28" s="568">
        <f t="shared" si="111"/>
        <v>0</v>
      </c>
      <c r="JNS28" s="568">
        <f t="shared" si="111"/>
        <v>0</v>
      </c>
      <c r="JNT28" s="568">
        <f t="shared" si="111"/>
        <v>0</v>
      </c>
      <c r="JNU28" s="568">
        <f t="shared" si="111"/>
        <v>0</v>
      </c>
      <c r="JNV28" s="568">
        <f t="shared" si="111"/>
        <v>0</v>
      </c>
      <c r="JNW28" s="568">
        <f t="shared" si="111"/>
        <v>0</v>
      </c>
      <c r="JNX28" s="568">
        <f t="shared" si="111"/>
        <v>0</v>
      </c>
      <c r="JNY28" s="568">
        <f t="shared" si="111"/>
        <v>0</v>
      </c>
      <c r="JNZ28" s="568">
        <f t="shared" si="111"/>
        <v>0</v>
      </c>
      <c r="JOA28" s="568">
        <f t="shared" si="111"/>
        <v>0</v>
      </c>
      <c r="JOB28" s="568">
        <f t="shared" si="111"/>
        <v>0</v>
      </c>
      <c r="JOC28" s="568">
        <f t="shared" si="111"/>
        <v>0</v>
      </c>
      <c r="JOD28" s="568">
        <f t="shared" si="111"/>
        <v>0</v>
      </c>
      <c r="JOE28" s="568">
        <f t="shared" si="111"/>
        <v>0</v>
      </c>
      <c r="JOF28" s="568">
        <f t="shared" si="111"/>
        <v>0</v>
      </c>
      <c r="JOG28" s="568">
        <f t="shared" si="111"/>
        <v>0</v>
      </c>
      <c r="JOH28" s="568">
        <f t="shared" si="111"/>
        <v>0</v>
      </c>
      <c r="JOI28" s="568">
        <f t="shared" si="111"/>
        <v>0</v>
      </c>
      <c r="JOJ28" s="568">
        <f t="shared" si="111"/>
        <v>0</v>
      </c>
      <c r="JOK28" s="568">
        <f t="shared" si="111"/>
        <v>0</v>
      </c>
      <c r="JOL28" s="568">
        <f t="shared" si="111"/>
        <v>0</v>
      </c>
      <c r="JOM28" s="568">
        <f t="shared" si="111"/>
        <v>0</v>
      </c>
      <c r="JON28" s="568">
        <f t="shared" si="111"/>
        <v>0</v>
      </c>
      <c r="JOO28" s="568">
        <f t="shared" si="111"/>
        <v>0</v>
      </c>
      <c r="JOP28" s="568">
        <f t="shared" si="111"/>
        <v>0</v>
      </c>
      <c r="JOQ28" s="568">
        <f t="shared" si="111"/>
        <v>0</v>
      </c>
      <c r="JOR28" s="568">
        <f t="shared" si="111"/>
        <v>0</v>
      </c>
      <c r="JOS28" s="568">
        <f t="shared" si="111"/>
        <v>0</v>
      </c>
      <c r="JOT28" s="568">
        <f t="shared" si="111"/>
        <v>0</v>
      </c>
      <c r="JOU28" s="568">
        <f t="shared" si="111"/>
        <v>0</v>
      </c>
      <c r="JOV28" s="568">
        <f t="shared" si="111"/>
        <v>0</v>
      </c>
      <c r="JOW28" s="568">
        <f t="shared" ref="JOW28:JRH28" si="112">JOW26/365</f>
        <v>0</v>
      </c>
      <c r="JOX28" s="568">
        <f t="shared" si="112"/>
        <v>0</v>
      </c>
      <c r="JOY28" s="568">
        <f t="shared" si="112"/>
        <v>0</v>
      </c>
      <c r="JOZ28" s="568">
        <f t="shared" si="112"/>
        <v>0</v>
      </c>
      <c r="JPA28" s="568">
        <f t="shared" si="112"/>
        <v>0</v>
      </c>
      <c r="JPB28" s="568">
        <f t="shared" si="112"/>
        <v>0</v>
      </c>
      <c r="JPC28" s="568">
        <f t="shared" si="112"/>
        <v>0</v>
      </c>
      <c r="JPD28" s="568">
        <f t="shared" si="112"/>
        <v>0</v>
      </c>
      <c r="JPE28" s="568">
        <f t="shared" si="112"/>
        <v>0</v>
      </c>
      <c r="JPF28" s="568">
        <f t="shared" si="112"/>
        <v>0</v>
      </c>
      <c r="JPG28" s="568">
        <f t="shared" si="112"/>
        <v>0</v>
      </c>
      <c r="JPH28" s="568">
        <f t="shared" si="112"/>
        <v>0</v>
      </c>
      <c r="JPI28" s="568">
        <f t="shared" si="112"/>
        <v>0</v>
      </c>
      <c r="JPJ28" s="568">
        <f t="shared" si="112"/>
        <v>0</v>
      </c>
      <c r="JPK28" s="568">
        <f t="shared" si="112"/>
        <v>0</v>
      </c>
      <c r="JPL28" s="568">
        <f t="shared" si="112"/>
        <v>0</v>
      </c>
      <c r="JPM28" s="568">
        <f t="shared" si="112"/>
        <v>0</v>
      </c>
      <c r="JPN28" s="568">
        <f t="shared" si="112"/>
        <v>0</v>
      </c>
      <c r="JPO28" s="568">
        <f t="shared" si="112"/>
        <v>0</v>
      </c>
      <c r="JPP28" s="568">
        <f t="shared" si="112"/>
        <v>0</v>
      </c>
      <c r="JPQ28" s="568">
        <f t="shared" si="112"/>
        <v>0</v>
      </c>
      <c r="JPR28" s="568">
        <f t="shared" si="112"/>
        <v>0</v>
      </c>
      <c r="JPS28" s="568">
        <f t="shared" si="112"/>
        <v>0</v>
      </c>
      <c r="JPT28" s="568">
        <f t="shared" si="112"/>
        <v>0</v>
      </c>
      <c r="JPU28" s="568">
        <f t="shared" si="112"/>
        <v>0</v>
      </c>
      <c r="JPV28" s="568">
        <f t="shared" si="112"/>
        <v>0</v>
      </c>
      <c r="JPW28" s="568">
        <f t="shared" si="112"/>
        <v>0</v>
      </c>
      <c r="JPX28" s="568">
        <f t="shared" si="112"/>
        <v>0</v>
      </c>
      <c r="JPY28" s="568">
        <f t="shared" si="112"/>
        <v>0</v>
      </c>
      <c r="JPZ28" s="568">
        <f t="shared" si="112"/>
        <v>0</v>
      </c>
      <c r="JQA28" s="568">
        <f t="shared" si="112"/>
        <v>0</v>
      </c>
      <c r="JQB28" s="568">
        <f t="shared" si="112"/>
        <v>0</v>
      </c>
      <c r="JQC28" s="568">
        <f t="shared" si="112"/>
        <v>0</v>
      </c>
      <c r="JQD28" s="568">
        <f t="shared" si="112"/>
        <v>0</v>
      </c>
      <c r="JQE28" s="568">
        <f t="shared" si="112"/>
        <v>0</v>
      </c>
      <c r="JQF28" s="568">
        <f t="shared" si="112"/>
        <v>0</v>
      </c>
      <c r="JQG28" s="568">
        <f t="shared" si="112"/>
        <v>0</v>
      </c>
      <c r="JQH28" s="568">
        <f t="shared" si="112"/>
        <v>0</v>
      </c>
      <c r="JQI28" s="568">
        <f t="shared" si="112"/>
        <v>0</v>
      </c>
      <c r="JQJ28" s="568">
        <f t="shared" si="112"/>
        <v>0</v>
      </c>
      <c r="JQK28" s="568">
        <f t="shared" si="112"/>
        <v>0</v>
      </c>
      <c r="JQL28" s="568">
        <f t="shared" si="112"/>
        <v>0</v>
      </c>
      <c r="JQM28" s="568">
        <f t="shared" si="112"/>
        <v>0</v>
      </c>
      <c r="JQN28" s="568">
        <f t="shared" si="112"/>
        <v>0</v>
      </c>
      <c r="JQO28" s="568">
        <f t="shared" si="112"/>
        <v>0</v>
      </c>
      <c r="JQP28" s="568">
        <f t="shared" si="112"/>
        <v>0</v>
      </c>
      <c r="JQQ28" s="568">
        <f t="shared" si="112"/>
        <v>0</v>
      </c>
      <c r="JQR28" s="568">
        <f t="shared" si="112"/>
        <v>0</v>
      </c>
      <c r="JQS28" s="568">
        <f t="shared" si="112"/>
        <v>0</v>
      </c>
      <c r="JQT28" s="568">
        <f t="shared" si="112"/>
        <v>0</v>
      </c>
      <c r="JQU28" s="568">
        <f t="shared" si="112"/>
        <v>0</v>
      </c>
      <c r="JQV28" s="568">
        <f t="shared" si="112"/>
        <v>0</v>
      </c>
      <c r="JQW28" s="568">
        <f t="shared" si="112"/>
        <v>0</v>
      </c>
      <c r="JQX28" s="568">
        <f t="shared" si="112"/>
        <v>0</v>
      </c>
      <c r="JQY28" s="568">
        <f t="shared" si="112"/>
        <v>0</v>
      </c>
      <c r="JQZ28" s="568">
        <f t="shared" si="112"/>
        <v>0</v>
      </c>
      <c r="JRA28" s="568">
        <f t="shared" si="112"/>
        <v>0</v>
      </c>
      <c r="JRB28" s="568">
        <f t="shared" si="112"/>
        <v>0</v>
      </c>
      <c r="JRC28" s="568">
        <f t="shared" si="112"/>
        <v>0</v>
      </c>
      <c r="JRD28" s="568">
        <f t="shared" si="112"/>
        <v>0</v>
      </c>
      <c r="JRE28" s="568">
        <f t="shared" si="112"/>
        <v>0</v>
      </c>
      <c r="JRF28" s="568">
        <f t="shared" si="112"/>
        <v>0</v>
      </c>
      <c r="JRG28" s="568">
        <f t="shared" si="112"/>
        <v>0</v>
      </c>
      <c r="JRH28" s="568">
        <f t="shared" si="112"/>
        <v>0</v>
      </c>
      <c r="JRI28" s="568">
        <f t="shared" ref="JRI28:JTT28" si="113">JRI26/365</f>
        <v>0</v>
      </c>
      <c r="JRJ28" s="568">
        <f t="shared" si="113"/>
        <v>0</v>
      </c>
      <c r="JRK28" s="568">
        <f t="shared" si="113"/>
        <v>0</v>
      </c>
      <c r="JRL28" s="568">
        <f t="shared" si="113"/>
        <v>0</v>
      </c>
      <c r="JRM28" s="568">
        <f t="shared" si="113"/>
        <v>0</v>
      </c>
      <c r="JRN28" s="568">
        <f t="shared" si="113"/>
        <v>0</v>
      </c>
      <c r="JRO28" s="568">
        <f t="shared" si="113"/>
        <v>0</v>
      </c>
      <c r="JRP28" s="568">
        <f t="shared" si="113"/>
        <v>0</v>
      </c>
      <c r="JRQ28" s="568">
        <f t="shared" si="113"/>
        <v>0</v>
      </c>
      <c r="JRR28" s="568">
        <f t="shared" si="113"/>
        <v>0</v>
      </c>
      <c r="JRS28" s="568">
        <f t="shared" si="113"/>
        <v>0</v>
      </c>
      <c r="JRT28" s="568">
        <f t="shared" si="113"/>
        <v>0</v>
      </c>
      <c r="JRU28" s="568">
        <f t="shared" si="113"/>
        <v>0</v>
      </c>
      <c r="JRV28" s="568">
        <f t="shared" si="113"/>
        <v>0</v>
      </c>
      <c r="JRW28" s="568">
        <f t="shared" si="113"/>
        <v>0</v>
      </c>
      <c r="JRX28" s="568">
        <f t="shared" si="113"/>
        <v>0</v>
      </c>
      <c r="JRY28" s="568">
        <f t="shared" si="113"/>
        <v>0</v>
      </c>
      <c r="JRZ28" s="568">
        <f t="shared" si="113"/>
        <v>0</v>
      </c>
      <c r="JSA28" s="568">
        <f t="shared" si="113"/>
        <v>0</v>
      </c>
      <c r="JSB28" s="568">
        <f t="shared" si="113"/>
        <v>0</v>
      </c>
      <c r="JSC28" s="568">
        <f t="shared" si="113"/>
        <v>0</v>
      </c>
      <c r="JSD28" s="568">
        <f t="shared" si="113"/>
        <v>0</v>
      </c>
      <c r="JSE28" s="568">
        <f t="shared" si="113"/>
        <v>0</v>
      </c>
      <c r="JSF28" s="568">
        <f t="shared" si="113"/>
        <v>0</v>
      </c>
      <c r="JSG28" s="568">
        <f t="shared" si="113"/>
        <v>0</v>
      </c>
      <c r="JSH28" s="568">
        <f t="shared" si="113"/>
        <v>0</v>
      </c>
      <c r="JSI28" s="568">
        <f t="shared" si="113"/>
        <v>0</v>
      </c>
      <c r="JSJ28" s="568">
        <f t="shared" si="113"/>
        <v>0</v>
      </c>
      <c r="JSK28" s="568">
        <f t="shared" si="113"/>
        <v>0</v>
      </c>
      <c r="JSL28" s="568">
        <f t="shared" si="113"/>
        <v>0</v>
      </c>
      <c r="JSM28" s="568">
        <f t="shared" si="113"/>
        <v>0</v>
      </c>
      <c r="JSN28" s="568">
        <f t="shared" si="113"/>
        <v>0</v>
      </c>
      <c r="JSO28" s="568">
        <f t="shared" si="113"/>
        <v>0</v>
      </c>
      <c r="JSP28" s="568">
        <f t="shared" si="113"/>
        <v>0</v>
      </c>
      <c r="JSQ28" s="568">
        <f t="shared" si="113"/>
        <v>0</v>
      </c>
      <c r="JSR28" s="568">
        <f t="shared" si="113"/>
        <v>0</v>
      </c>
      <c r="JSS28" s="568">
        <f t="shared" si="113"/>
        <v>0</v>
      </c>
      <c r="JST28" s="568">
        <f t="shared" si="113"/>
        <v>0</v>
      </c>
      <c r="JSU28" s="568">
        <f t="shared" si="113"/>
        <v>0</v>
      </c>
      <c r="JSV28" s="568">
        <f t="shared" si="113"/>
        <v>0</v>
      </c>
      <c r="JSW28" s="568">
        <f t="shared" si="113"/>
        <v>0</v>
      </c>
      <c r="JSX28" s="568">
        <f t="shared" si="113"/>
        <v>0</v>
      </c>
      <c r="JSY28" s="568">
        <f t="shared" si="113"/>
        <v>0</v>
      </c>
      <c r="JSZ28" s="568">
        <f t="shared" si="113"/>
        <v>0</v>
      </c>
      <c r="JTA28" s="568">
        <f t="shared" si="113"/>
        <v>0</v>
      </c>
      <c r="JTB28" s="568">
        <f t="shared" si="113"/>
        <v>0</v>
      </c>
      <c r="JTC28" s="568">
        <f t="shared" si="113"/>
        <v>0</v>
      </c>
      <c r="JTD28" s="568">
        <f t="shared" si="113"/>
        <v>0</v>
      </c>
      <c r="JTE28" s="568">
        <f t="shared" si="113"/>
        <v>0</v>
      </c>
      <c r="JTF28" s="568">
        <f t="shared" si="113"/>
        <v>0</v>
      </c>
      <c r="JTG28" s="568">
        <f t="shared" si="113"/>
        <v>0</v>
      </c>
      <c r="JTH28" s="568">
        <f t="shared" si="113"/>
        <v>0</v>
      </c>
      <c r="JTI28" s="568">
        <f t="shared" si="113"/>
        <v>0</v>
      </c>
      <c r="JTJ28" s="568">
        <f t="shared" si="113"/>
        <v>0</v>
      </c>
      <c r="JTK28" s="568">
        <f t="shared" si="113"/>
        <v>0</v>
      </c>
      <c r="JTL28" s="568">
        <f t="shared" si="113"/>
        <v>0</v>
      </c>
      <c r="JTM28" s="568">
        <f t="shared" si="113"/>
        <v>0</v>
      </c>
      <c r="JTN28" s="568">
        <f t="shared" si="113"/>
        <v>0</v>
      </c>
      <c r="JTO28" s="568">
        <f t="shared" si="113"/>
        <v>0</v>
      </c>
      <c r="JTP28" s="568">
        <f t="shared" si="113"/>
        <v>0</v>
      </c>
      <c r="JTQ28" s="568">
        <f t="shared" si="113"/>
        <v>0</v>
      </c>
      <c r="JTR28" s="568">
        <f t="shared" si="113"/>
        <v>0</v>
      </c>
      <c r="JTS28" s="568">
        <f t="shared" si="113"/>
        <v>0</v>
      </c>
      <c r="JTT28" s="568">
        <f t="shared" si="113"/>
        <v>0</v>
      </c>
      <c r="JTU28" s="568">
        <f t="shared" ref="JTU28:JWF28" si="114">JTU26/365</f>
        <v>0</v>
      </c>
      <c r="JTV28" s="568">
        <f t="shared" si="114"/>
        <v>0</v>
      </c>
      <c r="JTW28" s="568">
        <f t="shared" si="114"/>
        <v>0</v>
      </c>
      <c r="JTX28" s="568">
        <f t="shared" si="114"/>
        <v>0</v>
      </c>
      <c r="JTY28" s="568">
        <f t="shared" si="114"/>
        <v>0</v>
      </c>
      <c r="JTZ28" s="568">
        <f t="shared" si="114"/>
        <v>0</v>
      </c>
      <c r="JUA28" s="568">
        <f t="shared" si="114"/>
        <v>0</v>
      </c>
      <c r="JUB28" s="568">
        <f t="shared" si="114"/>
        <v>0</v>
      </c>
      <c r="JUC28" s="568">
        <f t="shared" si="114"/>
        <v>0</v>
      </c>
      <c r="JUD28" s="568">
        <f t="shared" si="114"/>
        <v>0</v>
      </c>
      <c r="JUE28" s="568">
        <f t="shared" si="114"/>
        <v>0</v>
      </c>
      <c r="JUF28" s="568">
        <f t="shared" si="114"/>
        <v>0</v>
      </c>
      <c r="JUG28" s="568">
        <f t="shared" si="114"/>
        <v>0</v>
      </c>
      <c r="JUH28" s="568">
        <f t="shared" si="114"/>
        <v>0</v>
      </c>
      <c r="JUI28" s="568">
        <f t="shared" si="114"/>
        <v>0</v>
      </c>
      <c r="JUJ28" s="568">
        <f t="shared" si="114"/>
        <v>0</v>
      </c>
      <c r="JUK28" s="568">
        <f t="shared" si="114"/>
        <v>0</v>
      </c>
      <c r="JUL28" s="568">
        <f t="shared" si="114"/>
        <v>0</v>
      </c>
      <c r="JUM28" s="568">
        <f t="shared" si="114"/>
        <v>0</v>
      </c>
      <c r="JUN28" s="568">
        <f t="shared" si="114"/>
        <v>0</v>
      </c>
      <c r="JUO28" s="568">
        <f t="shared" si="114"/>
        <v>0</v>
      </c>
      <c r="JUP28" s="568">
        <f t="shared" si="114"/>
        <v>0</v>
      </c>
      <c r="JUQ28" s="568">
        <f t="shared" si="114"/>
        <v>0</v>
      </c>
      <c r="JUR28" s="568">
        <f t="shared" si="114"/>
        <v>0</v>
      </c>
      <c r="JUS28" s="568">
        <f t="shared" si="114"/>
        <v>0</v>
      </c>
      <c r="JUT28" s="568">
        <f t="shared" si="114"/>
        <v>0</v>
      </c>
      <c r="JUU28" s="568">
        <f t="shared" si="114"/>
        <v>0</v>
      </c>
      <c r="JUV28" s="568">
        <f t="shared" si="114"/>
        <v>0</v>
      </c>
      <c r="JUW28" s="568">
        <f t="shared" si="114"/>
        <v>0</v>
      </c>
      <c r="JUX28" s="568">
        <f t="shared" si="114"/>
        <v>0</v>
      </c>
      <c r="JUY28" s="568">
        <f t="shared" si="114"/>
        <v>0</v>
      </c>
      <c r="JUZ28" s="568">
        <f t="shared" si="114"/>
        <v>0</v>
      </c>
      <c r="JVA28" s="568">
        <f t="shared" si="114"/>
        <v>0</v>
      </c>
      <c r="JVB28" s="568">
        <f t="shared" si="114"/>
        <v>0</v>
      </c>
      <c r="JVC28" s="568">
        <f t="shared" si="114"/>
        <v>0</v>
      </c>
      <c r="JVD28" s="568">
        <f t="shared" si="114"/>
        <v>0</v>
      </c>
      <c r="JVE28" s="568">
        <f t="shared" si="114"/>
        <v>0</v>
      </c>
      <c r="JVF28" s="568">
        <f t="shared" si="114"/>
        <v>0</v>
      </c>
      <c r="JVG28" s="568">
        <f t="shared" si="114"/>
        <v>0</v>
      </c>
      <c r="JVH28" s="568">
        <f t="shared" si="114"/>
        <v>0</v>
      </c>
      <c r="JVI28" s="568">
        <f t="shared" si="114"/>
        <v>0</v>
      </c>
      <c r="JVJ28" s="568">
        <f t="shared" si="114"/>
        <v>0</v>
      </c>
      <c r="JVK28" s="568">
        <f t="shared" si="114"/>
        <v>0</v>
      </c>
      <c r="JVL28" s="568">
        <f t="shared" si="114"/>
        <v>0</v>
      </c>
      <c r="JVM28" s="568">
        <f t="shared" si="114"/>
        <v>0</v>
      </c>
      <c r="JVN28" s="568">
        <f t="shared" si="114"/>
        <v>0</v>
      </c>
      <c r="JVO28" s="568">
        <f t="shared" si="114"/>
        <v>0</v>
      </c>
      <c r="JVP28" s="568">
        <f t="shared" si="114"/>
        <v>0</v>
      </c>
      <c r="JVQ28" s="568">
        <f t="shared" si="114"/>
        <v>0</v>
      </c>
      <c r="JVR28" s="568">
        <f t="shared" si="114"/>
        <v>0</v>
      </c>
      <c r="JVS28" s="568">
        <f t="shared" si="114"/>
        <v>0</v>
      </c>
      <c r="JVT28" s="568">
        <f t="shared" si="114"/>
        <v>0</v>
      </c>
      <c r="JVU28" s="568">
        <f t="shared" si="114"/>
        <v>0</v>
      </c>
      <c r="JVV28" s="568">
        <f t="shared" si="114"/>
        <v>0</v>
      </c>
      <c r="JVW28" s="568">
        <f t="shared" si="114"/>
        <v>0</v>
      </c>
      <c r="JVX28" s="568">
        <f t="shared" si="114"/>
        <v>0</v>
      </c>
      <c r="JVY28" s="568">
        <f t="shared" si="114"/>
        <v>0</v>
      </c>
      <c r="JVZ28" s="568">
        <f t="shared" si="114"/>
        <v>0</v>
      </c>
      <c r="JWA28" s="568">
        <f t="shared" si="114"/>
        <v>0</v>
      </c>
      <c r="JWB28" s="568">
        <f t="shared" si="114"/>
        <v>0</v>
      </c>
      <c r="JWC28" s="568">
        <f t="shared" si="114"/>
        <v>0</v>
      </c>
      <c r="JWD28" s="568">
        <f t="shared" si="114"/>
        <v>0</v>
      </c>
      <c r="JWE28" s="568">
        <f t="shared" si="114"/>
        <v>0</v>
      </c>
      <c r="JWF28" s="568">
        <f t="shared" si="114"/>
        <v>0</v>
      </c>
      <c r="JWG28" s="568">
        <f t="shared" ref="JWG28:JYR28" si="115">JWG26/365</f>
        <v>0</v>
      </c>
      <c r="JWH28" s="568">
        <f t="shared" si="115"/>
        <v>0</v>
      </c>
      <c r="JWI28" s="568">
        <f t="shared" si="115"/>
        <v>0</v>
      </c>
      <c r="JWJ28" s="568">
        <f t="shared" si="115"/>
        <v>0</v>
      </c>
      <c r="JWK28" s="568">
        <f t="shared" si="115"/>
        <v>0</v>
      </c>
      <c r="JWL28" s="568">
        <f t="shared" si="115"/>
        <v>0</v>
      </c>
      <c r="JWM28" s="568">
        <f t="shared" si="115"/>
        <v>0</v>
      </c>
      <c r="JWN28" s="568">
        <f t="shared" si="115"/>
        <v>0</v>
      </c>
      <c r="JWO28" s="568">
        <f t="shared" si="115"/>
        <v>0</v>
      </c>
      <c r="JWP28" s="568">
        <f t="shared" si="115"/>
        <v>0</v>
      </c>
      <c r="JWQ28" s="568">
        <f t="shared" si="115"/>
        <v>0</v>
      </c>
      <c r="JWR28" s="568">
        <f t="shared" si="115"/>
        <v>0</v>
      </c>
      <c r="JWS28" s="568">
        <f t="shared" si="115"/>
        <v>0</v>
      </c>
      <c r="JWT28" s="568">
        <f t="shared" si="115"/>
        <v>0</v>
      </c>
      <c r="JWU28" s="568">
        <f t="shared" si="115"/>
        <v>0</v>
      </c>
      <c r="JWV28" s="568">
        <f t="shared" si="115"/>
        <v>0</v>
      </c>
      <c r="JWW28" s="568">
        <f t="shared" si="115"/>
        <v>0</v>
      </c>
      <c r="JWX28" s="568">
        <f t="shared" si="115"/>
        <v>0</v>
      </c>
      <c r="JWY28" s="568">
        <f t="shared" si="115"/>
        <v>0</v>
      </c>
      <c r="JWZ28" s="568">
        <f t="shared" si="115"/>
        <v>0</v>
      </c>
      <c r="JXA28" s="568">
        <f t="shared" si="115"/>
        <v>0</v>
      </c>
      <c r="JXB28" s="568">
        <f t="shared" si="115"/>
        <v>0</v>
      </c>
      <c r="JXC28" s="568">
        <f t="shared" si="115"/>
        <v>0</v>
      </c>
      <c r="JXD28" s="568">
        <f t="shared" si="115"/>
        <v>0</v>
      </c>
      <c r="JXE28" s="568">
        <f t="shared" si="115"/>
        <v>0</v>
      </c>
      <c r="JXF28" s="568">
        <f t="shared" si="115"/>
        <v>0</v>
      </c>
      <c r="JXG28" s="568">
        <f t="shared" si="115"/>
        <v>0</v>
      </c>
      <c r="JXH28" s="568">
        <f t="shared" si="115"/>
        <v>0</v>
      </c>
      <c r="JXI28" s="568">
        <f t="shared" si="115"/>
        <v>0</v>
      </c>
      <c r="JXJ28" s="568">
        <f t="shared" si="115"/>
        <v>0</v>
      </c>
      <c r="JXK28" s="568">
        <f t="shared" si="115"/>
        <v>0</v>
      </c>
      <c r="JXL28" s="568">
        <f t="shared" si="115"/>
        <v>0</v>
      </c>
      <c r="JXM28" s="568">
        <f t="shared" si="115"/>
        <v>0</v>
      </c>
      <c r="JXN28" s="568">
        <f t="shared" si="115"/>
        <v>0</v>
      </c>
      <c r="JXO28" s="568">
        <f t="shared" si="115"/>
        <v>0</v>
      </c>
      <c r="JXP28" s="568">
        <f t="shared" si="115"/>
        <v>0</v>
      </c>
      <c r="JXQ28" s="568">
        <f t="shared" si="115"/>
        <v>0</v>
      </c>
      <c r="JXR28" s="568">
        <f t="shared" si="115"/>
        <v>0</v>
      </c>
      <c r="JXS28" s="568">
        <f t="shared" si="115"/>
        <v>0</v>
      </c>
      <c r="JXT28" s="568">
        <f t="shared" si="115"/>
        <v>0</v>
      </c>
      <c r="JXU28" s="568">
        <f t="shared" si="115"/>
        <v>0</v>
      </c>
      <c r="JXV28" s="568">
        <f t="shared" si="115"/>
        <v>0</v>
      </c>
      <c r="JXW28" s="568">
        <f t="shared" si="115"/>
        <v>0</v>
      </c>
      <c r="JXX28" s="568">
        <f t="shared" si="115"/>
        <v>0</v>
      </c>
      <c r="JXY28" s="568">
        <f t="shared" si="115"/>
        <v>0</v>
      </c>
      <c r="JXZ28" s="568">
        <f t="shared" si="115"/>
        <v>0</v>
      </c>
      <c r="JYA28" s="568">
        <f t="shared" si="115"/>
        <v>0</v>
      </c>
      <c r="JYB28" s="568">
        <f t="shared" si="115"/>
        <v>0</v>
      </c>
      <c r="JYC28" s="568">
        <f t="shared" si="115"/>
        <v>0</v>
      </c>
      <c r="JYD28" s="568">
        <f t="shared" si="115"/>
        <v>0</v>
      </c>
      <c r="JYE28" s="568">
        <f t="shared" si="115"/>
        <v>0</v>
      </c>
      <c r="JYF28" s="568">
        <f t="shared" si="115"/>
        <v>0</v>
      </c>
      <c r="JYG28" s="568">
        <f t="shared" si="115"/>
        <v>0</v>
      </c>
      <c r="JYH28" s="568">
        <f t="shared" si="115"/>
        <v>0</v>
      </c>
      <c r="JYI28" s="568">
        <f t="shared" si="115"/>
        <v>0</v>
      </c>
      <c r="JYJ28" s="568">
        <f t="shared" si="115"/>
        <v>0</v>
      </c>
      <c r="JYK28" s="568">
        <f t="shared" si="115"/>
        <v>0</v>
      </c>
      <c r="JYL28" s="568">
        <f t="shared" si="115"/>
        <v>0</v>
      </c>
      <c r="JYM28" s="568">
        <f t="shared" si="115"/>
        <v>0</v>
      </c>
      <c r="JYN28" s="568">
        <f t="shared" si="115"/>
        <v>0</v>
      </c>
      <c r="JYO28" s="568">
        <f t="shared" si="115"/>
        <v>0</v>
      </c>
      <c r="JYP28" s="568">
        <f t="shared" si="115"/>
        <v>0</v>
      </c>
      <c r="JYQ28" s="568">
        <f t="shared" si="115"/>
        <v>0</v>
      </c>
      <c r="JYR28" s="568">
        <f t="shared" si="115"/>
        <v>0</v>
      </c>
      <c r="JYS28" s="568">
        <f t="shared" ref="JYS28:KBD28" si="116">JYS26/365</f>
        <v>0</v>
      </c>
      <c r="JYT28" s="568">
        <f t="shared" si="116"/>
        <v>0</v>
      </c>
      <c r="JYU28" s="568">
        <f t="shared" si="116"/>
        <v>0</v>
      </c>
      <c r="JYV28" s="568">
        <f t="shared" si="116"/>
        <v>0</v>
      </c>
      <c r="JYW28" s="568">
        <f t="shared" si="116"/>
        <v>0</v>
      </c>
      <c r="JYX28" s="568">
        <f t="shared" si="116"/>
        <v>0</v>
      </c>
      <c r="JYY28" s="568">
        <f t="shared" si="116"/>
        <v>0</v>
      </c>
      <c r="JYZ28" s="568">
        <f t="shared" si="116"/>
        <v>0</v>
      </c>
      <c r="JZA28" s="568">
        <f t="shared" si="116"/>
        <v>0</v>
      </c>
      <c r="JZB28" s="568">
        <f t="shared" si="116"/>
        <v>0</v>
      </c>
      <c r="JZC28" s="568">
        <f t="shared" si="116"/>
        <v>0</v>
      </c>
      <c r="JZD28" s="568">
        <f t="shared" si="116"/>
        <v>0</v>
      </c>
      <c r="JZE28" s="568">
        <f t="shared" si="116"/>
        <v>0</v>
      </c>
      <c r="JZF28" s="568">
        <f t="shared" si="116"/>
        <v>0</v>
      </c>
      <c r="JZG28" s="568">
        <f t="shared" si="116"/>
        <v>0</v>
      </c>
      <c r="JZH28" s="568">
        <f t="shared" si="116"/>
        <v>0</v>
      </c>
      <c r="JZI28" s="568">
        <f t="shared" si="116"/>
        <v>0</v>
      </c>
      <c r="JZJ28" s="568">
        <f t="shared" si="116"/>
        <v>0</v>
      </c>
      <c r="JZK28" s="568">
        <f t="shared" si="116"/>
        <v>0</v>
      </c>
      <c r="JZL28" s="568">
        <f t="shared" si="116"/>
        <v>0</v>
      </c>
      <c r="JZM28" s="568">
        <f t="shared" si="116"/>
        <v>0</v>
      </c>
      <c r="JZN28" s="568">
        <f t="shared" si="116"/>
        <v>0</v>
      </c>
      <c r="JZO28" s="568">
        <f t="shared" si="116"/>
        <v>0</v>
      </c>
      <c r="JZP28" s="568">
        <f t="shared" si="116"/>
        <v>0</v>
      </c>
      <c r="JZQ28" s="568">
        <f t="shared" si="116"/>
        <v>0</v>
      </c>
      <c r="JZR28" s="568">
        <f t="shared" si="116"/>
        <v>0</v>
      </c>
      <c r="JZS28" s="568">
        <f t="shared" si="116"/>
        <v>0</v>
      </c>
      <c r="JZT28" s="568">
        <f t="shared" si="116"/>
        <v>0</v>
      </c>
      <c r="JZU28" s="568">
        <f t="shared" si="116"/>
        <v>0</v>
      </c>
      <c r="JZV28" s="568">
        <f t="shared" si="116"/>
        <v>0</v>
      </c>
      <c r="JZW28" s="568">
        <f t="shared" si="116"/>
        <v>0</v>
      </c>
      <c r="JZX28" s="568">
        <f t="shared" si="116"/>
        <v>0</v>
      </c>
      <c r="JZY28" s="568">
        <f t="shared" si="116"/>
        <v>0</v>
      </c>
      <c r="JZZ28" s="568">
        <f t="shared" si="116"/>
        <v>0</v>
      </c>
      <c r="KAA28" s="568">
        <f t="shared" si="116"/>
        <v>0</v>
      </c>
      <c r="KAB28" s="568">
        <f t="shared" si="116"/>
        <v>0</v>
      </c>
      <c r="KAC28" s="568">
        <f t="shared" si="116"/>
        <v>0</v>
      </c>
      <c r="KAD28" s="568">
        <f t="shared" si="116"/>
        <v>0</v>
      </c>
      <c r="KAE28" s="568">
        <f t="shared" si="116"/>
        <v>0</v>
      </c>
      <c r="KAF28" s="568">
        <f t="shared" si="116"/>
        <v>0</v>
      </c>
      <c r="KAG28" s="568">
        <f t="shared" si="116"/>
        <v>0</v>
      </c>
      <c r="KAH28" s="568">
        <f t="shared" si="116"/>
        <v>0</v>
      </c>
      <c r="KAI28" s="568">
        <f t="shared" si="116"/>
        <v>0</v>
      </c>
      <c r="KAJ28" s="568">
        <f t="shared" si="116"/>
        <v>0</v>
      </c>
      <c r="KAK28" s="568">
        <f t="shared" si="116"/>
        <v>0</v>
      </c>
      <c r="KAL28" s="568">
        <f t="shared" si="116"/>
        <v>0</v>
      </c>
      <c r="KAM28" s="568">
        <f t="shared" si="116"/>
        <v>0</v>
      </c>
      <c r="KAN28" s="568">
        <f t="shared" si="116"/>
        <v>0</v>
      </c>
      <c r="KAO28" s="568">
        <f t="shared" si="116"/>
        <v>0</v>
      </c>
      <c r="KAP28" s="568">
        <f t="shared" si="116"/>
        <v>0</v>
      </c>
      <c r="KAQ28" s="568">
        <f t="shared" si="116"/>
        <v>0</v>
      </c>
      <c r="KAR28" s="568">
        <f t="shared" si="116"/>
        <v>0</v>
      </c>
      <c r="KAS28" s="568">
        <f t="shared" si="116"/>
        <v>0</v>
      </c>
      <c r="KAT28" s="568">
        <f t="shared" si="116"/>
        <v>0</v>
      </c>
      <c r="KAU28" s="568">
        <f t="shared" si="116"/>
        <v>0</v>
      </c>
      <c r="KAV28" s="568">
        <f t="shared" si="116"/>
        <v>0</v>
      </c>
      <c r="KAW28" s="568">
        <f t="shared" si="116"/>
        <v>0</v>
      </c>
      <c r="KAX28" s="568">
        <f t="shared" si="116"/>
        <v>0</v>
      </c>
      <c r="KAY28" s="568">
        <f t="shared" si="116"/>
        <v>0</v>
      </c>
      <c r="KAZ28" s="568">
        <f t="shared" si="116"/>
        <v>0</v>
      </c>
      <c r="KBA28" s="568">
        <f t="shared" si="116"/>
        <v>0</v>
      </c>
      <c r="KBB28" s="568">
        <f t="shared" si="116"/>
        <v>0</v>
      </c>
      <c r="KBC28" s="568">
        <f t="shared" si="116"/>
        <v>0</v>
      </c>
      <c r="KBD28" s="568">
        <f t="shared" si="116"/>
        <v>0</v>
      </c>
      <c r="KBE28" s="568">
        <f t="shared" ref="KBE28:KDP28" si="117">KBE26/365</f>
        <v>0</v>
      </c>
      <c r="KBF28" s="568">
        <f t="shared" si="117"/>
        <v>0</v>
      </c>
      <c r="KBG28" s="568">
        <f t="shared" si="117"/>
        <v>0</v>
      </c>
      <c r="KBH28" s="568">
        <f t="shared" si="117"/>
        <v>0</v>
      </c>
      <c r="KBI28" s="568">
        <f t="shared" si="117"/>
        <v>0</v>
      </c>
      <c r="KBJ28" s="568">
        <f t="shared" si="117"/>
        <v>0</v>
      </c>
      <c r="KBK28" s="568">
        <f t="shared" si="117"/>
        <v>0</v>
      </c>
      <c r="KBL28" s="568">
        <f t="shared" si="117"/>
        <v>0</v>
      </c>
      <c r="KBM28" s="568">
        <f t="shared" si="117"/>
        <v>0</v>
      </c>
      <c r="KBN28" s="568">
        <f t="shared" si="117"/>
        <v>0</v>
      </c>
      <c r="KBO28" s="568">
        <f t="shared" si="117"/>
        <v>0</v>
      </c>
      <c r="KBP28" s="568">
        <f t="shared" si="117"/>
        <v>0</v>
      </c>
      <c r="KBQ28" s="568">
        <f t="shared" si="117"/>
        <v>0</v>
      </c>
      <c r="KBR28" s="568">
        <f t="shared" si="117"/>
        <v>0</v>
      </c>
      <c r="KBS28" s="568">
        <f t="shared" si="117"/>
        <v>0</v>
      </c>
      <c r="KBT28" s="568">
        <f t="shared" si="117"/>
        <v>0</v>
      </c>
      <c r="KBU28" s="568">
        <f t="shared" si="117"/>
        <v>0</v>
      </c>
      <c r="KBV28" s="568">
        <f t="shared" si="117"/>
        <v>0</v>
      </c>
      <c r="KBW28" s="568">
        <f t="shared" si="117"/>
        <v>0</v>
      </c>
      <c r="KBX28" s="568">
        <f t="shared" si="117"/>
        <v>0</v>
      </c>
      <c r="KBY28" s="568">
        <f t="shared" si="117"/>
        <v>0</v>
      </c>
      <c r="KBZ28" s="568">
        <f t="shared" si="117"/>
        <v>0</v>
      </c>
      <c r="KCA28" s="568">
        <f t="shared" si="117"/>
        <v>0</v>
      </c>
      <c r="KCB28" s="568">
        <f t="shared" si="117"/>
        <v>0</v>
      </c>
      <c r="KCC28" s="568">
        <f t="shared" si="117"/>
        <v>0</v>
      </c>
      <c r="KCD28" s="568">
        <f t="shared" si="117"/>
        <v>0</v>
      </c>
      <c r="KCE28" s="568">
        <f t="shared" si="117"/>
        <v>0</v>
      </c>
      <c r="KCF28" s="568">
        <f t="shared" si="117"/>
        <v>0</v>
      </c>
      <c r="KCG28" s="568">
        <f t="shared" si="117"/>
        <v>0</v>
      </c>
      <c r="KCH28" s="568">
        <f t="shared" si="117"/>
        <v>0</v>
      </c>
      <c r="KCI28" s="568">
        <f t="shared" si="117"/>
        <v>0</v>
      </c>
      <c r="KCJ28" s="568">
        <f t="shared" si="117"/>
        <v>0</v>
      </c>
      <c r="KCK28" s="568">
        <f t="shared" si="117"/>
        <v>0</v>
      </c>
      <c r="KCL28" s="568">
        <f t="shared" si="117"/>
        <v>0</v>
      </c>
      <c r="KCM28" s="568">
        <f t="shared" si="117"/>
        <v>0</v>
      </c>
      <c r="KCN28" s="568">
        <f t="shared" si="117"/>
        <v>0</v>
      </c>
      <c r="KCO28" s="568">
        <f t="shared" si="117"/>
        <v>0</v>
      </c>
      <c r="KCP28" s="568">
        <f t="shared" si="117"/>
        <v>0</v>
      </c>
      <c r="KCQ28" s="568">
        <f t="shared" si="117"/>
        <v>0</v>
      </c>
      <c r="KCR28" s="568">
        <f t="shared" si="117"/>
        <v>0</v>
      </c>
      <c r="KCS28" s="568">
        <f t="shared" si="117"/>
        <v>0</v>
      </c>
      <c r="KCT28" s="568">
        <f t="shared" si="117"/>
        <v>0</v>
      </c>
      <c r="KCU28" s="568">
        <f t="shared" si="117"/>
        <v>0</v>
      </c>
      <c r="KCV28" s="568">
        <f t="shared" si="117"/>
        <v>0</v>
      </c>
      <c r="KCW28" s="568">
        <f t="shared" si="117"/>
        <v>0</v>
      </c>
      <c r="KCX28" s="568">
        <f t="shared" si="117"/>
        <v>0</v>
      </c>
      <c r="KCY28" s="568">
        <f t="shared" si="117"/>
        <v>0</v>
      </c>
      <c r="KCZ28" s="568">
        <f t="shared" si="117"/>
        <v>0</v>
      </c>
      <c r="KDA28" s="568">
        <f t="shared" si="117"/>
        <v>0</v>
      </c>
      <c r="KDB28" s="568">
        <f t="shared" si="117"/>
        <v>0</v>
      </c>
      <c r="KDC28" s="568">
        <f t="shared" si="117"/>
        <v>0</v>
      </c>
      <c r="KDD28" s="568">
        <f t="shared" si="117"/>
        <v>0</v>
      </c>
      <c r="KDE28" s="568">
        <f t="shared" si="117"/>
        <v>0</v>
      </c>
      <c r="KDF28" s="568">
        <f t="shared" si="117"/>
        <v>0</v>
      </c>
      <c r="KDG28" s="568">
        <f t="shared" si="117"/>
        <v>0</v>
      </c>
      <c r="KDH28" s="568">
        <f t="shared" si="117"/>
        <v>0</v>
      </c>
      <c r="KDI28" s="568">
        <f t="shared" si="117"/>
        <v>0</v>
      </c>
      <c r="KDJ28" s="568">
        <f t="shared" si="117"/>
        <v>0</v>
      </c>
      <c r="KDK28" s="568">
        <f t="shared" si="117"/>
        <v>0</v>
      </c>
      <c r="KDL28" s="568">
        <f t="shared" si="117"/>
        <v>0</v>
      </c>
      <c r="KDM28" s="568">
        <f t="shared" si="117"/>
        <v>0</v>
      </c>
      <c r="KDN28" s="568">
        <f t="shared" si="117"/>
        <v>0</v>
      </c>
      <c r="KDO28" s="568">
        <f t="shared" si="117"/>
        <v>0</v>
      </c>
      <c r="KDP28" s="568">
        <f t="shared" si="117"/>
        <v>0</v>
      </c>
      <c r="KDQ28" s="568">
        <f t="shared" ref="KDQ28:KGB28" si="118">KDQ26/365</f>
        <v>0</v>
      </c>
      <c r="KDR28" s="568">
        <f t="shared" si="118"/>
        <v>0</v>
      </c>
      <c r="KDS28" s="568">
        <f t="shared" si="118"/>
        <v>0</v>
      </c>
      <c r="KDT28" s="568">
        <f t="shared" si="118"/>
        <v>0</v>
      </c>
      <c r="KDU28" s="568">
        <f t="shared" si="118"/>
        <v>0</v>
      </c>
      <c r="KDV28" s="568">
        <f t="shared" si="118"/>
        <v>0</v>
      </c>
      <c r="KDW28" s="568">
        <f t="shared" si="118"/>
        <v>0</v>
      </c>
      <c r="KDX28" s="568">
        <f t="shared" si="118"/>
        <v>0</v>
      </c>
      <c r="KDY28" s="568">
        <f t="shared" si="118"/>
        <v>0</v>
      </c>
      <c r="KDZ28" s="568">
        <f t="shared" si="118"/>
        <v>0</v>
      </c>
      <c r="KEA28" s="568">
        <f t="shared" si="118"/>
        <v>0</v>
      </c>
      <c r="KEB28" s="568">
        <f t="shared" si="118"/>
        <v>0</v>
      </c>
      <c r="KEC28" s="568">
        <f t="shared" si="118"/>
        <v>0</v>
      </c>
      <c r="KED28" s="568">
        <f t="shared" si="118"/>
        <v>0</v>
      </c>
      <c r="KEE28" s="568">
        <f t="shared" si="118"/>
        <v>0</v>
      </c>
      <c r="KEF28" s="568">
        <f t="shared" si="118"/>
        <v>0</v>
      </c>
      <c r="KEG28" s="568">
        <f t="shared" si="118"/>
        <v>0</v>
      </c>
      <c r="KEH28" s="568">
        <f t="shared" si="118"/>
        <v>0</v>
      </c>
      <c r="KEI28" s="568">
        <f t="shared" si="118"/>
        <v>0</v>
      </c>
      <c r="KEJ28" s="568">
        <f t="shared" si="118"/>
        <v>0</v>
      </c>
      <c r="KEK28" s="568">
        <f t="shared" si="118"/>
        <v>0</v>
      </c>
      <c r="KEL28" s="568">
        <f t="shared" si="118"/>
        <v>0</v>
      </c>
      <c r="KEM28" s="568">
        <f t="shared" si="118"/>
        <v>0</v>
      </c>
      <c r="KEN28" s="568">
        <f t="shared" si="118"/>
        <v>0</v>
      </c>
      <c r="KEO28" s="568">
        <f t="shared" si="118"/>
        <v>0</v>
      </c>
      <c r="KEP28" s="568">
        <f t="shared" si="118"/>
        <v>0</v>
      </c>
      <c r="KEQ28" s="568">
        <f t="shared" si="118"/>
        <v>0</v>
      </c>
      <c r="KER28" s="568">
        <f t="shared" si="118"/>
        <v>0</v>
      </c>
      <c r="KES28" s="568">
        <f t="shared" si="118"/>
        <v>0</v>
      </c>
      <c r="KET28" s="568">
        <f t="shared" si="118"/>
        <v>0</v>
      </c>
      <c r="KEU28" s="568">
        <f t="shared" si="118"/>
        <v>0</v>
      </c>
      <c r="KEV28" s="568">
        <f t="shared" si="118"/>
        <v>0</v>
      </c>
      <c r="KEW28" s="568">
        <f t="shared" si="118"/>
        <v>0</v>
      </c>
      <c r="KEX28" s="568">
        <f t="shared" si="118"/>
        <v>0</v>
      </c>
      <c r="KEY28" s="568">
        <f t="shared" si="118"/>
        <v>0</v>
      </c>
      <c r="KEZ28" s="568">
        <f t="shared" si="118"/>
        <v>0</v>
      </c>
      <c r="KFA28" s="568">
        <f t="shared" si="118"/>
        <v>0</v>
      </c>
      <c r="KFB28" s="568">
        <f t="shared" si="118"/>
        <v>0</v>
      </c>
      <c r="KFC28" s="568">
        <f t="shared" si="118"/>
        <v>0</v>
      </c>
      <c r="KFD28" s="568">
        <f t="shared" si="118"/>
        <v>0</v>
      </c>
      <c r="KFE28" s="568">
        <f t="shared" si="118"/>
        <v>0</v>
      </c>
      <c r="KFF28" s="568">
        <f t="shared" si="118"/>
        <v>0</v>
      </c>
      <c r="KFG28" s="568">
        <f t="shared" si="118"/>
        <v>0</v>
      </c>
      <c r="KFH28" s="568">
        <f t="shared" si="118"/>
        <v>0</v>
      </c>
      <c r="KFI28" s="568">
        <f t="shared" si="118"/>
        <v>0</v>
      </c>
      <c r="KFJ28" s="568">
        <f t="shared" si="118"/>
        <v>0</v>
      </c>
      <c r="KFK28" s="568">
        <f t="shared" si="118"/>
        <v>0</v>
      </c>
      <c r="KFL28" s="568">
        <f t="shared" si="118"/>
        <v>0</v>
      </c>
      <c r="KFM28" s="568">
        <f t="shared" si="118"/>
        <v>0</v>
      </c>
      <c r="KFN28" s="568">
        <f t="shared" si="118"/>
        <v>0</v>
      </c>
      <c r="KFO28" s="568">
        <f t="shared" si="118"/>
        <v>0</v>
      </c>
      <c r="KFP28" s="568">
        <f t="shared" si="118"/>
        <v>0</v>
      </c>
      <c r="KFQ28" s="568">
        <f t="shared" si="118"/>
        <v>0</v>
      </c>
      <c r="KFR28" s="568">
        <f t="shared" si="118"/>
        <v>0</v>
      </c>
      <c r="KFS28" s="568">
        <f t="shared" si="118"/>
        <v>0</v>
      </c>
      <c r="KFT28" s="568">
        <f t="shared" si="118"/>
        <v>0</v>
      </c>
      <c r="KFU28" s="568">
        <f t="shared" si="118"/>
        <v>0</v>
      </c>
      <c r="KFV28" s="568">
        <f t="shared" si="118"/>
        <v>0</v>
      </c>
      <c r="KFW28" s="568">
        <f t="shared" si="118"/>
        <v>0</v>
      </c>
      <c r="KFX28" s="568">
        <f t="shared" si="118"/>
        <v>0</v>
      </c>
      <c r="KFY28" s="568">
        <f t="shared" si="118"/>
        <v>0</v>
      </c>
      <c r="KFZ28" s="568">
        <f t="shared" si="118"/>
        <v>0</v>
      </c>
      <c r="KGA28" s="568">
        <f t="shared" si="118"/>
        <v>0</v>
      </c>
      <c r="KGB28" s="568">
        <f t="shared" si="118"/>
        <v>0</v>
      </c>
      <c r="KGC28" s="568">
        <f t="shared" ref="KGC28:KIN28" si="119">KGC26/365</f>
        <v>0</v>
      </c>
      <c r="KGD28" s="568">
        <f t="shared" si="119"/>
        <v>0</v>
      </c>
      <c r="KGE28" s="568">
        <f t="shared" si="119"/>
        <v>0</v>
      </c>
      <c r="KGF28" s="568">
        <f t="shared" si="119"/>
        <v>0</v>
      </c>
      <c r="KGG28" s="568">
        <f t="shared" si="119"/>
        <v>0</v>
      </c>
      <c r="KGH28" s="568">
        <f t="shared" si="119"/>
        <v>0</v>
      </c>
      <c r="KGI28" s="568">
        <f t="shared" si="119"/>
        <v>0</v>
      </c>
      <c r="KGJ28" s="568">
        <f t="shared" si="119"/>
        <v>0</v>
      </c>
      <c r="KGK28" s="568">
        <f t="shared" si="119"/>
        <v>0</v>
      </c>
      <c r="KGL28" s="568">
        <f t="shared" si="119"/>
        <v>0</v>
      </c>
      <c r="KGM28" s="568">
        <f t="shared" si="119"/>
        <v>0</v>
      </c>
      <c r="KGN28" s="568">
        <f t="shared" si="119"/>
        <v>0</v>
      </c>
      <c r="KGO28" s="568">
        <f t="shared" si="119"/>
        <v>0</v>
      </c>
      <c r="KGP28" s="568">
        <f t="shared" si="119"/>
        <v>0</v>
      </c>
      <c r="KGQ28" s="568">
        <f t="shared" si="119"/>
        <v>0</v>
      </c>
      <c r="KGR28" s="568">
        <f t="shared" si="119"/>
        <v>0</v>
      </c>
      <c r="KGS28" s="568">
        <f t="shared" si="119"/>
        <v>0</v>
      </c>
      <c r="KGT28" s="568">
        <f t="shared" si="119"/>
        <v>0</v>
      </c>
      <c r="KGU28" s="568">
        <f t="shared" si="119"/>
        <v>0</v>
      </c>
      <c r="KGV28" s="568">
        <f t="shared" si="119"/>
        <v>0</v>
      </c>
      <c r="KGW28" s="568">
        <f t="shared" si="119"/>
        <v>0</v>
      </c>
      <c r="KGX28" s="568">
        <f t="shared" si="119"/>
        <v>0</v>
      </c>
      <c r="KGY28" s="568">
        <f t="shared" si="119"/>
        <v>0</v>
      </c>
      <c r="KGZ28" s="568">
        <f t="shared" si="119"/>
        <v>0</v>
      </c>
      <c r="KHA28" s="568">
        <f t="shared" si="119"/>
        <v>0</v>
      </c>
      <c r="KHB28" s="568">
        <f t="shared" si="119"/>
        <v>0</v>
      </c>
      <c r="KHC28" s="568">
        <f t="shared" si="119"/>
        <v>0</v>
      </c>
      <c r="KHD28" s="568">
        <f t="shared" si="119"/>
        <v>0</v>
      </c>
      <c r="KHE28" s="568">
        <f t="shared" si="119"/>
        <v>0</v>
      </c>
      <c r="KHF28" s="568">
        <f t="shared" si="119"/>
        <v>0</v>
      </c>
      <c r="KHG28" s="568">
        <f t="shared" si="119"/>
        <v>0</v>
      </c>
      <c r="KHH28" s="568">
        <f t="shared" si="119"/>
        <v>0</v>
      </c>
      <c r="KHI28" s="568">
        <f t="shared" si="119"/>
        <v>0</v>
      </c>
      <c r="KHJ28" s="568">
        <f t="shared" si="119"/>
        <v>0</v>
      </c>
      <c r="KHK28" s="568">
        <f t="shared" si="119"/>
        <v>0</v>
      </c>
      <c r="KHL28" s="568">
        <f t="shared" si="119"/>
        <v>0</v>
      </c>
      <c r="KHM28" s="568">
        <f t="shared" si="119"/>
        <v>0</v>
      </c>
      <c r="KHN28" s="568">
        <f t="shared" si="119"/>
        <v>0</v>
      </c>
      <c r="KHO28" s="568">
        <f t="shared" si="119"/>
        <v>0</v>
      </c>
      <c r="KHP28" s="568">
        <f t="shared" si="119"/>
        <v>0</v>
      </c>
      <c r="KHQ28" s="568">
        <f t="shared" si="119"/>
        <v>0</v>
      </c>
      <c r="KHR28" s="568">
        <f t="shared" si="119"/>
        <v>0</v>
      </c>
      <c r="KHS28" s="568">
        <f t="shared" si="119"/>
        <v>0</v>
      </c>
      <c r="KHT28" s="568">
        <f t="shared" si="119"/>
        <v>0</v>
      </c>
      <c r="KHU28" s="568">
        <f t="shared" si="119"/>
        <v>0</v>
      </c>
      <c r="KHV28" s="568">
        <f t="shared" si="119"/>
        <v>0</v>
      </c>
      <c r="KHW28" s="568">
        <f t="shared" si="119"/>
        <v>0</v>
      </c>
      <c r="KHX28" s="568">
        <f t="shared" si="119"/>
        <v>0</v>
      </c>
      <c r="KHY28" s="568">
        <f t="shared" si="119"/>
        <v>0</v>
      </c>
      <c r="KHZ28" s="568">
        <f t="shared" si="119"/>
        <v>0</v>
      </c>
      <c r="KIA28" s="568">
        <f t="shared" si="119"/>
        <v>0</v>
      </c>
      <c r="KIB28" s="568">
        <f t="shared" si="119"/>
        <v>0</v>
      </c>
      <c r="KIC28" s="568">
        <f t="shared" si="119"/>
        <v>0</v>
      </c>
      <c r="KID28" s="568">
        <f t="shared" si="119"/>
        <v>0</v>
      </c>
      <c r="KIE28" s="568">
        <f t="shared" si="119"/>
        <v>0</v>
      </c>
      <c r="KIF28" s="568">
        <f t="shared" si="119"/>
        <v>0</v>
      </c>
      <c r="KIG28" s="568">
        <f t="shared" si="119"/>
        <v>0</v>
      </c>
      <c r="KIH28" s="568">
        <f t="shared" si="119"/>
        <v>0</v>
      </c>
      <c r="KII28" s="568">
        <f t="shared" si="119"/>
        <v>0</v>
      </c>
      <c r="KIJ28" s="568">
        <f t="shared" si="119"/>
        <v>0</v>
      </c>
      <c r="KIK28" s="568">
        <f t="shared" si="119"/>
        <v>0</v>
      </c>
      <c r="KIL28" s="568">
        <f t="shared" si="119"/>
        <v>0</v>
      </c>
      <c r="KIM28" s="568">
        <f t="shared" si="119"/>
        <v>0</v>
      </c>
      <c r="KIN28" s="568">
        <f t="shared" si="119"/>
        <v>0</v>
      </c>
      <c r="KIO28" s="568">
        <f t="shared" ref="KIO28:KKZ28" si="120">KIO26/365</f>
        <v>0</v>
      </c>
      <c r="KIP28" s="568">
        <f t="shared" si="120"/>
        <v>0</v>
      </c>
      <c r="KIQ28" s="568">
        <f t="shared" si="120"/>
        <v>0</v>
      </c>
      <c r="KIR28" s="568">
        <f t="shared" si="120"/>
        <v>0</v>
      </c>
      <c r="KIS28" s="568">
        <f t="shared" si="120"/>
        <v>0</v>
      </c>
      <c r="KIT28" s="568">
        <f t="shared" si="120"/>
        <v>0</v>
      </c>
      <c r="KIU28" s="568">
        <f t="shared" si="120"/>
        <v>0</v>
      </c>
      <c r="KIV28" s="568">
        <f t="shared" si="120"/>
        <v>0</v>
      </c>
      <c r="KIW28" s="568">
        <f t="shared" si="120"/>
        <v>0</v>
      </c>
      <c r="KIX28" s="568">
        <f t="shared" si="120"/>
        <v>0</v>
      </c>
      <c r="KIY28" s="568">
        <f t="shared" si="120"/>
        <v>0</v>
      </c>
      <c r="KIZ28" s="568">
        <f t="shared" si="120"/>
        <v>0</v>
      </c>
      <c r="KJA28" s="568">
        <f t="shared" si="120"/>
        <v>0</v>
      </c>
      <c r="KJB28" s="568">
        <f t="shared" si="120"/>
        <v>0</v>
      </c>
      <c r="KJC28" s="568">
        <f t="shared" si="120"/>
        <v>0</v>
      </c>
      <c r="KJD28" s="568">
        <f t="shared" si="120"/>
        <v>0</v>
      </c>
      <c r="KJE28" s="568">
        <f t="shared" si="120"/>
        <v>0</v>
      </c>
      <c r="KJF28" s="568">
        <f t="shared" si="120"/>
        <v>0</v>
      </c>
      <c r="KJG28" s="568">
        <f t="shared" si="120"/>
        <v>0</v>
      </c>
      <c r="KJH28" s="568">
        <f t="shared" si="120"/>
        <v>0</v>
      </c>
      <c r="KJI28" s="568">
        <f t="shared" si="120"/>
        <v>0</v>
      </c>
      <c r="KJJ28" s="568">
        <f t="shared" si="120"/>
        <v>0</v>
      </c>
      <c r="KJK28" s="568">
        <f t="shared" si="120"/>
        <v>0</v>
      </c>
      <c r="KJL28" s="568">
        <f t="shared" si="120"/>
        <v>0</v>
      </c>
      <c r="KJM28" s="568">
        <f t="shared" si="120"/>
        <v>0</v>
      </c>
      <c r="KJN28" s="568">
        <f t="shared" si="120"/>
        <v>0</v>
      </c>
      <c r="KJO28" s="568">
        <f t="shared" si="120"/>
        <v>0</v>
      </c>
      <c r="KJP28" s="568">
        <f t="shared" si="120"/>
        <v>0</v>
      </c>
      <c r="KJQ28" s="568">
        <f t="shared" si="120"/>
        <v>0</v>
      </c>
      <c r="KJR28" s="568">
        <f t="shared" si="120"/>
        <v>0</v>
      </c>
      <c r="KJS28" s="568">
        <f t="shared" si="120"/>
        <v>0</v>
      </c>
      <c r="KJT28" s="568">
        <f t="shared" si="120"/>
        <v>0</v>
      </c>
      <c r="KJU28" s="568">
        <f t="shared" si="120"/>
        <v>0</v>
      </c>
      <c r="KJV28" s="568">
        <f t="shared" si="120"/>
        <v>0</v>
      </c>
      <c r="KJW28" s="568">
        <f t="shared" si="120"/>
        <v>0</v>
      </c>
      <c r="KJX28" s="568">
        <f t="shared" si="120"/>
        <v>0</v>
      </c>
      <c r="KJY28" s="568">
        <f t="shared" si="120"/>
        <v>0</v>
      </c>
      <c r="KJZ28" s="568">
        <f t="shared" si="120"/>
        <v>0</v>
      </c>
      <c r="KKA28" s="568">
        <f t="shared" si="120"/>
        <v>0</v>
      </c>
      <c r="KKB28" s="568">
        <f t="shared" si="120"/>
        <v>0</v>
      </c>
      <c r="KKC28" s="568">
        <f t="shared" si="120"/>
        <v>0</v>
      </c>
      <c r="KKD28" s="568">
        <f t="shared" si="120"/>
        <v>0</v>
      </c>
      <c r="KKE28" s="568">
        <f t="shared" si="120"/>
        <v>0</v>
      </c>
      <c r="KKF28" s="568">
        <f t="shared" si="120"/>
        <v>0</v>
      </c>
      <c r="KKG28" s="568">
        <f t="shared" si="120"/>
        <v>0</v>
      </c>
      <c r="KKH28" s="568">
        <f t="shared" si="120"/>
        <v>0</v>
      </c>
      <c r="KKI28" s="568">
        <f t="shared" si="120"/>
        <v>0</v>
      </c>
      <c r="KKJ28" s="568">
        <f t="shared" si="120"/>
        <v>0</v>
      </c>
      <c r="KKK28" s="568">
        <f t="shared" si="120"/>
        <v>0</v>
      </c>
      <c r="KKL28" s="568">
        <f t="shared" si="120"/>
        <v>0</v>
      </c>
      <c r="KKM28" s="568">
        <f t="shared" si="120"/>
        <v>0</v>
      </c>
      <c r="KKN28" s="568">
        <f t="shared" si="120"/>
        <v>0</v>
      </c>
      <c r="KKO28" s="568">
        <f t="shared" si="120"/>
        <v>0</v>
      </c>
      <c r="KKP28" s="568">
        <f t="shared" si="120"/>
        <v>0</v>
      </c>
      <c r="KKQ28" s="568">
        <f t="shared" si="120"/>
        <v>0</v>
      </c>
      <c r="KKR28" s="568">
        <f t="shared" si="120"/>
        <v>0</v>
      </c>
      <c r="KKS28" s="568">
        <f t="shared" si="120"/>
        <v>0</v>
      </c>
      <c r="KKT28" s="568">
        <f t="shared" si="120"/>
        <v>0</v>
      </c>
      <c r="KKU28" s="568">
        <f t="shared" si="120"/>
        <v>0</v>
      </c>
      <c r="KKV28" s="568">
        <f t="shared" si="120"/>
        <v>0</v>
      </c>
      <c r="KKW28" s="568">
        <f t="shared" si="120"/>
        <v>0</v>
      </c>
      <c r="KKX28" s="568">
        <f t="shared" si="120"/>
        <v>0</v>
      </c>
      <c r="KKY28" s="568">
        <f t="shared" si="120"/>
        <v>0</v>
      </c>
      <c r="KKZ28" s="568">
        <f t="shared" si="120"/>
        <v>0</v>
      </c>
      <c r="KLA28" s="568">
        <f t="shared" ref="KLA28:KNL28" si="121">KLA26/365</f>
        <v>0</v>
      </c>
      <c r="KLB28" s="568">
        <f t="shared" si="121"/>
        <v>0</v>
      </c>
      <c r="KLC28" s="568">
        <f t="shared" si="121"/>
        <v>0</v>
      </c>
      <c r="KLD28" s="568">
        <f t="shared" si="121"/>
        <v>0</v>
      </c>
      <c r="KLE28" s="568">
        <f t="shared" si="121"/>
        <v>0</v>
      </c>
      <c r="KLF28" s="568">
        <f t="shared" si="121"/>
        <v>0</v>
      </c>
      <c r="KLG28" s="568">
        <f t="shared" si="121"/>
        <v>0</v>
      </c>
      <c r="KLH28" s="568">
        <f t="shared" si="121"/>
        <v>0</v>
      </c>
      <c r="KLI28" s="568">
        <f t="shared" si="121"/>
        <v>0</v>
      </c>
      <c r="KLJ28" s="568">
        <f t="shared" si="121"/>
        <v>0</v>
      </c>
      <c r="KLK28" s="568">
        <f t="shared" si="121"/>
        <v>0</v>
      </c>
      <c r="KLL28" s="568">
        <f t="shared" si="121"/>
        <v>0</v>
      </c>
      <c r="KLM28" s="568">
        <f t="shared" si="121"/>
        <v>0</v>
      </c>
      <c r="KLN28" s="568">
        <f t="shared" si="121"/>
        <v>0</v>
      </c>
      <c r="KLO28" s="568">
        <f t="shared" si="121"/>
        <v>0</v>
      </c>
      <c r="KLP28" s="568">
        <f t="shared" si="121"/>
        <v>0</v>
      </c>
      <c r="KLQ28" s="568">
        <f t="shared" si="121"/>
        <v>0</v>
      </c>
      <c r="KLR28" s="568">
        <f t="shared" si="121"/>
        <v>0</v>
      </c>
      <c r="KLS28" s="568">
        <f t="shared" si="121"/>
        <v>0</v>
      </c>
      <c r="KLT28" s="568">
        <f t="shared" si="121"/>
        <v>0</v>
      </c>
      <c r="KLU28" s="568">
        <f t="shared" si="121"/>
        <v>0</v>
      </c>
      <c r="KLV28" s="568">
        <f t="shared" si="121"/>
        <v>0</v>
      </c>
      <c r="KLW28" s="568">
        <f t="shared" si="121"/>
        <v>0</v>
      </c>
      <c r="KLX28" s="568">
        <f t="shared" si="121"/>
        <v>0</v>
      </c>
      <c r="KLY28" s="568">
        <f t="shared" si="121"/>
        <v>0</v>
      </c>
      <c r="KLZ28" s="568">
        <f t="shared" si="121"/>
        <v>0</v>
      </c>
      <c r="KMA28" s="568">
        <f t="shared" si="121"/>
        <v>0</v>
      </c>
      <c r="KMB28" s="568">
        <f t="shared" si="121"/>
        <v>0</v>
      </c>
      <c r="KMC28" s="568">
        <f t="shared" si="121"/>
        <v>0</v>
      </c>
      <c r="KMD28" s="568">
        <f t="shared" si="121"/>
        <v>0</v>
      </c>
      <c r="KME28" s="568">
        <f t="shared" si="121"/>
        <v>0</v>
      </c>
      <c r="KMF28" s="568">
        <f t="shared" si="121"/>
        <v>0</v>
      </c>
      <c r="KMG28" s="568">
        <f t="shared" si="121"/>
        <v>0</v>
      </c>
      <c r="KMH28" s="568">
        <f t="shared" si="121"/>
        <v>0</v>
      </c>
      <c r="KMI28" s="568">
        <f t="shared" si="121"/>
        <v>0</v>
      </c>
      <c r="KMJ28" s="568">
        <f t="shared" si="121"/>
        <v>0</v>
      </c>
      <c r="KMK28" s="568">
        <f t="shared" si="121"/>
        <v>0</v>
      </c>
      <c r="KML28" s="568">
        <f t="shared" si="121"/>
        <v>0</v>
      </c>
      <c r="KMM28" s="568">
        <f t="shared" si="121"/>
        <v>0</v>
      </c>
      <c r="KMN28" s="568">
        <f t="shared" si="121"/>
        <v>0</v>
      </c>
      <c r="KMO28" s="568">
        <f t="shared" si="121"/>
        <v>0</v>
      </c>
      <c r="KMP28" s="568">
        <f t="shared" si="121"/>
        <v>0</v>
      </c>
      <c r="KMQ28" s="568">
        <f t="shared" si="121"/>
        <v>0</v>
      </c>
      <c r="KMR28" s="568">
        <f t="shared" si="121"/>
        <v>0</v>
      </c>
      <c r="KMS28" s="568">
        <f t="shared" si="121"/>
        <v>0</v>
      </c>
      <c r="KMT28" s="568">
        <f t="shared" si="121"/>
        <v>0</v>
      </c>
      <c r="KMU28" s="568">
        <f t="shared" si="121"/>
        <v>0</v>
      </c>
      <c r="KMV28" s="568">
        <f t="shared" si="121"/>
        <v>0</v>
      </c>
      <c r="KMW28" s="568">
        <f t="shared" si="121"/>
        <v>0</v>
      </c>
      <c r="KMX28" s="568">
        <f t="shared" si="121"/>
        <v>0</v>
      </c>
      <c r="KMY28" s="568">
        <f t="shared" si="121"/>
        <v>0</v>
      </c>
      <c r="KMZ28" s="568">
        <f t="shared" si="121"/>
        <v>0</v>
      </c>
      <c r="KNA28" s="568">
        <f t="shared" si="121"/>
        <v>0</v>
      </c>
      <c r="KNB28" s="568">
        <f t="shared" si="121"/>
        <v>0</v>
      </c>
      <c r="KNC28" s="568">
        <f t="shared" si="121"/>
        <v>0</v>
      </c>
      <c r="KND28" s="568">
        <f t="shared" si="121"/>
        <v>0</v>
      </c>
      <c r="KNE28" s="568">
        <f t="shared" si="121"/>
        <v>0</v>
      </c>
      <c r="KNF28" s="568">
        <f t="shared" si="121"/>
        <v>0</v>
      </c>
      <c r="KNG28" s="568">
        <f t="shared" si="121"/>
        <v>0</v>
      </c>
      <c r="KNH28" s="568">
        <f t="shared" si="121"/>
        <v>0</v>
      </c>
      <c r="KNI28" s="568">
        <f t="shared" si="121"/>
        <v>0</v>
      </c>
      <c r="KNJ28" s="568">
        <f t="shared" si="121"/>
        <v>0</v>
      </c>
      <c r="KNK28" s="568">
        <f t="shared" si="121"/>
        <v>0</v>
      </c>
      <c r="KNL28" s="568">
        <f t="shared" si="121"/>
        <v>0</v>
      </c>
      <c r="KNM28" s="568">
        <f t="shared" ref="KNM28:KPX28" si="122">KNM26/365</f>
        <v>0</v>
      </c>
      <c r="KNN28" s="568">
        <f t="shared" si="122"/>
        <v>0</v>
      </c>
      <c r="KNO28" s="568">
        <f t="shared" si="122"/>
        <v>0</v>
      </c>
      <c r="KNP28" s="568">
        <f t="shared" si="122"/>
        <v>0</v>
      </c>
      <c r="KNQ28" s="568">
        <f t="shared" si="122"/>
        <v>0</v>
      </c>
      <c r="KNR28" s="568">
        <f t="shared" si="122"/>
        <v>0</v>
      </c>
      <c r="KNS28" s="568">
        <f t="shared" si="122"/>
        <v>0</v>
      </c>
      <c r="KNT28" s="568">
        <f t="shared" si="122"/>
        <v>0</v>
      </c>
      <c r="KNU28" s="568">
        <f t="shared" si="122"/>
        <v>0</v>
      </c>
      <c r="KNV28" s="568">
        <f t="shared" si="122"/>
        <v>0</v>
      </c>
      <c r="KNW28" s="568">
        <f t="shared" si="122"/>
        <v>0</v>
      </c>
      <c r="KNX28" s="568">
        <f t="shared" si="122"/>
        <v>0</v>
      </c>
      <c r="KNY28" s="568">
        <f t="shared" si="122"/>
        <v>0</v>
      </c>
      <c r="KNZ28" s="568">
        <f t="shared" si="122"/>
        <v>0</v>
      </c>
      <c r="KOA28" s="568">
        <f t="shared" si="122"/>
        <v>0</v>
      </c>
      <c r="KOB28" s="568">
        <f t="shared" si="122"/>
        <v>0</v>
      </c>
      <c r="KOC28" s="568">
        <f t="shared" si="122"/>
        <v>0</v>
      </c>
      <c r="KOD28" s="568">
        <f t="shared" si="122"/>
        <v>0</v>
      </c>
      <c r="KOE28" s="568">
        <f t="shared" si="122"/>
        <v>0</v>
      </c>
      <c r="KOF28" s="568">
        <f t="shared" si="122"/>
        <v>0</v>
      </c>
      <c r="KOG28" s="568">
        <f t="shared" si="122"/>
        <v>0</v>
      </c>
      <c r="KOH28" s="568">
        <f t="shared" si="122"/>
        <v>0</v>
      </c>
      <c r="KOI28" s="568">
        <f t="shared" si="122"/>
        <v>0</v>
      </c>
      <c r="KOJ28" s="568">
        <f t="shared" si="122"/>
        <v>0</v>
      </c>
      <c r="KOK28" s="568">
        <f t="shared" si="122"/>
        <v>0</v>
      </c>
      <c r="KOL28" s="568">
        <f t="shared" si="122"/>
        <v>0</v>
      </c>
      <c r="KOM28" s="568">
        <f t="shared" si="122"/>
        <v>0</v>
      </c>
      <c r="KON28" s="568">
        <f t="shared" si="122"/>
        <v>0</v>
      </c>
      <c r="KOO28" s="568">
        <f t="shared" si="122"/>
        <v>0</v>
      </c>
      <c r="KOP28" s="568">
        <f t="shared" si="122"/>
        <v>0</v>
      </c>
      <c r="KOQ28" s="568">
        <f t="shared" si="122"/>
        <v>0</v>
      </c>
      <c r="KOR28" s="568">
        <f t="shared" si="122"/>
        <v>0</v>
      </c>
      <c r="KOS28" s="568">
        <f t="shared" si="122"/>
        <v>0</v>
      </c>
      <c r="KOT28" s="568">
        <f t="shared" si="122"/>
        <v>0</v>
      </c>
      <c r="KOU28" s="568">
        <f t="shared" si="122"/>
        <v>0</v>
      </c>
      <c r="KOV28" s="568">
        <f t="shared" si="122"/>
        <v>0</v>
      </c>
      <c r="KOW28" s="568">
        <f t="shared" si="122"/>
        <v>0</v>
      </c>
      <c r="KOX28" s="568">
        <f t="shared" si="122"/>
        <v>0</v>
      </c>
      <c r="KOY28" s="568">
        <f t="shared" si="122"/>
        <v>0</v>
      </c>
      <c r="KOZ28" s="568">
        <f t="shared" si="122"/>
        <v>0</v>
      </c>
      <c r="KPA28" s="568">
        <f t="shared" si="122"/>
        <v>0</v>
      </c>
      <c r="KPB28" s="568">
        <f t="shared" si="122"/>
        <v>0</v>
      </c>
      <c r="KPC28" s="568">
        <f t="shared" si="122"/>
        <v>0</v>
      </c>
      <c r="KPD28" s="568">
        <f t="shared" si="122"/>
        <v>0</v>
      </c>
      <c r="KPE28" s="568">
        <f t="shared" si="122"/>
        <v>0</v>
      </c>
      <c r="KPF28" s="568">
        <f t="shared" si="122"/>
        <v>0</v>
      </c>
      <c r="KPG28" s="568">
        <f t="shared" si="122"/>
        <v>0</v>
      </c>
      <c r="KPH28" s="568">
        <f t="shared" si="122"/>
        <v>0</v>
      </c>
      <c r="KPI28" s="568">
        <f t="shared" si="122"/>
        <v>0</v>
      </c>
      <c r="KPJ28" s="568">
        <f t="shared" si="122"/>
        <v>0</v>
      </c>
      <c r="KPK28" s="568">
        <f t="shared" si="122"/>
        <v>0</v>
      </c>
      <c r="KPL28" s="568">
        <f t="shared" si="122"/>
        <v>0</v>
      </c>
      <c r="KPM28" s="568">
        <f t="shared" si="122"/>
        <v>0</v>
      </c>
      <c r="KPN28" s="568">
        <f t="shared" si="122"/>
        <v>0</v>
      </c>
      <c r="KPO28" s="568">
        <f t="shared" si="122"/>
        <v>0</v>
      </c>
      <c r="KPP28" s="568">
        <f t="shared" si="122"/>
        <v>0</v>
      </c>
      <c r="KPQ28" s="568">
        <f t="shared" si="122"/>
        <v>0</v>
      </c>
      <c r="KPR28" s="568">
        <f t="shared" si="122"/>
        <v>0</v>
      </c>
      <c r="KPS28" s="568">
        <f t="shared" si="122"/>
        <v>0</v>
      </c>
      <c r="KPT28" s="568">
        <f t="shared" si="122"/>
        <v>0</v>
      </c>
      <c r="KPU28" s="568">
        <f t="shared" si="122"/>
        <v>0</v>
      </c>
      <c r="KPV28" s="568">
        <f t="shared" si="122"/>
        <v>0</v>
      </c>
      <c r="KPW28" s="568">
        <f t="shared" si="122"/>
        <v>0</v>
      </c>
      <c r="KPX28" s="568">
        <f t="shared" si="122"/>
        <v>0</v>
      </c>
      <c r="KPY28" s="568">
        <f t="shared" ref="KPY28:KSJ28" si="123">KPY26/365</f>
        <v>0</v>
      </c>
      <c r="KPZ28" s="568">
        <f t="shared" si="123"/>
        <v>0</v>
      </c>
      <c r="KQA28" s="568">
        <f t="shared" si="123"/>
        <v>0</v>
      </c>
      <c r="KQB28" s="568">
        <f t="shared" si="123"/>
        <v>0</v>
      </c>
      <c r="KQC28" s="568">
        <f t="shared" si="123"/>
        <v>0</v>
      </c>
      <c r="KQD28" s="568">
        <f t="shared" si="123"/>
        <v>0</v>
      </c>
      <c r="KQE28" s="568">
        <f t="shared" si="123"/>
        <v>0</v>
      </c>
      <c r="KQF28" s="568">
        <f t="shared" si="123"/>
        <v>0</v>
      </c>
      <c r="KQG28" s="568">
        <f t="shared" si="123"/>
        <v>0</v>
      </c>
      <c r="KQH28" s="568">
        <f t="shared" si="123"/>
        <v>0</v>
      </c>
      <c r="KQI28" s="568">
        <f t="shared" si="123"/>
        <v>0</v>
      </c>
      <c r="KQJ28" s="568">
        <f t="shared" si="123"/>
        <v>0</v>
      </c>
      <c r="KQK28" s="568">
        <f t="shared" si="123"/>
        <v>0</v>
      </c>
      <c r="KQL28" s="568">
        <f t="shared" si="123"/>
        <v>0</v>
      </c>
      <c r="KQM28" s="568">
        <f t="shared" si="123"/>
        <v>0</v>
      </c>
      <c r="KQN28" s="568">
        <f t="shared" si="123"/>
        <v>0</v>
      </c>
      <c r="KQO28" s="568">
        <f t="shared" si="123"/>
        <v>0</v>
      </c>
      <c r="KQP28" s="568">
        <f t="shared" si="123"/>
        <v>0</v>
      </c>
      <c r="KQQ28" s="568">
        <f t="shared" si="123"/>
        <v>0</v>
      </c>
      <c r="KQR28" s="568">
        <f t="shared" si="123"/>
        <v>0</v>
      </c>
      <c r="KQS28" s="568">
        <f t="shared" si="123"/>
        <v>0</v>
      </c>
      <c r="KQT28" s="568">
        <f t="shared" si="123"/>
        <v>0</v>
      </c>
      <c r="KQU28" s="568">
        <f t="shared" si="123"/>
        <v>0</v>
      </c>
      <c r="KQV28" s="568">
        <f t="shared" si="123"/>
        <v>0</v>
      </c>
      <c r="KQW28" s="568">
        <f t="shared" si="123"/>
        <v>0</v>
      </c>
      <c r="KQX28" s="568">
        <f t="shared" si="123"/>
        <v>0</v>
      </c>
      <c r="KQY28" s="568">
        <f t="shared" si="123"/>
        <v>0</v>
      </c>
      <c r="KQZ28" s="568">
        <f t="shared" si="123"/>
        <v>0</v>
      </c>
      <c r="KRA28" s="568">
        <f t="shared" si="123"/>
        <v>0</v>
      </c>
      <c r="KRB28" s="568">
        <f t="shared" si="123"/>
        <v>0</v>
      </c>
      <c r="KRC28" s="568">
        <f t="shared" si="123"/>
        <v>0</v>
      </c>
      <c r="KRD28" s="568">
        <f t="shared" si="123"/>
        <v>0</v>
      </c>
      <c r="KRE28" s="568">
        <f t="shared" si="123"/>
        <v>0</v>
      </c>
      <c r="KRF28" s="568">
        <f t="shared" si="123"/>
        <v>0</v>
      </c>
      <c r="KRG28" s="568">
        <f t="shared" si="123"/>
        <v>0</v>
      </c>
      <c r="KRH28" s="568">
        <f t="shared" si="123"/>
        <v>0</v>
      </c>
      <c r="KRI28" s="568">
        <f t="shared" si="123"/>
        <v>0</v>
      </c>
      <c r="KRJ28" s="568">
        <f t="shared" si="123"/>
        <v>0</v>
      </c>
      <c r="KRK28" s="568">
        <f t="shared" si="123"/>
        <v>0</v>
      </c>
      <c r="KRL28" s="568">
        <f t="shared" si="123"/>
        <v>0</v>
      </c>
      <c r="KRM28" s="568">
        <f t="shared" si="123"/>
        <v>0</v>
      </c>
      <c r="KRN28" s="568">
        <f t="shared" si="123"/>
        <v>0</v>
      </c>
      <c r="KRO28" s="568">
        <f t="shared" si="123"/>
        <v>0</v>
      </c>
      <c r="KRP28" s="568">
        <f t="shared" si="123"/>
        <v>0</v>
      </c>
      <c r="KRQ28" s="568">
        <f t="shared" si="123"/>
        <v>0</v>
      </c>
      <c r="KRR28" s="568">
        <f t="shared" si="123"/>
        <v>0</v>
      </c>
      <c r="KRS28" s="568">
        <f t="shared" si="123"/>
        <v>0</v>
      </c>
      <c r="KRT28" s="568">
        <f t="shared" si="123"/>
        <v>0</v>
      </c>
      <c r="KRU28" s="568">
        <f t="shared" si="123"/>
        <v>0</v>
      </c>
      <c r="KRV28" s="568">
        <f t="shared" si="123"/>
        <v>0</v>
      </c>
      <c r="KRW28" s="568">
        <f t="shared" si="123"/>
        <v>0</v>
      </c>
      <c r="KRX28" s="568">
        <f t="shared" si="123"/>
        <v>0</v>
      </c>
      <c r="KRY28" s="568">
        <f t="shared" si="123"/>
        <v>0</v>
      </c>
      <c r="KRZ28" s="568">
        <f t="shared" si="123"/>
        <v>0</v>
      </c>
      <c r="KSA28" s="568">
        <f t="shared" si="123"/>
        <v>0</v>
      </c>
      <c r="KSB28" s="568">
        <f t="shared" si="123"/>
        <v>0</v>
      </c>
      <c r="KSC28" s="568">
        <f t="shared" si="123"/>
        <v>0</v>
      </c>
      <c r="KSD28" s="568">
        <f t="shared" si="123"/>
        <v>0</v>
      </c>
      <c r="KSE28" s="568">
        <f t="shared" si="123"/>
        <v>0</v>
      </c>
      <c r="KSF28" s="568">
        <f t="shared" si="123"/>
        <v>0</v>
      </c>
      <c r="KSG28" s="568">
        <f t="shared" si="123"/>
        <v>0</v>
      </c>
      <c r="KSH28" s="568">
        <f t="shared" si="123"/>
        <v>0</v>
      </c>
      <c r="KSI28" s="568">
        <f t="shared" si="123"/>
        <v>0</v>
      </c>
      <c r="KSJ28" s="568">
        <f t="shared" si="123"/>
        <v>0</v>
      </c>
      <c r="KSK28" s="568">
        <f t="shared" ref="KSK28:KUV28" si="124">KSK26/365</f>
        <v>0</v>
      </c>
      <c r="KSL28" s="568">
        <f t="shared" si="124"/>
        <v>0</v>
      </c>
      <c r="KSM28" s="568">
        <f t="shared" si="124"/>
        <v>0</v>
      </c>
      <c r="KSN28" s="568">
        <f t="shared" si="124"/>
        <v>0</v>
      </c>
      <c r="KSO28" s="568">
        <f t="shared" si="124"/>
        <v>0</v>
      </c>
      <c r="KSP28" s="568">
        <f t="shared" si="124"/>
        <v>0</v>
      </c>
      <c r="KSQ28" s="568">
        <f t="shared" si="124"/>
        <v>0</v>
      </c>
      <c r="KSR28" s="568">
        <f t="shared" si="124"/>
        <v>0</v>
      </c>
      <c r="KSS28" s="568">
        <f t="shared" si="124"/>
        <v>0</v>
      </c>
      <c r="KST28" s="568">
        <f t="shared" si="124"/>
        <v>0</v>
      </c>
      <c r="KSU28" s="568">
        <f t="shared" si="124"/>
        <v>0</v>
      </c>
      <c r="KSV28" s="568">
        <f t="shared" si="124"/>
        <v>0</v>
      </c>
      <c r="KSW28" s="568">
        <f t="shared" si="124"/>
        <v>0</v>
      </c>
      <c r="KSX28" s="568">
        <f t="shared" si="124"/>
        <v>0</v>
      </c>
      <c r="KSY28" s="568">
        <f t="shared" si="124"/>
        <v>0</v>
      </c>
      <c r="KSZ28" s="568">
        <f t="shared" si="124"/>
        <v>0</v>
      </c>
      <c r="KTA28" s="568">
        <f t="shared" si="124"/>
        <v>0</v>
      </c>
      <c r="KTB28" s="568">
        <f t="shared" si="124"/>
        <v>0</v>
      </c>
      <c r="KTC28" s="568">
        <f t="shared" si="124"/>
        <v>0</v>
      </c>
      <c r="KTD28" s="568">
        <f t="shared" si="124"/>
        <v>0</v>
      </c>
      <c r="KTE28" s="568">
        <f t="shared" si="124"/>
        <v>0</v>
      </c>
      <c r="KTF28" s="568">
        <f t="shared" si="124"/>
        <v>0</v>
      </c>
      <c r="KTG28" s="568">
        <f t="shared" si="124"/>
        <v>0</v>
      </c>
      <c r="KTH28" s="568">
        <f t="shared" si="124"/>
        <v>0</v>
      </c>
      <c r="KTI28" s="568">
        <f t="shared" si="124"/>
        <v>0</v>
      </c>
      <c r="KTJ28" s="568">
        <f t="shared" si="124"/>
        <v>0</v>
      </c>
      <c r="KTK28" s="568">
        <f t="shared" si="124"/>
        <v>0</v>
      </c>
      <c r="KTL28" s="568">
        <f t="shared" si="124"/>
        <v>0</v>
      </c>
      <c r="KTM28" s="568">
        <f t="shared" si="124"/>
        <v>0</v>
      </c>
      <c r="KTN28" s="568">
        <f t="shared" si="124"/>
        <v>0</v>
      </c>
      <c r="KTO28" s="568">
        <f t="shared" si="124"/>
        <v>0</v>
      </c>
      <c r="KTP28" s="568">
        <f t="shared" si="124"/>
        <v>0</v>
      </c>
      <c r="KTQ28" s="568">
        <f t="shared" si="124"/>
        <v>0</v>
      </c>
      <c r="KTR28" s="568">
        <f t="shared" si="124"/>
        <v>0</v>
      </c>
      <c r="KTS28" s="568">
        <f t="shared" si="124"/>
        <v>0</v>
      </c>
      <c r="KTT28" s="568">
        <f t="shared" si="124"/>
        <v>0</v>
      </c>
      <c r="KTU28" s="568">
        <f t="shared" si="124"/>
        <v>0</v>
      </c>
      <c r="KTV28" s="568">
        <f t="shared" si="124"/>
        <v>0</v>
      </c>
      <c r="KTW28" s="568">
        <f t="shared" si="124"/>
        <v>0</v>
      </c>
      <c r="KTX28" s="568">
        <f t="shared" si="124"/>
        <v>0</v>
      </c>
      <c r="KTY28" s="568">
        <f t="shared" si="124"/>
        <v>0</v>
      </c>
      <c r="KTZ28" s="568">
        <f t="shared" si="124"/>
        <v>0</v>
      </c>
      <c r="KUA28" s="568">
        <f t="shared" si="124"/>
        <v>0</v>
      </c>
      <c r="KUB28" s="568">
        <f t="shared" si="124"/>
        <v>0</v>
      </c>
      <c r="KUC28" s="568">
        <f t="shared" si="124"/>
        <v>0</v>
      </c>
      <c r="KUD28" s="568">
        <f t="shared" si="124"/>
        <v>0</v>
      </c>
      <c r="KUE28" s="568">
        <f t="shared" si="124"/>
        <v>0</v>
      </c>
      <c r="KUF28" s="568">
        <f t="shared" si="124"/>
        <v>0</v>
      </c>
      <c r="KUG28" s="568">
        <f t="shared" si="124"/>
        <v>0</v>
      </c>
      <c r="KUH28" s="568">
        <f t="shared" si="124"/>
        <v>0</v>
      </c>
      <c r="KUI28" s="568">
        <f t="shared" si="124"/>
        <v>0</v>
      </c>
      <c r="KUJ28" s="568">
        <f t="shared" si="124"/>
        <v>0</v>
      </c>
      <c r="KUK28" s="568">
        <f t="shared" si="124"/>
        <v>0</v>
      </c>
      <c r="KUL28" s="568">
        <f t="shared" si="124"/>
        <v>0</v>
      </c>
      <c r="KUM28" s="568">
        <f t="shared" si="124"/>
        <v>0</v>
      </c>
      <c r="KUN28" s="568">
        <f t="shared" si="124"/>
        <v>0</v>
      </c>
      <c r="KUO28" s="568">
        <f t="shared" si="124"/>
        <v>0</v>
      </c>
      <c r="KUP28" s="568">
        <f t="shared" si="124"/>
        <v>0</v>
      </c>
      <c r="KUQ28" s="568">
        <f t="shared" si="124"/>
        <v>0</v>
      </c>
      <c r="KUR28" s="568">
        <f t="shared" si="124"/>
        <v>0</v>
      </c>
      <c r="KUS28" s="568">
        <f t="shared" si="124"/>
        <v>0</v>
      </c>
      <c r="KUT28" s="568">
        <f t="shared" si="124"/>
        <v>0</v>
      </c>
      <c r="KUU28" s="568">
        <f t="shared" si="124"/>
        <v>0</v>
      </c>
      <c r="KUV28" s="568">
        <f t="shared" si="124"/>
        <v>0</v>
      </c>
      <c r="KUW28" s="568">
        <f t="shared" ref="KUW28:KXH28" si="125">KUW26/365</f>
        <v>0</v>
      </c>
      <c r="KUX28" s="568">
        <f t="shared" si="125"/>
        <v>0</v>
      </c>
      <c r="KUY28" s="568">
        <f t="shared" si="125"/>
        <v>0</v>
      </c>
      <c r="KUZ28" s="568">
        <f t="shared" si="125"/>
        <v>0</v>
      </c>
      <c r="KVA28" s="568">
        <f t="shared" si="125"/>
        <v>0</v>
      </c>
      <c r="KVB28" s="568">
        <f t="shared" si="125"/>
        <v>0</v>
      </c>
      <c r="KVC28" s="568">
        <f t="shared" si="125"/>
        <v>0</v>
      </c>
      <c r="KVD28" s="568">
        <f t="shared" si="125"/>
        <v>0</v>
      </c>
      <c r="KVE28" s="568">
        <f t="shared" si="125"/>
        <v>0</v>
      </c>
      <c r="KVF28" s="568">
        <f t="shared" si="125"/>
        <v>0</v>
      </c>
      <c r="KVG28" s="568">
        <f t="shared" si="125"/>
        <v>0</v>
      </c>
      <c r="KVH28" s="568">
        <f t="shared" si="125"/>
        <v>0</v>
      </c>
      <c r="KVI28" s="568">
        <f t="shared" si="125"/>
        <v>0</v>
      </c>
      <c r="KVJ28" s="568">
        <f t="shared" si="125"/>
        <v>0</v>
      </c>
      <c r="KVK28" s="568">
        <f t="shared" si="125"/>
        <v>0</v>
      </c>
      <c r="KVL28" s="568">
        <f t="shared" si="125"/>
        <v>0</v>
      </c>
      <c r="KVM28" s="568">
        <f t="shared" si="125"/>
        <v>0</v>
      </c>
      <c r="KVN28" s="568">
        <f t="shared" si="125"/>
        <v>0</v>
      </c>
      <c r="KVO28" s="568">
        <f t="shared" si="125"/>
        <v>0</v>
      </c>
      <c r="KVP28" s="568">
        <f t="shared" si="125"/>
        <v>0</v>
      </c>
      <c r="KVQ28" s="568">
        <f t="shared" si="125"/>
        <v>0</v>
      </c>
      <c r="KVR28" s="568">
        <f t="shared" si="125"/>
        <v>0</v>
      </c>
      <c r="KVS28" s="568">
        <f t="shared" si="125"/>
        <v>0</v>
      </c>
      <c r="KVT28" s="568">
        <f t="shared" si="125"/>
        <v>0</v>
      </c>
      <c r="KVU28" s="568">
        <f t="shared" si="125"/>
        <v>0</v>
      </c>
      <c r="KVV28" s="568">
        <f t="shared" si="125"/>
        <v>0</v>
      </c>
      <c r="KVW28" s="568">
        <f t="shared" si="125"/>
        <v>0</v>
      </c>
      <c r="KVX28" s="568">
        <f t="shared" si="125"/>
        <v>0</v>
      </c>
      <c r="KVY28" s="568">
        <f t="shared" si="125"/>
        <v>0</v>
      </c>
      <c r="KVZ28" s="568">
        <f t="shared" si="125"/>
        <v>0</v>
      </c>
      <c r="KWA28" s="568">
        <f t="shared" si="125"/>
        <v>0</v>
      </c>
      <c r="KWB28" s="568">
        <f t="shared" si="125"/>
        <v>0</v>
      </c>
      <c r="KWC28" s="568">
        <f t="shared" si="125"/>
        <v>0</v>
      </c>
      <c r="KWD28" s="568">
        <f t="shared" si="125"/>
        <v>0</v>
      </c>
      <c r="KWE28" s="568">
        <f t="shared" si="125"/>
        <v>0</v>
      </c>
      <c r="KWF28" s="568">
        <f t="shared" si="125"/>
        <v>0</v>
      </c>
      <c r="KWG28" s="568">
        <f t="shared" si="125"/>
        <v>0</v>
      </c>
      <c r="KWH28" s="568">
        <f t="shared" si="125"/>
        <v>0</v>
      </c>
      <c r="KWI28" s="568">
        <f t="shared" si="125"/>
        <v>0</v>
      </c>
      <c r="KWJ28" s="568">
        <f t="shared" si="125"/>
        <v>0</v>
      </c>
      <c r="KWK28" s="568">
        <f t="shared" si="125"/>
        <v>0</v>
      </c>
      <c r="KWL28" s="568">
        <f t="shared" si="125"/>
        <v>0</v>
      </c>
      <c r="KWM28" s="568">
        <f t="shared" si="125"/>
        <v>0</v>
      </c>
      <c r="KWN28" s="568">
        <f t="shared" si="125"/>
        <v>0</v>
      </c>
      <c r="KWO28" s="568">
        <f t="shared" si="125"/>
        <v>0</v>
      </c>
      <c r="KWP28" s="568">
        <f t="shared" si="125"/>
        <v>0</v>
      </c>
      <c r="KWQ28" s="568">
        <f t="shared" si="125"/>
        <v>0</v>
      </c>
      <c r="KWR28" s="568">
        <f t="shared" si="125"/>
        <v>0</v>
      </c>
      <c r="KWS28" s="568">
        <f t="shared" si="125"/>
        <v>0</v>
      </c>
      <c r="KWT28" s="568">
        <f t="shared" si="125"/>
        <v>0</v>
      </c>
      <c r="KWU28" s="568">
        <f t="shared" si="125"/>
        <v>0</v>
      </c>
      <c r="KWV28" s="568">
        <f t="shared" si="125"/>
        <v>0</v>
      </c>
      <c r="KWW28" s="568">
        <f t="shared" si="125"/>
        <v>0</v>
      </c>
      <c r="KWX28" s="568">
        <f t="shared" si="125"/>
        <v>0</v>
      </c>
      <c r="KWY28" s="568">
        <f t="shared" si="125"/>
        <v>0</v>
      </c>
      <c r="KWZ28" s="568">
        <f t="shared" si="125"/>
        <v>0</v>
      </c>
      <c r="KXA28" s="568">
        <f t="shared" si="125"/>
        <v>0</v>
      </c>
      <c r="KXB28" s="568">
        <f t="shared" si="125"/>
        <v>0</v>
      </c>
      <c r="KXC28" s="568">
        <f t="shared" si="125"/>
        <v>0</v>
      </c>
      <c r="KXD28" s="568">
        <f t="shared" si="125"/>
        <v>0</v>
      </c>
      <c r="KXE28" s="568">
        <f t="shared" si="125"/>
        <v>0</v>
      </c>
      <c r="KXF28" s="568">
        <f t="shared" si="125"/>
        <v>0</v>
      </c>
      <c r="KXG28" s="568">
        <f t="shared" si="125"/>
        <v>0</v>
      </c>
      <c r="KXH28" s="568">
        <f t="shared" si="125"/>
        <v>0</v>
      </c>
      <c r="KXI28" s="568">
        <f t="shared" ref="KXI28:KZT28" si="126">KXI26/365</f>
        <v>0</v>
      </c>
      <c r="KXJ28" s="568">
        <f t="shared" si="126"/>
        <v>0</v>
      </c>
      <c r="KXK28" s="568">
        <f t="shared" si="126"/>
        <v>0</v>
      </c>
      <c r="KXL28" s="568">
        <f t="shared" si="126"/>
        <v>0</v>
      </c>
      <c r="KXM28" s="568">
        <f t="shared" si="126"/>
        <v>0</v>
      </c>
      <c r="KXN28" s="568">
        <f t="shared" si="126"/>
        <v>0</v>
      </c>
      <c r="KXO28" s="568">
        <f t="shared" si="126"/>
        <v>0</v>
      </c>
      <c r="KXP28" s="568">
        <f t="shared" si="126"/>
        <v>0</v>
      </c>
      <c r="KXQ28" s="568">
        <f t="shared" si="126"/>
        <v>0</v>
      </c>
      <c r="KXR28" s="568">
        <f t="shared" si="126"/>
        <v>0</v>
      </c>
      <c r="KXS28" s="568">
        <f t="shared" si="126"/>
        <v>0</v>
      </c>
      <c r="KXT28" s="568">
        <f t="shared" si="126"/>
        <v>0</v>
      </c>
      <c r="KXU28" s="568">
        <f t="shared" si="126"/>
        <v>0</v>
      </c>
      <c r="KXV28" s="568">
        <f t="shared" si="126"/>
        <v>0</v>
      </c>
      <c r="KXW28" s="568">
        <f t="shared" si="126"/>
        <v>0</v>
      </c>
      <c r="KXX28" s="568">
        <f t="shared" si="126"/>
        <v>0</v>
      </c>
      <c r="KXY28" s="568">
        <f t="shared" si="126"/>
        <v>0</v>
      </c>
      <c r="KXZ28" s="568">
        <f t="shared" si="126"/>
        <v>0</v>
      </c>
      <c r="KYA28" s="568">
        <f t="shared" si="126"/>
        <v>0</v>
      </c>
      <c r="KYB28" s="568">
        <f t="shared" si="126"/>
        <v>0</v>
      </c>
      <c r="KYC28" s="568">
        <f t="shared" si="126"/>
        <v>0</v>
      </c>
      <c r="KYD28" s="568">
        <f t="shared" si="126"/>
        <v>0</v>
      </c>
      <c r="KYE28" s="568">
        <f t="shared" si="126"/>
        <v>0</v>
      </c>
      <c r="KYF28" s="568">
        <f t="shared" si="126"/>
        <v>0</v>
      </c>
      <c r="KYG28" s="568">
        <f t="shared" si="126"/>
        <v>0</v>
      </c>
      <c r="KYH28" s="568">
        <f t="shared" si="126"/>
        <v>0</v>
      </c>
      <c r="KYI28" s="568">
        <f t="shared" si="126"/>
        <v>0</v>
      </c>
      <c r="KYJ28" s="568">
        <f t="shared" si="126"/>
        <v>0</v>
      </c>
      <c r="KYK28" s="568">
        <f t="shared" si="126"/>
        <v>0</v>
      </c>
      <c r="KYL28" s="568">
        <f t="shared" si="126"/>
        <v>0</v>
      </c>
      <c r="KYM28" s="568">
        <f t="shared" si="126"/>
        <v>0</v>
      </c>
      <c r="KYN28" s="568">
        <f t="shared" si="126"/>
        <v>0</v>
      </c>
      <c r="KYO28" s="568">
        <f t="shared" si="126"/>
        <v>0</v>
      </c>
      <c r="KYP28" s="568">
        <f t="shared" si="126"/>
        <v>0</v>
      </c>
      <c r="KYQ28" s="568">
        <f t="shared" si="126"/>
        <v>0</v>
      </c>
      <c r="KYR28" s="568">
        <f t="shared" si="126"/>
        <v>0</v>
      </c>
      <c r="KYS28" s="568">
        <f t="shared" si="126"/>
        <v>0</v>
      </c>
      <c r="KYT28" s="568">
        <f t="shared" si="126"/>
        <v>0</v>
      </c>
      <c r="KYU28" s="568">
        <f t="shared" si="126"/>
        <v>0</v>
      </c>
      <c r="KYV28" s="568">
        <f t="shared" si="126"/>
        <v>0</v>
      </c>
      <c r="KYW28" s="568">
        <f t="shared" si="126"/>
        <v>0</v>
      </c>
      <c r="KYX28" s="568">
        <f t="shared" si="126"/>
        <v>0</v>
      </c>
      <c r="KYY28" s="568">
        <f t="shared" si="126"/>
        <v>0</v>
      </c>
      <c r="KYZ28" s="568">
        <f t="shared" si="126"/>
        <v>0</v>
      </c>
      <c r="KZA28" s="568">
        <f t="shared" si="126"/>
        <v>0</v>
      </c>
      <c r="KZB28" s="568">
        <f t="shared" si="126"/>
        <v>0</v>
      </c>
      <c r="KZC28" s="568">
        <f t="shared" si="126"/>
        <v>0</v>
      </c>
      <c r="KZD28" s="568">
        <f t="shared" si="126"/>
        <v>0</v>
      </c>
      <c r="KZE28" s="568">
        <f t="shared" si="126"/>
        <v>0</v>
      </c>
      <c r="KZF28" s="568">
        <f t="shared" si="126"/>
        <v>0</v>
      </c>
      <c r="KZG28" s="568">
        <f t="shared" si="126"/>
        <v>0</v>
      </c>
      <c r="KZH28" s="568">
        <f t="shared" si="126"/>
        <v>0</v>
      </c>
      <c r="KZI28" s="568">
        <f t="shared" si="126"/>
        <v>0</v>
      </c>
      <c r="KZJ28" s="568">
        <f t="shared" si="126"/>
        <v>0</v>
      </c>
      <c r="KZK28" s="568">
        <f t="shared" si="126"/>
        <v>0</v>
      </c>
      <c r="KZL28" s="568">
        <f t="shared" si="126"/>
        <v>0</v>
      </c>
      <c r="KZM28" s="568">
        <f t="shared" si="126"/>
        <v>0</v>
      </c>
      <c r="KZN28" s="568">
        <f t="shared" si="126"/>
        <v>0</v>
      </c>
      <c r="KZO28" s="568">
        <f t="shared" si="126"/>
        <v>0</v>
      </c>
      <c r="KZP28" s="568">
        <f t="shared" si="126"/>
        <v>0</v>
      </c>
      <c r="KZQ28" s="568">
        <f t="shared" si="126"/>
        <v>0</v>
      </c>
      <c r="KZR28" s="568">
        <f t="shared" si="126"/>
        <v>0</v>
      </c>
      <c r="KZS28" s="568">
        <f t="shared" si="126"/>
        <v>0</v>
      </c>
      <c r="KZT28" s="568">
        <f t="shared" si="126"/>
        <v>0</v>
      </c>
      <c r="KZU28" s="568">
        <f t="shared" ref="KZU28:LCF28" si="127">KZU26/365</f>
        <v>0</v>
      </c>
      <c r="KZV28" s="568">
        <f t="shared" si="127"/>
        <v>0</v>
      </c>
      <c r="KZW28" s="568">
        <f t="shared" si="127"/>
        <v>0</v>
      </c>
      <c r="KZX28" s="568">
        <f t="shared" si="127"/>
        <v>0</v>
      </c>
      <c r="KZY28" s="568">
        <f t="shared" si="127"/>
        <v>0</v>
      </c>
      <c r="KZZ28" s="568">
        <f t="shared" si="127"/>
        <v>0</v>
      </c>
      <c r="LAA28" s="568">
        <f t="shared" si="127"/>
        <v>0</v>
      </c>
      <c r="LAB28" s="568">
        <f t="shared" si="127"/>
        <v>0</v>
      </c>
      <c r="LAC28" s="568">
        <f t="shared" si="127"/>
        <v>0</v>
      </c>
      <c r="LAD28" s="568">
        <f t="shared" si="127"/>
        <v>0</v>
      </c>
      <c r="LAE28" s="568">
        <f t="shared" si="127"/>
        <v>0</v>
      </c>
      <c r="LAF28" s="568">
        <f t="shared" si="127"/>
        <v>0</v>
      </c>
      <c r="LAG28" s="568">
        <f t="shared" si="127"/>
        <v>0</v>
      </c>
      <c r="LAH28" s="568">
        <f t="shared" si="127"/>
        <v>0</v>
      </c>
      <c r="LAI28" s="568">
        <f t="shared" si="127"/>
        <v>0</v>
      </c>
      <c r="LAJ28" s="568">
        <f t="shared" si="127"/>
        <v>0</v>
      </c>
      <c r="LAK28" s="568">
        <f t="shared" si="127"/>
        <v>0</v>
      </c>
      <c r="LAL28" s="568">
        <f t="shared" si="127"/>
        <v>0</v>
      </c>
      <c r="LAM28" s="568">
        <f t="shared" si="127"/>
        <v>0</v>
      </c>
      <c r="LAN28" s="568">
        <f t="shared" si="127"/>
        <v>0</v>
      </c>
      <c r="LAO28" s="568">
        <f t="shared" si="127"/>
        <v>0</v>
      </c>
      <c r="LAP28" s="568">
        <f t="shared" si="127"/>
        <v>0</v>
      </c>
      <c r="LAQ28" s="568">
        <f t="shared" si="127"/>
        <v>0</v>
      </c>
      <c r="LAR28" s="568">
        <f t="shared" si="127"/>
        <v>0</v>
      </c>
      <c r="LAS28" s="568">
        <f t="shared" si="127"/>
        <v>0</v>
      </c>
      <c r="LAT28" s="568">
        <f t="shared" si="127"/>
        <v>0</v>
      </c>
      <c r="LAU28" s="568">
        <f t="shared" si="127"/>
        <v>0</v>
      </c>
      <c r="LAV28" s="568">
        <f t="shared" si="127"/>
        <v>0</v>
      </c>
      <c r="LAW28" s="568">
        <f t="shared" si="127"/>
        <v>0</v>
      </c>
      <c r="LAX28" s="568">
        <f t="shared" si="127"/>
        <v>0</v>
      </c>
      <c r="LAY28" s="568">
        <f t="shared" si="127"/>
        <v>0</v>
      </c>
      <c r="LAZ28" s="568">
        <f t="shared" si="127"/>
        <v>0</v>
      </c>
      <c r="LBA28" s="568">
        <f t="shared" si="127"/>
        <v>0</v>
      </c>
      <c r="LBB28" s="568">
        <f t="shared" si="127"/>
        <v>0</v>
      </c>
      <c r="LBC28" s="568">
        <f t="shared" si="127"/>
        <v>0</v>
      </c>
      <c r="LBD28" s="568">
        <f t="shared" si="127"/>
        <v>0</v>
      </c>
      <c r="LBE28" s="568">
        <f t="shared" si="127"/>
        <v>0</v>
      </c>
      <c r="LBF28" s="568">
        <f t="shared" si="127"/>
        <v>0</v>
      </c>
      <c r="LBG28" s="568">
        <f t="shared" si="127"/>
        <v>0</v>
      </c>
      <c r="LBH28" s="568">
        <f t="shared" si="127"/>
        <v>0</v>
      </c>
      <c r="LBI28" s="568">
        <f t="shared" si="127"/>
        <v>0</v>
      </c>
      <c r="LBJ28" s="568">
        <f t="shared" si="127"/>
        <v>0</v>
      </c>
      <c r="LBK28" s="568">
        <f t="shared" si="127"/>
        <v>0</v>
      </c>
      <c r="LBL28" s="568">
        <f t="shared" si="127"/>
        <v>0</v>
      </c>
      <c r="LBM28" s="568">
        <f t="shared" si="127"/>
        <v>0</v>
      </c>
      <c r="LBN28" s="568">
        <f t="shared" si="127"/>
        <v>0</v>
      </c>
      <c r="LBO28" s="568">
        <f t="shared" si="127"/>
        <v>0</v>
      </c>
      <c r="LBP28" s="568">
        <f t="shared" si="127"/>
        <v>0</v>
      </c>
      <c r="LBQ28" s="568">
        <f t="shared" si="127"/>
        <v>0</v>
      </c>
      <c r="LBR28" s="568">
        <f t="shared" si="127"/>
        <v>0</v>
      </c>
      <c r="LBS28" s="568">
        <f t="shared" si="127"/>
        <v>0</v>
      </c>
      <c r="LBT28" s="568">
        <f t="shared" si="127"/>
        <v>0</v>
      </c>
      <c r="LBU28" s="568">
        <f t="shared" si="127"/>
        <v>0</v>
      </c>
      <c r="LBV28" s="568">
        <f t="shared" si="127"/>
        <v>0</v>
      </c>
      <c r="LBW28" s="568">
        <f t="shared" si="127"/>
        <v>0</v>
      </c>
      <c r="LBX28" s="568">
        <f t="shared" si="127"/>
        <v>0</v>
      </c>
      <c r="LBY28" s="568">
        <f t="shared" si="127"/>
        <v>0</v>
      </c>
      <c r="LBZ28" s="568">
        <f t="shared" si="127"/>
        <v>0</v>
      </c>
      <c r="LCA28" s="568">
        <f t="shared" si="127"/>
        <v>0</v>
      </c>
      <c r="LCB28" s="568">
        <f t="shared" si="127"/>
        <v>0</v>
      </c>
      <c r="LCC28" s="568">
        <f t="shared" si="127"/>
        <v>0</v>
      </c>
      <c r="LCD28" s="568">
        <f t="shared" si="127"/>
        <v>0</v>
      </c>
      <c r="LCE28" s="568">
        <f t="shared" si="127"/>
        <v>0</v>
      </c>
      <c r="LCF28" s="568">
        <f t="shared" si="127"/>
        <v>0</v>
      </c>
      <c r="LCG28" s="568">
        <f t="shared" ref="LCG28:LER28" si="128">LCG26/365</f>
        <v>0</v>
      </c>
      <c r="LCH28" s="568">
        <f t="shared" si="128"/>
        <v>0</v>
      </c>
      <c r="LCI28" s="568">
        <f t="shared" si="128"/>
        <v>0</v>
      </c>
      <c r="LCJ28" s="568">
        <f t="shared" si="128"/>
        <v>0</v>
      </c>
      <c r="LCK28" s="568">
        <f t="shared" si="128"/>
        <v>0</v>
      </c>
      <c r="LCL28" s="568">
        <f t="shared" si="128"/>
        <v>0</v>
      </c>
      <c r="LCM28" s="568">
        <f t="shared" si="128"/>
        <v>0</v>
      </c>
      <c r="LCN28" s="568">
        <f t="shared" si="128"/>
        <v>0</v>
      </c>
      <c r="LCO28" s="568">
        <f t="shared" si="128"/>
        <v>0</v>
      </c>
      <c r="LCP28" s="568">
        <f t="shared" si="128"/>
        <v>0</v>
      </c>
      <c r="LCQ28" s="568">
        <f t="shared" si="128"/>
        <v>0</v>
      </c>
      <c r="LCR28" s="568">
        <f t="shared" si="128"/>
        <v>0</v>
      </c>
      <c r="LCS28" s="568">
        <f t="shared" si="128"/>
        <v>0</v>
      </c>
      <c r="LCT28" s="568">
        <f t="shared" si="128"/>
        <v>0</v>
      </c>
      <c r="LCU28" s="568">
        <f t="shared" si="128"/>
        <v>0</v>
      </c>
      <c r="LCV28" s="568">
        <f t="shared" si="128"/>
        <v>0</v>
      </c>
      <c r="LCW28" s="568">
        <f t="shared" si="128"/>
        <v>0</v>
      </c>
      <c r="LCX28" s="568">
        <f t="shared" si="128"/>
        <v>0</v>
      </c>
      <c r="LCY28" s="568">
        <f t="shared" si="128"/>
        <v>0</v>
      </c>
      <c r="LCZ28" s="568">
        <f t="shared" si="128"/>
        <v>0</v>
      </c>
      <c r="LDA28" s="568">
        <f t="shared" si="128"/>
        <v>0</v>
      </c>
      <c r="LDB28" s="568">
        <f t="shared" si="128"/>
        <v>0</v>
      </c>
      <c r="LDC28" s="568">
        <f t="shared" si="128"/>
        <v>0</v>
      </c>
      <c r="LDD28" s="568">
        <f t="shared" si="128"/>
        <v>0</v>
      </c>
      <c r="LDE28" s="568">
        <f t="shared" si="128"/>
        <v>0</v>
      </c>
      <c r="LDF28" s="568">
        <f t="shared" si="128"/>
        <v>0</v>
      </c>
      <c r="LDG28" s="568">
        <f t="shared" si="128"/>
        <v>0</v>
      </c>
      <c r="LDH28" s="568">
        <f t="shared" si="128"/>
        <v>0</v>
      </c>
      <c r="LDI28" s="568">
        <f t="shared" si="128"/>
        <v>0</v>
      </c>
      <c r="LDJ28" s="568">
        <f t="shared" si="128"/>
        <v>0</v>
      </c>
      <c r="LDK28" s="568">
        <f t="shared" si="128"/>
        <v>0</v>
      </c>
      <c r="LDL28" s="568">
        <f t="shared" si="128"/>
        <v>0</v>
      </c>
      <c r="LDM28" s="568">
        <f t="shared" si="128"/>
        <v>0</v>
      </c>
      <c r="LDN28" s="568">
        <f t="shared" si="128"/>
        <v>0</v>
      </c>
      <c r="LDO28" s="568">
        <f t="shared" si="128"/>
        <v>0</v>
      </c>
      <c r="LDP28" s="568">
        <f t="shared" si="128"/>
        <v>0</v>
      </c>
      <c r="LDQ28" s="568">
        <f t="shared" si="128"/>
        <v>0</v>
      </c>
      <c r="LDR28" s="568">
        <f t="shared" si="128"/>
        <v>0</v>
      </c>
      <c r="LDS28" s="568">
        <f t="shared" si="128"/>
        <v>0</v>
      </c>
      <c r="LDT28" s="568">
        <f t="shared" si="128"/>
        <v>0</v>
      </c>
      <c r="LDU28" s="568">
        <f t="shared" si="128"/>
        <v>0</v>
      </c>
      <c r="LDV28" s="568">
        <f t="shared" si="128"/>
        <v>0</v>
      </c>
      <c r="LDW28" s="568">
        <f t="shared" si="128"/>
        <v>0</v>
      </c>
      <c r="LDX28" s="568">
        <f t="shared" si="128"/>
        <v>0</v>
      </c>
      <c r="LDY28" s="568">
        <f t="shared" si="128"/>
        <v>0</v>
      </c>
      <c r="LDZ28" s="568">
        <f t="shared" si="128"/>
        <v>0</v>
      </c>
      <c r="LEA28" s="568">
        <f t="shared" si="128"/>
        <v>0</v>
      </c>
      <c r="LEB28" s="568">
        <f t="shared" si="128"/>
        <v>0</v>
      </c>
      <c r="LEC28" s="568">
        <f t="shared" si="128"/>
        <v>0</v>
      </c>
      <c r="LED28" s="568">
        <f t="shared" si="128"/>
        <v>0</v>
      </c>
      <c r="LEE28" s="568">
        <f t="shared" si="128"/>
        <v>0</v>
      </c>
      <c r="LEF28" s="568">
        <f t="shared" si="128"/>
        <v>0</v>
      </c>
      <c r="LEG28" s="568">
        <f t="shared" si="128"/>
        <v>0</v>
      </c>
      <c r="LEH28" s="568">
        <f t="shared" si="128"/>
        <v>0</v>
      </c>
      <c r="LEI28" s="568">
        <f t="shared" si="128"/>
        <v>0</v>
      </c>
      <c r="LEJ28" s="568">
        <f t="shared" si="128"/>
        <v>0</v>
      </c>
      <c r="LEK28" s="568">
        <f t="shared" si="128"/>
        <v>0</v>
      </c>
      <c r="LEL28" s="568">
        <f t="shared" si="128"/>
        <v>0</v>
      </c>
      <c r="LEM28" s="568">
        <f t="shared" si="128"/>
        <v>0</v>
      </c>
      <c r="LEN28" s="568">
        <f t="shared" si="128"/>
        <v>0</v>
      </c>
      <c r="LEO28" s="568">
        <f t="shared" si="128"/>
        <v>0</v>
      </c>
      <c r="LEP28" s="568">
        <f t="shared" si="128"/>
        <v>0</v>
      </c>
      <c r="LEQ28" s="568">
        <f t="shared" si="128"/>
        <v>0</v>
      </c>
      <c r="LER28" s="568">
        <f t="shared" si="128"/>
        <v>0</v>
      </c>
      <c r="LES28" s="568">
        <f t="shared" ref="LES28:LHD28" si="129">LES26/365</f>
        <v>0</v>
      </c>
      <c r="LET28" s="568">
        <f t="shared" si="129"/>
        <v>0</v>
      </c>
      <c r="LEU28" s="568">
        <f t="shared" si="129"/>
        <v>0</v>
      </c>
      <c r="LEV28" s="568">
        <f t="shared" si="129"/>
        <v>0</v>
      </c>
      <c r="LEW28" s="568">
        <f t="shared" si="129"/>
        <v>0</v>
      </c>
      <c r="LEX28" s="568">
        <f t="shared" si="129"/>
        <v>0</v>
      </c>
      <c r="LEY28" s="568">
        <f t="shared" si="129"/>
        <v>0</v>
      </c>
      <c r="LEZ28" s="568">
        <f t="shared" si="129"/>
        <v>0</v>
      </c>
      <c r="LFA28" s="568">
        <f t="shared" si="129"/>
        <v>0</v>
      </c>
      <c r="LFB28" s="568">
        <f t="shared" si="129"/>
        <v>0</v>
      </c>
      <c r="LFC28" s="568">
        <f t="shared" si="129"/>
        <v>0</v>
      </c>
      <c r="LFD28" s="568">
        <f t="shared" si="129"/>
        <v>0</v>
      </c>
      <c r="LFE28" s="568">
        <f t="shared" si="129"/>
        <v>0</v>
      </c>
      <c r="LFF28" s="568">
        <f t="shared" si="129"/>
        <v>0</v>
      </c>
      <c r="LFG28" s="568">
        <f t="shared" si="129"/>
        <v>0</v>
      </c>
      <c r="LFH28" s="568">
        <f t="shared" si="129"/>
        <v>0</v>
      </c>
      <c r="LFI28" s="568">
        <f t="shared" si="129"/>
        <v>0</v>
      </c>
      <c r="LFJ28" s="568">
        <f t="shared" si="129"/>
        <v>0</v>
      </c>
      <c r="LFK28" s="568">
        <f t="shared" si="129"/>
        <v>0</v>
      </c>
      <c r="LFL28" s="568">
        <f t="shared" si="129"/>
        <v>0</v>
      </c>
      <c r="LFM28" s="568">
        <f t="shared" si="129"/>
        <v>0</v>
      </c>
      <c r="LFN28" s="568">
        <f t="shared" si="129"/>
        <v>0</v>
      </c>
      <c r="LFO28" s="568">
        <f t="shared" si="129"/>
        <v>0</v>
      </c>
      <c r="LFP28" s="568">
        <f t="shared" si="129"/>
        <v>0</v>
      </c>
      <c r="LFQ28" s="568">
        <f t="shared" si="129"/>
        <v>0</v>
      </c>
      <c r="LFR28" s="568">
        <f t="shared" si="129"/>
        <v>0</v>
      </c>
      <c r="LFS28" s="568">
        <f t="shared" si="129"/>
        <v>0</v>
      </c>
      <c r="LFT28" s="568">
        <f t="shared" si="129"/>
        <v>0</v>
      </c>
      <c r="LFU28" s="568">
        <f t="shared" si="129"/>
        <v>0</v>
      </c>
      <c r="LFV28" s="568">
        <f t="shared" si="129"/>
        <v>0</v>
      </c>
      <c r="LFW28" s="568">
        <f t="shared" si="129"/>
        <v>0</v>
      </c>
      <c r="LFX28" s="568">
        <f t="shared" si="129"/>
        <v>0</v>
      </c>
      <c r="LFY28" s="568">
        <f t="shared" si="129"/>
        <v>0</v>
      </c>
      <c r="LFZ28" s="568">
        <f t="shared" si="129"/>
        <v>0</v>
      </c>
      <c r="LGA28" s="568">
        <f t="shared" si="129"/>
        <v>0</v>
      </c>
      <c r="LGB28" s="568">
        <f t="shared" si="129"/>
        <v>0</v>
      </c>
      <c r="LGC28" s="568">
        <f t="shared" si="129"/>
        <v>0</v>
      </c>
      <c r="LGD28" s="568">
        <f t="shared" si="129"/>
        <v>0</v>
      </c>
      <c r="LGE28" s="568">
        <f t="shared" si="129"/>
        <v>0</v>
      </c>
      <c r="LGF28" s="568">
        <f t="shared" si="129"/>
        <v>0</v>
      </c>
      <c r="LGG28" s="568">
        <f t="shared" si="129"/>
        <v>0</v>
      </c>
      <c r="LGH28" s="568">
        <f t="shared" si="129"/>
        <v>0</v>
      </c>
      <c r="LGI28" s="568">
        <f t="shared" si="129"/>
        <v>0</v>
      </c>
      <c r="LGJ28" s="568">
        <f t="shared" si="129"/>
        <v>0</v>
      </c>
      <c r="LGK28" s="568">
        <f t="shared" si="129"/>
        <v>0</v>
      </c>
      <c r="LGL28" s="568">
        <f t="shared" si="129"/>
        <v>0</v>
      </c>
      <c r="LGM28" s="568">
        <f t="shared" si="129"/>
        <v>0</v>
      </c>
      <c r="LGN28" s="568">
        <f t="shared" si="129"/>
        <v>0</v>
      </c>
      <c r="LGO28" s="568">
        <f t="shared" si="129"/>
        <v>0</v>
      </c>
      <c r="LGP28" s="568">
        <f t="shared" si="129"/>
        <v>0</v>
      </c>
      <c r="LGQ28" s="568">
        <f t="shared" si="129"/>
        <v>0</v>
      </c>
      <c r="LGR28" s="568">
        <f t="shared" si="129"/>
        <v>0</v>
      </c>
      <c r="LGS28" s="568">
        <f t="shared" si="129"/>
        <v>0</v>
      </c>
      <c r="LGT28" s="568">
        <f t="shared" si="129"/>
        <v>0</v>
      </c>
      <c r="LGU28" s="568">
        <f t="shared" si="129"/>
        <v>0</v>
      </c>
      <c r="LGV28" s="568">
        <f t="shared" si="129"/>
        <v>0</v>
      </c>
      <c r="LGW28" s="568">
        <f t="shared" si="129"/>
        <v>0</v>
      </c>
      <c r="LGX28" s="568">
        <f t="shared" si="129"/>
        <v>0</v>
      </c>
      <c r="LGY28" s="568">
        <f t="shared" si="129"/>
        <v>0</v>
      </c>
      <c r="LGZ28" s="568">
        <f t="shared" si="129"/>
        <v>0</v>
      </c>
      <c r="LHA28" s="568">
        <f t="shared" si="129"/>
        <v>0</v>
      </c>
      <c r="LHB28" s="568">
        <f t="shared" si="129"/>
        <v>0</v>
      </c>
      <c r="LHC28" s="568">
        <f t="shared" si="129"/>
        <v>0</v>
      </c>
      <c r="LHD28" s="568">
        <f t="shared" si="129"/>
        <v>0</v>
      </c>
      <c r="LHE28" s="568">
        <f t="shared" ref="LHE28:LJP28" si="130">LHE26/365</f>
        <v>0</v>
      </c>
      <c r="LHF28" s="568">
        <f t="shared" si="130"/>
        <v>0</v>
      </c>
      <c r="LHG28" s="568">
        <f t="shared" si="130"/>
        <v>0</v>
      </c>
      <c r="LHH28" s="568">
        <f t="shared" si="130"/>
        <v>0</v>
      </c>
      <c r="LHI28" s="568">
        <f t="shared" si="130"/>
        <v>0</v>
      </c>
      <c r="LHJ28" s="568">
        <f t="shared" si="130"/>
        <v>0</v>
      </c>
      <c r="LHK28" s="568">
        <f t="shared" si="130"/>
        <v>0</v>
      </c>
      <c r="LHL28" s="568">
        <f t="shared" si="130"/>
        <v>0</v>
      </c>
      <c r="LHM28" s="568">
        <f t="shared" si="130"/>
        <v>0</v>
      </c>
      <c r="LHN28" s="568">
        <f t="shared" si="130"/>
        <v>0</v>
      </c>
      <c r="LHO28" s="568">
        <f t="shared" si="130"/>
        <v>0</v>
      </c>
      <c r="LHP28" s="568">
        <f t="shared" si="130"/>
        <v>0</v>
      </c>
      <c r="LHQ28" s="568">
        <f t="shared" si="130"/>
        <v>0</v>
      </c>
      <c r="LHR28" s="568">
        <f t="shared" si="130"/>
        <v>0</v>
      </c>
      <c r="LHS28" s="568">
        <f t="shared" si="130"/>
        <v>0</v>
      </c>
      <c r="LHT28" s="568">
        <f t="shared" si="130"/>
        <v>0</v>
      </c>
      <c r="LHU28" s="568">
        <f t="shared" si="130"/>
        <v>0</v>
      </c>
      <c r="LHV28" s="568">
        <f t="shared" si="130"/>
        <v>0</v>
      </c>
      <c r="LHW28" s="568">
        <f t="shared" si="130"/>
        <v>0</v>
      </c>
      <c r="LHX28" s="568">
        <f t="shared" si="130"/>
        <v>0</v>
      </c>
      <c r="LHY28" s="568">
        <f t="shared" si="130"/>
        <v>0</v>
      </c>
      <c r="LHZ28" s="568">
        <f t="shared" si="130"/>
        <v>0</v>
      </c>
      <c r="LIA28" s="568">
        <f t="shared" si="130"/>
        <v>0</v>
      </c>
      <c r="LIB28" s="568">
        <f t="shared" si="130"/>
        <v>0</v>
      </c>
      <c r="LIC28" s="568">
        <f t="shared" si="130"/>
        <v>0</v>
      </c>
      <c r="LID28" s="568">
        <f t="shared" si="130"/>
        <v>0</v>
      </c>
      <c r="LIE28" s="568">
        <f t="shared" si="130"/>
        <v>0</v>
      </c>
      <c r="LIF28" s="568">
        <f t="shared" si="130"/>
        <v>0</v>
      </c>
      <c r="LIG28" s="568">
        <f t="shared" si="130"/>
        <v>0</v>
      </c>
      <c r="LIH28" s="568">
        <f t="shared" si="130"/>
        <v>0</v>
      </c>
      <c r="LII28" s="568">
        <f t="shared" si="130"/>
        <v>0</v>
      </c>
      <c r="LIJ28" s="568">
        <f t="shared" si="130"/>
        <v>0</v>
      </c>
      <c r="LIK28" s="568">
        <f t="shared" si="130"/>
        <v>0</v>
      </c>
      <c r="LIL28" s="568">
        <f t="shared" si="130"/>
        <v>0</v>
      </c>
      <c r="LIM28" s="568">
        <f t="shared" si="130"/>
        <v>0</v>
      </c>
      <c r="LIN28" s="568">
        <f t="shared" si="130"/>
        <v>0</v>
      </c>
      <c r="LIO28" s="568">
        <f t="shared" si="130"/>
        <v>0</v>
      </c>
      <c r="LIP28" s="568">
        <f t="shared" si="130"/>
        <v>0</v>
      </c>
      <c r="LIQ28" s="568">
        <f t="shared" si="130"/>
        <v>0</v>
      </c>
      <c r="LIR28" s="568">
        <f t="shared" si="130"/>
        <v>0</v>
      </c>
      <c r="LIS28" s="568">
        <f t="shared" si="130"/>
        <v>0</v>
      </c>
      <c r="LIT28" s="568">
        <f t="shared" si="130"/>
        <v>0</v>
      </c>
      <c r="LIU28" s="568">
        <f t="shared" si="130"/>
        <v>0</v>
      </c>
      <c r="LIV28" s="568">
        <f t="shared" si="130"/>
        <v>0</v>
      </c>
      <c r="LIW28" s="568">
        <f t="shared" si="130"/>
        <v>0</v>
      </c>
      <c r="LIX28" s="568">
        <f t="shared" si="130"/>
        <v>0</v>
      </c>
      <c r="LIY28" s="568">
        <f t="shared" si="130"/>
        <v>0</v>
      </c>
      <c r="LIZ28" s="568">
        <f t="shared" si="130"/>
        <v>0</v>
      </c>
      <c r="LJA28" s="568">
        <f t="shared" si="130"/>
        <v>0</v>
      </c>
      <c r="LJB28" s="568">
        <f t="shared" si="130"/>
        <v>0</v>
      </c>
      <c r="LJC28" s="568">
        <f t="shared" si="130"/>
        <v>0</v>
      </c>
      <c r="LJD28" s="568">
        <f t="shared" si="130"/>
        <v>0</v>
      </c>
      <c r="LJE28" s="568">
        <f t="shared" si="130"/>
        <v>0</v>
      </c>
      <c r="LJF28" s="568">
        <f t="shared" si="130"/>
        <v>0</v>
      </c>
      <c r="LJG28" s="568">
        <f t="shared" si="130"/>
        <v>0</v>
      </c>
      <c r="LJH28" s="568">
        <f t="shared" si="130"/>
        <v>0</v>
      </c>
      <c r="LJI28" s="568">
        <f t="shared" si="130"/>
        <v>0</v>
      </c>
      <c r="LJJ28" s="568">
        <f t="shared" si="130"/>
        <v>0</v>
      </c>
      <c r="LJK28" s="568">
        <f t="shared" si="130"/>
        <v>0</v>
      </c>
      <c r="LJL28" s="568">
        <f t="shared" si="130"/>
        <v>0</v>
      </c>
      <c r="LJM28" s="568">
        <f t="shared" si="130"/>
        <v>0</v>
      </c>
      <c r="LJN28" s="568">
        <f t="shared" si="130"/>
        <v>0</v>
      </c>
      <c r="LJO28" s="568">
        <f t="shared" si="130"/>
        <v>0</v>
      </c>
      <c r="LJP28" s="568">
        <f t="shared" si="130"/>
        <v>0</v>
      </c>
      <c r="LJQ28" s="568">
        <f t="shared" ref="LJQ28:LMB28" si="131">LJQ26/365</f>
        <v>0</v>
      </c>
      <c r="LJR28" s="568">
        <f t="shared" si="131"/>
        <v>0</v>
      </c>
      <c r="LJS28" s="568">
        <f t="shared" si="131"/>
        <v>0</v>
      </c>
      <c r="LJT28" s="568">
        <f t="shared" si="131"/>
        <v>0</v>
      </c>
      <c r="LJU28" s="568">
        <f t="shared" si="131"/>
        <v>0</v>
      </c>
      <c r="LJV28" s="568">
        <f t="shared" si="131"/>
        <v>0</v>
      </c>
      <c r="LJW28" s="568">
        <f t="shared" si="131"/>
        <v>0</v>
      </c>
      <c r="LJX28" s="568">
        <f t="shared" si="131"/>
        <v>0</v>
      </c>
      <c r="LJY28" s="568">
        <f t="shared" si="131"/>
        <v>0</v>
      </c>
      <c r="LJZ28" s="568">
        <f t="shared" si="131"/>
        <v>0</v>
      </c>
      <c r="LKA28" s="568">
        <f t="shared" si="131"/>
        <v>0</v>
      </c>
      <c r="LKB28" s="568">
        <f t="shared" si="131"/>
        <v>0</v>
      </c>
      <c r="LKC28" s="568">
        <f t="shared" si="131"/>
        <v>0</v>
      </c>
      <c r="LKD28" s="568">
        <f t="shared" si="131"/>
        <v>0</v>
      </c>
      <c r="LKE28" s="568">
        <f t="shared" si="131"/>
        <v>0</v>
      </c>
      <c r="LKF28" s="568">
        <f t="shared" si="131"/>
        <v>0</v>
      </c>
      <c r="LKG28" s="568">
        <f t="shared" si="131"/>
        <v>0</v>
      </c>
      <c r="LKH28" s="568">
        <f t="shared" si="131"/>
        <v>0</v>
      </c>
      <c r="LKI28" s="568">
        <f t="shared" si="131"/>
        <v>0</v>
      </c>
      <c r="LKJ28" s="568">
        <f t="shared" si="131"/>
        <v>0</v>
      </c>
      <c r="LKK28" s="568">
        <f t="shared" si="131"/>
        <v>0</v>
      </c>
      <c r="LKL28" s="568">
        <f t="shared" si="131"/>
        <v>0</v>
      </c>
      <c r="LKM28" s="568">
        <f t="shared" si="131"/>
        <v>0</v>
      </c>
      <c r="LKN28" s="568">
        <f t="shared" si="131"/>
        <v>0</v>
      </c>
      <c r="LKO28" s="568">
        <f t="shared" si="131"/>
        <v>0</v>
      </c>
      <c r="LKP28" s="568">
        <f t="shared" si="131"/>
        <v>0</v>
      </c>
      <c r="LKQ28" s="568">
        <f t="shared" si="131"/>
        <v>0</v>
      </c>
      <c r="LKR28" s="568">
        <f t="shared" si="131"/>
        <v>0</v>
      </c>
      <c r="LKS28" s="568">
        <f t="shared" si="131"/>
        <v>0</v>
      </c>
      <c r="LKT28" s="568">
        <f t="shared" si="131"/>
        <v>0</v>
      </c>
      <c r="LKU28" s="568">
        <f t="shared" si="131"/>
        <v>0</v>
      </c>
      <c r="LKV28" s="568">
        <f t="shared" si="131"/>
        <v>0</v>
      </c>
      <c r="LKW28" s="568">
        <f t="shared" si="131"/>
        <v>0</v>
      </c>
      <c r="LKX28" s="568">
        <f t="shared" si="131"/>
        <v>0</v>
      </c>
      <c r="LKY28" s="568">
        <f t="shared" si="131"/>
        <v>0</v>
      </c>
      <c r="LKZ28" s="568">
        <f t="shared" si="131"/>
        <v>0</v>
      </c>
      <c r="LLA28" s="568">
        <f t="shared" si="131"/>
        <v>0</v>
      </c>
      <c r="LLB28" s="568">
        <f t="shared" si="131"/>
        <v>0</v>
      </c>
      <c r="LLC28" s="568">
        <f t="shared" si="131"/>
        <v>0</v>
      </c>
      <c r="LLD28" s="568">
        <f t="shared" si="131"/>
        <v>0</v>
      </c>
      <c r="LLE28" s="568">
        <f t="shared" si="131"/>
        <v>0</v>
      </c>
      <c r="LLF28" s="568">
        <f t="shared" si="131"/>
        <v>0</v>
      </c>
      <c r="LLG28" s="568">
        <f t="shared" si="131"/>
        <v>0</v>
      </c>
      <c r="LLH28" s="568">
        <f t="shared" si="131"/>
        <v>0</v>
      </c>
      <c r="LLI28" s="568">
        <f t="shared" si="131"/>
        <v>0</v>
      </c>
      <c r="LLJ28" s="568">
        <f t="shared" si="131"/>
        <v>0</v>
      </c>
      <c r="LLK28" s="568">
        <f t="shared" si="131"/>
        <v>0</v>
      </c>
      <c r="LLL28" s="568">
        <f t="shared" si="131"/>
        <v>0</v>
      </c>
      <c r="LLM28" s="568">
        <f t="shared" si="131"/>
        <v>0</v>
      </c>
      <c r="LLN28" s="568">
        <f t="shared" si="131"/>
        <v>0</v>
      </c>
      <c r="LLO28" s="568">
        <f t="shared" si="131"/>
        <v>0</v>
      </c>
      <c r="LLP28" s="568">
        <f t="shared" si="131"/>
        <v>0</v>
      </c>
      <c r="LLQ28" s="568">
        <f t="shared" si="131"/>
        <v>0</v>
      </c>
      <c r="LLR28" s="568">
        <f t="shared" si="131"/>
        <v>0</v>
      </c>
      <c r="LLS28" s="568">
        <f t="shared" si="131"/>
        <v>0</v>
      </c>
      <c r="LLT28" s="568">
        <f t="shared" si="131"/>
        <v>0</v>
      </c>
      <c r="LLU28" s="568">
        <f t="shared" si="131"/>
        <v>0</v>
      </c>
      <c r="LLV28" s="568">
        <f t="shared" si="131"/>
        <v>0</v>
      </c>
      <c r="LLW28" s="568">
        <f t="shared" si="131"/>
        <v>0</v>
      </c>
      <c r="LLX28" s="568">
        <f t="shared" si="131"/>
        <v>0</v>
      </c>
      <c r="LLY28" s="568">
        <f t="shared" si="131"/>
        <v>0</v>
      </c>
      <c r="LLZ28" s="568">
        <f t="shared" si="131"/>
        <v>0</v>
      </c>
      <c r="LMA28" s="568">
        <f t="shared" si="131"/>
        <v>0</v>
      </c>
      <c r="LMB28" s="568">
        <f t="shared" si="131"/>
        <v>0</v>
      </c>
      <c r="LMC28" s="568">
        <f t="shared" ref="LMC28:LON28" si="132">LMC26/365</f>
        <v>0</v>
      </c>
      <c r="LMD28" s="568">
        <f t="shared" si="132"/>
        <v>0</v>
      </c>
      <c r="LME28" s="568">
        <f t="shared" si="132"/>
        <v>0</v>
      </c>
      <c r="LMF28" s="568">
        <f t="shared" si="132"/>
        <v>0</v>
      </c>
      <c r="LMG28" s="568">
        <f t="shared" si="132"/>
        <v>0</v>
      </c>
      <c r="LMH28" s="568">
        <f t="shared" si="132"/>
        <v>0</v>
      </c>
      <c r="LMI28" s="568">
        <f t="shared" si="132"/>
        <v>0</v>
      </c>
      <c r="LMJ28" s="568">
        <f t="shared" si="132"/>
        <v>0</v>
      </c>
      <c r="LMK28" s="568">
        <f t="shared" si="132"/>
        <v>0</v>
      </c>
      <c r="LML28" s="568">
        <f t="shared" si="132"/>
        <v>0</v>
      </c>
      <c r="LMM28" s="568">
        <f t="shared" si="132"/>
        <v>0</v>
      </c>
      <c r="LMN28" s="568">
        <f t="shared" si="132"/>
        <v>0</v>
      </c>
      <c r="LMO28" s="568">
        <f t="shared" si="132"/>
        <v>0</v>
      </c>
      <c r="LMP28" s="568">
        <f t="shared" si="132"/>
        <v>0</v>
      </c>
      <c r="LMQ28" s="568">
        <f t="shared" si="132"/>
        <v>0</v>
      </c>
      <c r="LMR28" s="568">
        <f t="shared" si="132"/>
        <v>0</v>
      </c>
      <c r="LMS28" s="568">
        <f t="shared" si="132"/>
        <v>0</v>
      </c>
      <c r="LMT28" s="568">
        <f t="shared" si="132"/>
        <v>0</v>
      </c>
      <c r="LMU28" s="568">
        <f t="shared" si="132"/>
        <v>0</v>
      </c>
      <c r="LMV28" s="568">
        <f t="shared" si="132"/>
        <v>0</v>
      </c>
      <c r="LMW28" s="568">
        <f t="shared" si="132"/>
        <v>0</v>
      </c>
      <c r="LMX28" s="568">
        <f t="shared" si="132"/>
        <v>0</v>
      </c>
      <c r="LMY28" s="568">
        <f t="shared" si="132"/>
        <v>0</v>
      </c>
      <c r="LMZ28" s="568">
        <f t="shared" si="132"/>
        <v>0</v>
      </c>
      <c r="LNA28" s="568">
        <f t="shared" si="132"/>
        <v>0</v>
      </c>
      <c r="LNB28" s="568">
        <f t="shared" si="132"/>
        <v>0</v>
      </c>
      <c r="LNC28" s="568">
        <f t="shared" si="132"/>
        <v>0</v>
      </c>
      <c r="LND28" s="568">
        <f t="shared" si="132"/>
        <v>0</v>
      </c>
      <c r="LNE28" s="568">
        <f t="shared" si="132"/>
        <v>0</v>
      </c>
      <c r="LNF28" s="568">
        <f t="shared" si="132"/>
        <v>0</v>
      </c>
      <c r="LNG28" s="568">
        <f t="shared" si="132"/>
        <v>0</v>
      </c>
      <c r="LNH28" s="568">
        <f t="shared" si="132"/>
        <v>0</v>
      </c>
      <c r="LNI28" s="568">
        <f t="shared" si="132"/>
        <v>0</v>
      </c>
      <c r="LNJ28" s="568">
        <f t="shared" si="132"/>
        <v>0</v>
      </c>
      <c r="LNK28" s="568">
        <f t="shared" si="132"/>
        <v>0</v>
      </c>
      <c r="LNL28" s="568">
        <f t="shared" si="132"/>
        <v>0</v>
      </c>
      <c r="LNM28" s="568">
        <f t="shared" si="132"/>
        <v>0</v>
      </c>
      <c r="LNN28" s="568">
        <f t="shared" si="132"/>
        <v>0</v>
      </c>
      <c r="LNO28" s="568">
        <f t="shared" si="132"/>
        <v>0</v>
      </c>
      <c r="LNP28" s="568">
        <f t="shared" si="132"/>
        <v>0</v>
      </c>
      <c r="LNQ28" s="568">
        <f t="shared" si="132"/>
        <v>0</v>
      </c>
      <c r="LNR28" s="568">
        <f t="shared" si="132"/>
        <v>0</v>
      </c>
      <c r="LNS28" s="568">
        <f t="shared" si="132"/>
        <v>0</v>
      </c>
      <c r="LNT28" s="568">
        <f t="shared" si="132"/>
        <v>0</v>
      </c>
      <c r="LNU28" s="568">
        <f t="shared" si="132"/>
        <v>0</v>
      </c>
      <c r="LNV28" s="568">
        <f t="shared" si="132"/>
        <v>0</v>
      </c>
      <c r="LNW28" s="568">
        <f t="shared" si="132"/>
        <v>0</v>
      </c>
      <c r="LNX28" s="568">
        <f t="shared" si="132"/>
        <v>0</v>
      </c>
      <c r="LNY28" s="568">
        <f t="shared" si="132"/>
        <v>0</v>
      </c>
      <c r="LNZ28" s="568">
        <f t="shared" si="132"/>
        <v>0</v>
      </c>
      <c r="LOA28" s="568">
        <f t="shared" si="132"/>
        <v>0</v>
      </c>
      <c r="LOB28" s="568">
        <f t="shared" si="132"/>
        <v>0</v>
      </c>
      <c r="LOC28" s="568">
        <f t="shared" si="132"/>
        <v>0</v>
      </c>
      <c r="LOD28" s="568">
        <f t="shared" si="132"/>
        <v>0</v>
      </c>
      <c r="LOE28" s="568">
        <f t="shared" si="132"/>
        <v>0</v>
      </c>
      <c r="LOF28" s="568">
        <f t="shared" si="132"/>
        <v>0</v>
      </c>
      <c r="LOG28" s="568">
        <f t="shared" si="132"/>
        <v>0</v>
      </c>
      <c r="LOH28" s="568">
        <f t="shared" si="132"/>
        <v>0</v>
      </c>
      <c r="LOI28" s="568">
        <f t="shared" si="132"/>
        <v>0</v>
      </c>
      <c r="LOJ28" s="568">
        <f t="shared" si="132"/>
        <v>0</v>
      </c>
      <c r="LOK28" s="568">
        <f t="shared" si="132"/>
        <v>0</v>
      </c>
      <c r="LOL28" s="568">
        <f t="shared" si="132"/>
        <v>0</v>
      </c>
      <c r="LOM28" s="568">
        <f t="shared" si="132"/>
        <v>0</v>
      </c>
      <c r="LON28" s="568">
        <f t="shared" si="132"/>
        <v>0</v>
      </c>
      <c r="LOO28" s="568">
        <f t="shared" ref="LOO28:LQZ28" si="133">LOO26/365</f>
        <v>0</v>
      </c>
      <c r="LOP28" s="568">
        <f t="shared" si="133"/>
        <v>0</v>
      </c>
      <c r="LOQ28" s="568">
        <f t="shared" si="133"/>
        <v>0</v>
      </c>
      <c r="LOR28" s="568">
        <f t="shared" si="133"/>
        <v>0</v>
      </c>
      <c r="LOS28" s="568">
        <f t="shared" si="133"/>
        <v>0</v>
      </c>
      <c r="LOT28" s="568">
        <f t="shared" si="133"/>
        <v>0</v>
      </c>
      <c r="LOU28" s="568">
        <f t="shared" si="133"/>
        <v>0</v>
      </c>
      <c r="LOV28" s="568">
        <f t="shared" si="133"/>
        <v>0</v>
      </c>
      <c r="LOW28" s="568">
        <f t="shared" si="133"/>
        <v>0</v>
      </c>
      <c r="LOX28" s="568">
        <f t="shared" si="133"/>
        <v>0</v>
      </c>
      <c r="LOY28" s="568">
        <f t="shared" si="133"/>
        <v>0</v>
      </c>
      <c r="LOZ28" s="568">
        <f t="shared" si="133"/>
        <v>0</v>
      </c>
      <c r="LPA28" s="568">
        <f t="shared" si="133"/>
        <v>0</v>
      </c>
      <c r="LPB28" s="568">
        <f t="shared" si="133"/>
        <v>0</v>
      </c>
      <c r="LPC28" s="568">
        <f t="shared" si="133"/>
        <v>0</v>
      </c>
      <c r="LPD28" s="568">
        <f t="shared" si="133"/>
        <v>0</v>
      </c>
      <c r="LPE28" s="568">
        <f t="shared" si="133"/>
        <v>0</v>
      </c>
      <c r="LPF28" s="568">
        <f t="shared" si="133"/>
        <v>0</v>
      </c>
      <c r="LPG28" s="568">
        <f t="shared" si="133"/>
        <v>0</v>
      </c>
      <c r="LPH28" s="568">
        <f t="shared" si="133"/>
        <v>0</v>
      </c>
      <c r="LPI28" s="568">
        <f t="shared" si="133"/>
        <v>0</v>
      </c>
      <c r="LPJ28" s="568">
        <f t="shared" si="133"/>
        <v>0</v>
      </c>
      <c r="LPK28" s="568">
        <f t="shared" si="133"/>
        <v>0</v>
      </c>
      <c r="LPL28" s="568">
        <f t="shared" si="133"/>
        <v>0</v>
      </c>
      <c r="LPM28" s="568">
        <f t="shared" si="133"/>
        <v>0</v>
      </c>
      <c r="LPN28" s="568">
        <f t="shared" si="133"/>
        <v>0</v>
      </c>
      <c r="LPO28" s="568">
        <f t="shared" si="133"/>
        <v>0</v>
      </c>
      <c r="LPP28" s="568">
        <f t="shared" si="133"/>
        <v>0</v>
      </c>
      <c r="LPQ28" s="568">
        <f t="shared" si="133"/>
        <v>0</v>
      </c>
      <c r="LPR28" s="568">
        <f t="shared" si="133"/>
        <v>0</v>
      </c>
      <c r="LPS28" s="568">
        <f t="shared" si="133"/>
        <v>0</v>
      </c>
      <c r="LPT28" s="568">
        <f t="shared" si="133"/>
        <v>0</v>
      </c>
      <c r="LPU28" s="568">
        <f t="shared" si="133"/>
        <v>0</v>
      </c>
      <c r="LPV28" s="568">
        <f t="shared" si="133"/>
        <v>0</v>
      </c>
      <c r="LPW28" s="568">
        <f t="shared" si="133"/>
        <v>0</v>
      </c>
      <c r="LPX28" s="568">
        <f t="shared" si="133"/>
        <v>0</v>
      </c>
      <c r="LPY28" s="568">
        <f t="shared" si="133"/>
        <v>0</v>
      </c>
      <c r="LPZ28" s="568">
        <f t="shared" si="133"/>
        <v>0</v>
      </c>
      <c r="LQA28" s="568">
        <f t="shared" si="133"/>
        <v>0</v>
      </c>
      <c r="LQB28" s="568">
        <f t="shared" si="133"/>
        <v>0</v>
      </c>
      <c r="LQC28" s="568">
        <f t="shared" si="133"/>
        <v>0</v>
      </c>
      <c r="LQD28" s="568">
        <f t="shared" si="133"/>
        <v>0</v>
      </c>
      <c r="LQE28" s="568">
        <f t="shared" si="133"/>
        <v>0</v>
      </c>
      <c r="LQF28" s="568">
        <f t="shared" si="133"/>
        <v>0</v>
      </c>
      <c r="LQG28" s="568">
        <f t="shared" si="133"/>
        <v>0</v>
      </c>
      <c r="LQH28" s="568">
        <f t="shared" si="133"/>
        <v>0</v>
      </c>
      <c r="LQI28" s="568">
        <f t="shared" si="133"/>
        <v>0</v>
      </c>
      <c r="LQJ28" s="568">
        <f t="shared" si="133"/>
        <v>0</v>
      </c>
      <c r="LQK28" s="568">
        <f t="shared" si="133"/>
        <v>0</v>
      </c>
      <c r="LQL28" s="568">
        <f t="shared" si="133"/>
        <v>0</v>
      </c>
      <c r="LQM28" s="568">
        <f t="shared" si="133"/>
        <v>0</v>
      </c>
      <c r="LQN28" s="568">
        <f t="shared" si="133"/>
        <v>0</v>
      </c>
      <c r="LQO28" s="568">
        <f t="shared" si="133"/>
        <v>0</v>
      </c>
      <c r="LQP28" s="568">
        <f t="shared" si="133"/>
        <v>0</v>
      </c>
      <c r="LQQ28" s="568">
        <f t="shared" si="133"/>
        <v>0</v>
      </c>
      <c r="LQR28" s="568">
        <f t="shared" si="133"/>
        <v>0</v>
      </c>
      <c r="LQS28" s="568">
        <f t="shared" si="133"/>
        <v>0</v>
      </c>
      <c r="LQT28" s="568">
        <f t="shared" si="133"/>
        <v>0</v>
      </c>
      <c r="LQU28" s="568">
        <f t="shared" si="133"/>
        <v>0</v>
      </c>
      <c r="LQV28" s="568">
        <f t="shared" si="133"/>
        <v>0</v>
      </c>
      <c r="LQW28" s="568">
        <f t="shared" si="133"/>
        <v>0</v>
      </c>
      <c r="LQX28" s="568">
        <f t="shared" si="133"/>
        <v>0</v>
      </c>
      <c r="LQY28" s="568">
        <f t="shared" si="133"/>
        <v>0</v>
      </c>
      <c r="LQZ28" s="568">
        <f t="shared" si="133"/>
        <v>0</v>
      </c>
      <c r="LRA28" s="568">
        <f t="shared" ref="LRA28:LTL28" si="134">LRA26/365</f>
        <v>0</v>
      </c>
      <c r="LRB28" s="568">
        <f t="shared" si="134"/>
        <v>0</v>
      </c>
      <c r="LRC28" s="568">
        <f t="shared" si="134"/>
        <v>0</v>
      </c>
      <c r="LRD28" s="568">
        <f t="shared" si="134"/>
        <v>0</v>
      </c>
      <c r="LRE28" s="568">
        <f t="shared" si="134"/>
        <v>0</v>
      </c>
      <c r="LRF28" s="568">
        <f t="shared" si="134"/>
        <v>0</v>
      </c>
      <c r="LRG28" s="568">
        <f t="shared" si="134"/>
        <v>0</v>
      </c>
      <c r="LRH28" s="568">
        <f t="shared" si="134"/>
        <v>0</v>
      </c>
      <c r="LRI28" s="568">
        <f t="shared" si="134"/>
        <v>0</v>
      </c>
      <c r="LRJ28" s="568">
        <f t="shared" si="134"/>
        <v>0</v>
      </c>
      <c r="LRK28" s="568">
        <f t="shared" si="134"/>
        <v>0</v>
      </c>
      <c r="LRL28" s="568">
        <f t="shared" si="134"/>
        <v>0</v>
      </c>
      <c r="LRM28" s="568">
        <f t="shared" si="134"/>
        <v>0</v>
      </c>
      <c r="LRN28" s="568">
        <f t="shared" si="134"/>
        <v>0</v>
      </c>
      <c r="LRO28" s="568">
        <f t="shared" si="134"/>
        <v>0</v>
      </c>
      <c r="LRP28" s="568">
        <f t="shared" si="134"/>
        <v>0</v>
      </c>
      <c r="LRQ28" s="568">
        <f t="shared" si="134"/>
        <v>0</v>
      </c>
      <c r="LRR28" s="568">
        <f t="shared" si="134"/>
        <v>0</v>
      </c>
      <c r="LRS28" s="568">
        <f t="shared" si="134"/>
        <v>0</v>
      </c>
      <c r="LRT28" s="568">
        <f t="shared" si="134"/>
        <v>0</v>
      </c>
      <c r="LRU28" s="568">
        <f t="shared" si="134"/>
        <v>0</v>
      </c>
      <c r="LRV28" s="568">
        <f t="shared" si="134"/>
        <v>0</v>
      </c>
      <c r="LRW28" s="568">
        <f t="shared" si="134"/>
        <v>0</v>
      </c>
      <c r="LRX28" s="568">
        <f t="shared" si="134"/>
        <v>0</v>
      </c>
      <c r="LRY28" s="568">
        <f t="shared" si="134"/>
        <v>0</v>
      </c>
      <c r="LRZ28" s="568">
        <f t="shared" si="134"/>
        <v>0</v>
      </c>
      <c r="LSA28" s="568">
        <f t="shared" si="134"/>
        <v>0</v>
      </c>
      <c r="LSB28" s="568">
        <f t="shared" si="134"/>
        <v>0</v>
      </c>
      <c r="LSC28" s="568">
        <f t="shared" si="134"/>
        <v>0</v>
      </c>
      <c r="LSD28" s="568">
        <f t="shared" si="134"/>
        <v>0</v>
      </c>
      <c r="LSE28" s="568">
        <f t="shared" si="134"/>
        <v>0</v>
      </c>
      <c r="LSF28" s="568">
        <f t="shared" si="134"/>
        <v>0</v>
      </c>
      <c r="LSG28" s="568">
        <f t="shared" si="134"/>
        <v>0</v>
      </c>
      <c r="LSH28" s="568">
        <f t="shared" si="134"/>
        <v>0</v>
      </c>
      <c r="LSI28" s="568">
        <f t="shared" si="134"/>
        <v>0</v>
      </c>
      <c r="LSJ28" s="568">
        <f t="shared" si="134"/>
        <v>0</v>
      </c>
      <c r="LSK28" s="568">
        <f t="shared" si="134"/>
        <v>0</v>
      </c>
      <c r="LSL28" s="568">
        <f t="shared" si="134"/>
        <v>0</v>
      </c>
      <c r="LSM28" s="568">
        <f t="shared" si="134"/>
        <v>0</v>
      </c>
      <c r="LSN28" s="568">
        <f t="shared" si="134"/>
        <v>0</v>
      </c>
      <c r="LSO28" s="568">
        <f t="shared" si="134"/>
        <v>0</v>
      </c>
      <c r="LSP28" s="568">
        <f t="shared" si="134"/>
        <v>0</v>
      </c>
      <c r="LSQ28" s="568">
        <f t="shared" si="134"/>
        <v>0</v>
      </c>
      <c r="LSR28" s="568">
        <f t="shared" si="134"/>
        <v>0</v>
      </c>
      <c r="LSS28" s="568">
        <f t="shared" si="134"/>
        <v>0</v>
      </c>
      <c r="LST28" s="568">
        <f t="shared" si="134"/>
        <v>0</v>
      </c>
      <c r="LSU28" s="568">
        <f t="shared" si="134"/>
        <v>0</v>
      </c>
      <c r="LSV28" s="568">
        <f t="shared" si="134"/>
        <v>0</v>
      </c>
      <c r="LSW28" s="568">
        <f t="shared" si="134"/>
        <v>0</v>
      </c>
      <c r="LSX28" s="568">
        <f t="shared" si="134"/>
        <v>0</v>
      </c>
      <c r="LSY28" s="568">
        <f t="shared" si="134"/>
        <v>0</v>
      </c>
      <c r="LSZ28" s="568">
        <f t="shared" si="134"/>
        <v>0</v>
      </c>
      <c r="LTA28" s="568">
        <f t="shared" si="134"/>
        <v>0</v>
      </c>
      <c r="LTB28" s="568">
        <f t="shared" si="134"/>
        <v>0</v>
      </c>
      <c r="LTC28" s="568">
        <f t="shared" si="134"/>
        <v>0</v>
      </c>
      <c r="LTD28" s="568">
        <f t="shared" si="134"/>
        <v>0</v>
      </c>
      <c r="LTE28" s="568">
        <f t="shared" si="134"/>
        <v>0</v>
      </c>
      <c r="LTF28" s="568">
        <f t="shared" si="134"/>
        <v>0</v>
      </c>
      <c r="LTG28" s="568">
        <f t="shared" si="134"/>
        <v>0</v>
      </c>
      <c r="LTH28" s="568">
        <f t="shared" si="134"/>
        <v>0</v>
      </c>
      <c r="LTI28" s="568">
        <f t="shared" si="134"/>
        <v>0</v>
      </c>
      <c r="LTJ28" s="568">
        <f t="shared" si="134"/>
        <v>0</v>
      </c>
      <c r="LTK28" s="568">
        <f t="shared" si="134"/>
        <v>0</v>
      </c>
      <c r="LTL28" s="568">
        <f t="shared" si="134"/>
        <v>0</v>
      </c>
      <c r="LTM28" s="568">
        <f t="shared" ref="LTM28:LVX28" si="135">LTM26/365</f>
        <v>0</v>
      </c>
      <c r="LTN28" s="568">
        <f t="shared" si="135"/>
        <v>0</v>
      </c>
      <c r="LTO28" s="568">
        <f t="shared" si="135"/>
        <v>0</v>
      </c>
      <c r="LTP28" s="568">
        <f t="shared" si="135"/>
        <v>0</v>
      </c>
      <c r="LTQ28" s="568">
        <f t="shared" si="135"/>
        <v>0</v>
      </c>
      <c r="LTR28" s="568">
        <f t="shared" si="135"/>
        <v>0</v>
      </c>
      <c r="LTS28" s="568">
        <f t="shared" si="135"/>
        <v>0</v>
      </c>
      <c r="LTT28" s="568">
        <f t="shared" si="135"/>
        <v>0</v>
      </c>
      <c r="LTU28" s="568">
        <f t="shared" si="135"/>
        <v>0</v>
      </c>
      <c r="LTV28" s="568">
        <f t="shared" si="135"/>
        <v>0</v>
      </c>
      <c r="LTW28" s="568">
        <f t="shared" si="135"/>
        <v>0</v>
      </c>
      <c r="LTX28" s="568">
        <f t="shared" si="135"/>
        <v>0</v>
      </c>
      <c r="LTY28" s="568">
        <f t="shared" si="135"/>
        <v>0</v>
      </c>
      <c r="LTZ28" s="568">
        <f t="shared" si="135"/>
        <v>0</v>
      </c>
      <c r="LUA28" s="568">
        <f t="shared" si="135"/>
        <v>0</v>
      </c>
      <c r="LUB28" s="568">
        <f t="shared" si="135"/>
        <v>0</v>
      </c>
      <c r="LUC28" s="568">
        <f t="shared" si="135"/>
        <v>0</v>
      </c>
      <c r="LUD28" s="568">
        <f t="shared" si="135"/>
        <v>0</v>
      </c>
      <c r="LUE28" s="568">
        <f t="shared" si="135"/>
        <v>0</v>
      </c>
      <c r="LUF28" s="568">
        <f t="shared" si="135"/>
        <v>0</v>
      </c>
      <c r="LUG28" s="568">
        <f t="shared" si="135"/>
        <v>0</v>
      </c>
      <c r="LUH28" s="568">
        <f t="shared" si="135"/>
        <v>0</v>
      </c>
      <c r="LUI28" s="568">
        <f t="shared" si="135"/>
        <v>0</v>
      </c>
      <c r="LUJ28" s="568">
        <f t="shared" si="135"/>
        <v>0</v>
      </c>
      <c r="LUK28" s="568">
        <f t="shared" si="135"/>
        <v>0</v>
      </c>
      <c r="LUL28" s="568">
        <f t="shared" si="135"/>
        <v>0</v>
      </c>
      <c r="LUM28" s="568">
        <f t="shared" si="135"/>
        <v>0</v>
      </c>
      <c r="LUN28" s="568">
        <f t="shared" si="135"/>
        <v>0</v>
      </c>
      <c r="LUO28" s="568">
        <f t="shared" si="135"/>
        <v>0</v>
      </c>
      <c r="LUP28" s="568">
        <f t="shared" si="135"/>
        <v>0</v>
      </c>
      <c r="LUQ28" s="568">
        <f t="shared" si="135"/>
        <v>0</v>
      </c>
      <c r="LUR28" s="568">
        <f t="shared" si="135"/>
        <v>0</v>
      </c>
      <c r="LUS28" s="568">
        <f t="shared" si="135"/>
        <v>0</v>
      </c>
      <c r="LUT28" s="568">
        <f t="shared" si="135"/>
        <v>0</v>
      </c>
      <c r="LUU28" s="568">
        <f t="shared" si="135"/>
        <v>0</v>
      </c>
      <c r="LUV28" s="568">
        <f t="shared" si="135"/>
        <v>0</v>
      </c>
      <c r="LUW28" s="568">
        <f t="shared" si="135"/>
        <v>0</v>
      </c>
      <c r="LUX28" s="568">
        <f t="shared" si="135"/>
        <v>0</v>
      </c>
      <c r="LUY28" s="568">
        <f t="shared" si="135"/>
        <v>0</v>
      </c>
      <c r="LUZ28" s="568">
        <f t="shared" si="135"/>
        <v>0</v>
      </c>
      <c r="LVA28" s="568">
        <f t="shared" si="135"/>
        <v>0</v>
      </c>
      <c r="LVB28" s="568">
        <f t="shared" si="135"/>
        <v>0</v>
      </c>
      <c r="LVC28" s="568">
        <f t="shared" si="135"/>
        <v>0</v>
      </c>
      <c r="LVD28" s="568">
        <f t="shared" si="135"/>
        <v>0</v>
      </c>
      <c r="LVE28" s="568">
        <f t="shared" si="135"/>
        <v>0</v>
      </c>
      <c r="LVF28" s="568">
        <f t="shared" si="135"/>
        <v>0</v>
      </c>
      <c r="LVG28" s="568">
        <f t="shared" si="135"/>
        <v>0</v>
      </c>
      <c r="LVH28" s="568">
        <f t="shared" si="135"/>
        <v>0</v>
      </c>
      <c r="LVI28" s="568">
        <f t="shared" si="135"/>
        <v>0</v>
      </c>
      <c r="LVJ28" s="568">
        <f t="shared" si="135"/>
        <v>0</v>
      </c>
      <c r="LVK28" s="568">
        <f t="shared" si="135"/>
        <v>0</v>
      </c>
      <c r="LVL28" s="568">
        <f t="shared" si="135"/>
        <v>0</v>
      </c>
      <c r="LVM28" s="568">
        <f t="shared" si="135"/>
        <v>0</v>
      </c>
      <c r="LVN28" s="568">
        <f t="shared" si="135"/>
        <v>0</v>
      </c>
      <c r="LVO28" s="568">
        <f t="shared" si="135"/>
        <v>0</v>
      </c>
      <c r="LVP28" s="568">
        <f t="shared" si="135"/>
        <v>0</v>
      </c>
      <c r="LVQ28" s="568">
        <f t="shared" si="135"/>
        <v>0</v>
      </c>
      <c r="LVR28" s="568">
        <f t="shared" si="135"/>
        <v>0</v>
      </c>
      <c r="LVS28" s="568">
        <f t="shared" si="135"/>
        <v>0</v>
      </c>
      <c r="LVT28" s="568">
        <f t="shared" si="135"/>
        <v>0</v>
      </c>
      <c r="LVU28" s="568">
        <f t="shared" si="135"/>
        <v>0</v>
      </c>
      <c r="LVV28" s="568">
        <f t="shared" si="135"/>
        <v>0</v>
      </c>
      <c r="LVW28" s="568">
        <f t="shared" si="135"/>
        <v>0</v>
      </c>
      <c r="LVX28" s="568">
        <f t="shared" si="135"/>
        <v>0</v>
      </c>
      <c r="LVY28" s="568">
        <f t="shared" ref="LVY28:LYJ28" si="136">LVY26/365</f>
        <v>0</v>
      </c>
      <c r="LVZ28" s="568">
        <f t="shared" si="136"/>
        <v>0</v>
      </c>
      <c r="LWA28" s="568">
        <f t="shared" si="136"/>
        <v>0</v>
      </c>
      <c r="LWB28" s="568">
        <f t="shared" si="136"/>
        <v>0</v>
      </c>
      <c r="LWC28" s="568">
        <f t="shared" si="136"/>
        <v>0</v>
      </c>
      <c r="LWD28" s="568">
        <f t="shared" si="136"/>
        <v>0</v>
      </c>
      <c r="LWE28" s="568">
        <f t="shared" si="136"/>
        <v>0</v>
      </c>
      <c r="LWF28" s="568">
        <f t="shared" si="136"/>
        <v>0</v>
      </c>
      <c r="LWG28" s="568">
        <f t="shared" si="136"/>
        <v>0</v>
      </c>
      <c r="LWH28" s="568">
        <f t="shared" si="136"/>
        <v>0</v>
      </c>
      <c r="LWI28" s="568">
        <f t="shared" si="136"/>
        <v>0</v>
      </c>
      <c r="LWJ28" s="568">
        <f t="shared" si="136"/>
        <v>0</v>
      </c>
      <c r="LWK28" s="568">
        <f t="shared" si="136"/>
        <v>0</v>
      </c>
      <c r="LWL28" s="568">
        <f t="shared" si="136"/>
        <v>0</v>
      </c>
      <c r="LWM28" s="568">
        <f t="shared" si="136"/>
        <v>0</v>
      </c>
      <c r="LWN28" s="568">
        <f t="shared" si="136"/>
        <v>0</v>
      </c>
      <c r="LWO28" s="568">
        <f t="shared" si="136"/>
        <v>0</v>
      </c>
      <c r="LWP28" s="568">
        <f t="shared" si="136"/>
        <v>0</v>
      </c>
      <c r="LWQ28" s="568">
        <f t="shared" si="136"/>
        <v>0</v>
      </c>
      <c r="LWR28" s="568">
        <f t="shared" si="136"/>
        <v>0</v>
      </c>
      <c r="LWS28" s="568">
        <f t="shared" si="136"/>
        <v>0</v>
      </c>
      <c r="LWT28" s="568">
        <f t="shared" si="136"/>
        <v>0</v>
      </c>
      <c r="LWU28" s="568">
        <f t="shared" si="136"/>
        <v>0</v>
      </c>
      <c r="LWV28" s="568">
        <f t="shared" si="136"/>
        <v>0</v>
      </c>
      <c r="LWW28" s="568">
        <f t="shared" si="136"/>
        <v>0</v>
      </c>
      <c r="LWX28" s="568">
        <f t="shared" si="136"/>
        <v>0</v>
      </c>
      <c r="LWY28" s="568">
        <f t="shared" si="136"/>
        <v>0</v>
      </c>
      <c r="LWZ28" s="568">
        <f t="shared" si="136"/>
        <v>0</v>
      </c>
      <c r="LXA28" s="568">
        <f t="shared" si="136"/>
        <v>0</v>
      </c>
      <c r="LXB28" s="568">
        <f t="shared" si="136"/>
        <v>0</v>
      </c>
      <c r="LXC28" s="568">
        <f t="shared" si="136"/>
        <v>0</v>
      </c>
      <c r="LXD28" s="568">
        <f t="shared" si="136"/>
        <v>0</v>
      </c>
      <c r="LXE28" s="568">
        <f t="shared" si="136"/>
        <v>0</v>
      </c>
      <c r="LXF28" s="568">
        <f t="shared" si="136"/>
        <v>0</v>
      </c>
      <c r="LXG28" s="568">
        <f t="shared" si="136"/>
        <v>0</v>
      </c>
      <c r="LXH28" s="568">
        <f t="shared" si="136"/>
        <v>0</v>
      </c>
      <c r="LXI28" s="568">
        <f t="shared" si="136"/>
        <v>0</v>
      </c>
      <c r="LXJ28" s="568">
        <f t="shared" si="136"/>
        <v>0</v>
      </c>
      <c r="LXK28" s="568">
        <f t="shared" si="136"/>
        <v>0</v>
      </c>
      <c r="LXL28" s="568">
        <f t="shared" si="136"/>
        <v>0</v>
      </c>
      <c r="LXM28" s="568">
        <f t="shared" si="136"/>
        <v>0</v>
      </c>
      <c r="LXN28" s="568">
        <f t="shared" si="136"/>
        <v>0</v>
      </c>
      <c r="LXO28" s="568">
        <f t="shared" si="136"/>
        <v>0</v>
      </c>
      <c r="LXP28" s="568">
        <f t="shared" si="136"/>
        <v>0</v>
      </c>
      <c r="LXQ28" s="568">
        <f t="shared" si="136"/>
        <v>0</v>
      </c>
      <c r="LXR28" s="568">
        <f t="shared" si="136"/>
        <v>0</v>
      </c>
      <c r="LXS28" s="568">
        <f t="shared" si="136"/>
        <v>0</v>
      </c>
      <c r="LXT28" s="568">
        <f t="shared" si="136"/>
        <v>0</v>
      </c>
      <c r="LXU28" s="568">
        <f t="shared" si="136"/>
        <v>0</v>
      </c>
      <c r="LXV28" s="568">
        <f t="shared" si="136"/>
        <v>0</v>
      </c>
      <c r="LXW28" s="568">
        <f t="shared" si="136"/>
        <v>0</v>
      </c>
      <c r="LXX28" s="568">
        <f t="shared" si="136"/>
        <v>0</v>
      </c>
      <c r="LXY28" s="568">
        <f t="shared" si="136"/>
        <v>0</v>
      </c>
      <c r="LXZ28" s="568">
        <f t="shared" si="136"/>
        <v>0</v>
      </c>
      <c r="LYA28" s="568">
        <f t="shared" si="136"/>
        <v>0</v>
      </c>
      <c r="LYB28" s="568">
        <f t="shared" si="136"/>
        <v>0</v>
      </c>
      <c r="LYC28" s="568">
        <f t="shared" si="136"/>
        <v>0</v>
      </c>
      <c r="LYD28" s="568">
        <f t="shared" si="136"/>
        <v>0</v>
      </c>
      <c r="LYE28" s="568">
        <f t="shared" si="136"/>
        <v>0</v>
      </c>
      <c r="LYF28" s="568">
        <f t="shared" si="136"/>
        <v>0</v>
      </c>
      <c r="LYG28" s="568">
        <f t="shared" si="136"/>
        <v>0</v>
      </c>
      <c r="LYH28" s="568">
        <f t="shared" si="136"/>
        <v>0</v>
      </c>
      <c r="LYI28" s="568">
        <f t="shared" si="136"/>
        <v>0</v>
      </c>
      <c r="LYJ28" s="568">
        <f t="shared" si="136"/>
        <v>0</v>
      </c>
      <c r="LYK28" s="568">
        <f t="shared" ref="LYK28:MAV28" si="137">LYK26/365</f>
        <v>0</v>
      </c>
      <c r="LYL28" s="568">
        <f t="shared" si="137"/>
        <v>0</v>
      </c>
      <c r="LYM28" s="568">
        <f t="shared" si="137"/>
        <v>0</v>
      </c>
      <c r="LYN28" s="568">
        <f t="shared" si="137"/>
        <v>0</v>
      </c>
      <c r="LYO28" s="568">
        <f t="shared" si="137"/>
        <v>0</v>
      </c>
      <c r="LYP28" s="568">
        <f t="shared" si="137"/>
        <v>0</v>
      </c>
      <c r="LYQ28" s="568">
        <f t="shared" si="137"/>
        <v>0</v>
      </c>
      <c r="LYR28" s="568">
        <f t="shared" si="137"/>
        <v>0</v>
      </c>
      <c r="LYS28" s="568">
        <f t="shared" si="137"/>
        <v>0</v>
      </c>
      <c r="LYT28" s="568">
        <f t="shared" si="137"/>
        <v>0</v>
      </c>
      <c r="LYU28" s="568">
        <f t="shared" si="137"/>
        <v>0</v>
      </c>
      <c r="LYV28" s="568">
        <f t="shared" si="137"/>
        <v>0</v>
      </c>
      <c r="LYW28" s="568">
        <f t="shared" si="137"/>
        <v>0</v>
      </c>
      <c r="LYX28" s="568">
        <f t="shared" si="137"/>
        <v>0</v>
      </c>
      <c r="LYY28" s="568">
        <f t="shared" si="137"/>
        <v>0</v>
      </c>
      <c r="LYZ28" s="568">
        <f t="shared" si="137"/>
        <v>0</v>
      </c>
      <c r="LZA28" s="568">
        <f t="shared" si="137"/>
        <v>0</v>
      </c>
      <c r="LZB28" s="568">
        <f t="shared" si="137"/>
        <v>0</v>
      </c>
      <c r="LZC28" s="568">
        <f t="shared" si="137"/>
        <v>0</v>
      </c>
      <c r="LZD28" s="568">
        <f t="shared" si="137"/>
        <v>0</v>
      </c>
      <c r="LZE28" s="568">
        <f t="shared" si="137"/>
        <v>0</v>
      </c>
      <c r="LZF28" s="568">
        <f t="shared" si="137"/>
        <v>0</v>
      </c>
      <c r="LZG28" s="568">
        <f t="shared" si="137"/>
        <v>0</v>
      </c>
      <c r="LZH28" s="568">
        <f t="shared" si="137"/>
        <v>0</v>
      </c>
      <c r="LZI28" s="568">
        <f t="shared" si="137"/>
        <v>0</v>
      </c>
      <c r="LZJ28" s="568">
        <f t="shared" si="137"/>
        <v>0</v>
      </c>
      <c r="LZK28" s="568">
        <f t="shared" si="137"/>
        <v>0</v>
      </c>
      <c r="LZL28" s="568">
        <f t="shared" si="137"/>
        <v>0</v>
      </c>
      <c r="LZM28" s="568">
        <f t="shared" si="137"/>
        <v>0</v>
      </c>
      <c r="LZN28" s="568">
        <f t="shared" si="137"/>
        <v>0</v>
      </c>
      <c r="LZO28" s="568">
        <f t="shared" si="137"/>
        <v>0</v>
      </c>
      <c r="LZP28" s="568">
        <f t="shared" si="137"/>
        <v>0</v>
      </c>
      <c r="LZQ28" s="568">
        <f t="shared" si="137"/>
        <v>0</v>
      </c>
      <c r="LZR28" s="568">
        <f t="shared" si="137"/>
        <v>0</v>
      </c>
      <c r="LZS28" s="568">
        <f t="shared" si="137"/>
        <v>0</v>
      </c>
      <c r="LZT28" s="568">
        <f t="shared" si="137"/>
        <v>0</v>
      </c>
      <c r="LZU28" s="568">
        <f t="shared" si="137"/>
        <v>0</v>
      </c>
      <c r="LZV28" s="568">
        <f t="shared" si="137"/>
        <v>0</v>
      </c>
      <c r="LZW28" s="568">
        <f t="shared" si="137"/>
        <v>0</v>
      </c>
      <c r="LZX28" s="568">
        <f t="shared" si="137"/>
        <v>0</v>
      </c>
      <c r="LZY28" s="568">
        <f t="shared" si="137"/>
        <v>0</v>
      </c>
      <c r="LZZ28" s="568">
        <f t="shared" si="137"/>
        <v>0</v>
      </c>
      <c r="MAA28" s="568">
        <f t="shared" si="137"/>
        <v>0</v>
      </c>
      <c r="MAB28" s="568">
        <f t="shared" si="137"/>
        <v>0</v>
      </c>
      <c r="MAC28" s="568">
        <f t="shared" si="137"/>
        <v>0</v>
      </c>
      <c r="MAD28" s="568">
        <f t="shared" si="137"/>
        <v>0</v>
      </c>
      <c r="MAE28" s="568">
        <f t="shared" si="137"/>
        <v>0</v>
      </c>
      <c r="MAF28" s="568">
        <f t="shared" si="137"/>
        <v>0</v>
      </c>
      <c r="MAG28" s="568">
        <f t="shared" si="137"/>
        <v>0</v>
      </c>
      <c r="MAH28" s="568">
        <f t="shared" si="137"/>
        <v>0</v>
      </c>
      <c r="MAI28" s="568">
        <f t="shared" si="137"/>
        <v>0</v>
      </c>
      <c r="MAJ28" s="568">
        <f t="shared" si="137"/>
        <v>0</v>
      </c>
      <c r="MAK28" s="568">
        <f t="shared" si="137"/>
        <v>0</v>
      </c>
      <c r="MAL28" s="568">
        <f t="shared" si="137"/>
        <v>0</v>
      </c>
      <c r="MAM28" s="568">
        <f t="shared" si="137"/>
        <v>0</v>
      </c>
      <c r="MAN28" s="568">
        <f t="shared" si="137"/>
        <v>0</v>
      </c>
      <c r="MAO28" s="568">
        <f t="shared" si="137"/>
        <v>0</v>
      </c>
      <c r="MAP28" s="568">
        <f t="shared" si="137"/>
        <v>0</v>
      </c>
      <c r="MAQ28" s="568">
        <f t="shared" si="137"/>
        <v>0</v>
      </c>
      <c r="MAR28" s="568">
        <f t="shared" si="137"/>
        <v>0</v>
      </c>
      <c r="MAS28" s="568">
        <f t="shared" si="137"/>
        <v>0</v>
      </c>
      <c r="MAT28" s="568">
        <f t="shared" si="137"/>
        <v>0</v>
      </c>
      <c r="MAU28" s="568">
        <f t="shared" si="137"/>
        <v>0</v>
      </c>
      <c r="MAV28" s="568">
        <f t="shared" si="137"/>
        <v>0</v>
      </c>
      <c r="MAW28" s="568">
        <f t="shared" ref="MAW28:MDH28" si="138">MAW26/365</f>
        <v>0</v>
      </c>
      <c r="MAX28" s="568">
        <f t="shared" si="138"/>
        <v>0</v>
      </c>
      <c r="MAY28" s="568">
        <f t="shared" si="138"/>
        <v>0</v>
      </c>
      <c r="MAZ28" s="568">
        <f t="shared" si="138"/>
        <v>0</v>
      </c>
      <c r="MBA28" s="568">
        <f t="shared" si="138"/>
        <v>0</v>
      </c>
      <c r="MBB28" s="568">
        <f t="shared" si="138"/>
        <v>0</v>
      </c>
      <c r="MBC28" s="568">
        <f t="shared" si="138"/>
        <v>0</v>
      </c>
      <c r="MBD28" s="568">
        <f t="shared" si="138"/>
        <v>0</v>
      </c>
      <c r="MBE28" s="568">
        <f t="shared" si="138"/>
        <v>0</v>
      </c>
      <c r="MBF28" s="568">
        <f t="shared" si="138"/>
        <v>0</v>
      </c>
      <c r="MBG28" s="568">
        <f t="shared" si="138"/>
        <v>0</v>
      </c>
      <c r="MBH28" s="568">
        <f t="shared" si="138"/>
        <v>0</v>
      </c>
      <c r="MBI28" s="568">
        <f t="shared" si="138"/>
        <v>0</v>
      </c>
      <c r="MBJ28" s="568">
        <f t="shared" si="138"/>
        <v>0</v>
      </c>
      <c r="MBK28" s="568">
        <f t="shared" si="138"/>
        <v>0</v>
      </c>
      <c r="MBL28" s="568">
        <f t="shared" si="138"/>
        <v>0</v>
      </c>
      <c r="MBM28" s="568">
        <f t="shared" si="138"/>
        <v>0</v>
      </c>
      <c r="MBN28" s="568">
        <f t="shared" si="138"/>
        <v>0</v>
      </c>
      <c r="MBO28" s="568">
        <f t="shared" si="138"/>
        <v>0</v>
      </c>
      <c r="MBP28" s="568">
        <f t="shared" si="138"/>
        <v>0</v>
      </c>
      <c r="MBQ28" s="568">
        <f t="shared" si="138"/>
        <v>0</v>
      </c>
      <c r="MBR28" s="568">
        <f t="shared" si="138"/>
        <v>0</v>
      </c>
      <c r="MBS28" s="568">
        <f t="shared" si="138"/>
        <v>0</v>
      </c>
      <c r="MBT28" s="568">
        <f t="shared" si="138"/>
        <v>0</v>
      </c>
      <c r="MBU28" s="568">
        <f t="shared" si="138"/>
        <v>0</v>
      </c>
      <c r="MBV28" s="568">
        <f t="shared" si="138"/>
        <v>0</v>
      </c>
      <c r="MBW28" s="568">
        <f t="shared" si="138"/>
        <v>0</v>
      </c>
      <c r="MBX28" s="568">
        <f t="shared" si="138"/>
        <v>0</v>
      </c>
      <c r="MBY28" s="568">
        <f t="shared" si="138"/>
        <v>0</v>
      </c>
      <c r="MBZ28" s="568">
        <f t="shared" si="138"/>
        <v>0</v>
      </c>
      <c r="MCA28" s="568">
        <f t="shared" si="138"/>
        <v>0</v>
      </c>
      <c r="MCB28" s="568">
        <f t="shared" si="138"/>
        <v>0</v>
      </c>
      <c r="MCC28" s="568">
        <f t="shared" si="138"/>
        <v>0</v>
      </c>
      <c r="MCD28" s="568">
        <f t="shared" si="138"/>
        <v>0</v>
      </c>
      <c r="MCE28" s="568">
        <f t="shared" si="138"/>
        <v>0</v>
      </c>
      <c r="MCF28" s="568">
        <f t="shared" si="138"/>
        <v>0</v>
      </c>
      <c r="MCG28" s="568">
        <f t="shared" si="138"/>
        <v>0</v>
      </c>
      <c r="MCH28" s="568">
        <f t="shared" si="138"/>
        <v>0</v>
      </c>
      <c r="MCI28" s="568">
        <f t="shared" si="138"/>
        <v>0</v>
      </c>
      <c r="MCJ28" s="568">
        <f t="shared" si="138"/>
        <v>0</v>
      </c>
      <c r="MCK28" s="568">
        <f t="shared" si="138"/>
        <v>0</v>
      </c>
      <c r="MCL28" s="568">
        <f t="shared" si="138"/>
        <v>0</v>
      </c>
      <c r="MCM28" s="568">
        <f t="shared" si="138"/>
        <v>0</v>
      </c>
      <c r="MCN28" s="568">
        <f t="shared" si="138"/>
        <v>0</v>
      </c>
      <c r="MCO28" s="568">
        <f t="shared" si="138"/>
        <v>0</v>
      </c>
      <c r="MCP28" s="568">
        <f t="shared" si="138"/>
        <v>0</v>
      </c>
      <c r="MCQ28" s="568">
        <f t="shared" si="138"/>
        <v>0</v>
      </c>
      <c r="MCR28" s="568">
        <f t="shared" si="138"/>
        <v>0</v>
      </c>
      <c r="MCS28" s="568">
        <f t="shared" si="138"/>
        <v>0</v>
      </c>
      <c r="MCT28" s="568">
        <f t="shared" si="138"/>
        <v>0</v>
      </c>
      <c r="MCU28" s="568">
        <f t="shared" si="138"/>
        <v>0</v>
      </c>
      <c r="MCV28" s="568">
        <f t="shared" si="138"/>
        <v>0</v>
      </c>
      <c r="MCW28" s="568">
        <f t="shared" si="138"/>
        <v>0</v>
      </c>
      <c r="MCX28" s="568">
        <f t="shared" si="138"/>
        <v>0</v>
      </c>
      <c r="MCY28" s="568">
        <f t="shared" si="138"/>
        <v>0</v>
      </c>
      <c r="MCZ28" s="568">
        <f t="shared" si="138"/>
        <v>0</v>
      </c>
      <c r="MDA28" s="568">
        <f t="shared" si="138"/>
        <v>0</v>
      </c>
      <c r="MDB28" s="568">
        <f t="shared" si="138"/>
        <v>0</v>
      </c>
      <c r="MDC28" s="568">
        <f t="shared" si="138"/>
        <v>0</v>
      </c>
      <c r="MDD28" s="568">
        <f t="shared" si="138"/>
        <v>0</v>
      </c>
      <c r="MDE28" s="568">
        <f t="shared" si="138"/>
        <v>0</v>
      </c>
      <c r="MDF28" s="568">
        <f t="shared" si="138"/>
        <v>0</v>
      </c>
      <c r="MDG28" s="568">
        <f t="shared" si="138"/>
        <v>0</v>
      </c>
      <c r="MDH28" s="568">
        <f t="shared" si="138"/>
        <v>0</v>
      </c>
      <c r="MDI28" s="568">
        <f t="shared" ref="MDI28:MFT28" si="139">MDI26/365</f>
        <v>0</v>
      </c>
      <c r="MDJ28" s="568">
        <f t="shared" si="139"/>
        <v>0</v>
      </c>
      <c r="MDK28" s="568">
        <f t="shared" si="139"/>
        <v>0</v>
      </c>
      <c r="MDL28" s="568">
        <f t="shared" si="139"/>
        <v>0</v>
      </c>
      <c r="MDM28" s="568">
        <f t="shared" si="139"/>
        <v>0</v>
      </c>
      <c r="MDN28" s="568">
        <f t="shared" si="139"/>
        <v>0</v>
      </c>
      <c r="MDO28" s="568">
        <f t="shared" si="139"/>
        <v>0</v>
      </c>
      <c r="MDP28" s="568">
        <f t="shared" si="139"/>
        <v>0</v>
      </c>
      <c r="MDQ28" s="568">
        <f t="shared" si="139"/>
        <v>0</v>
      </c>
      <c r="MDR28" s="568">
        <f t="shared" si="139"/>
        <v>0</v>
      </c>
      <c r="MDS28" s="568">
        <f t="shared" si="139"/>
        <v>0</v>
      </c>
      <c r="MDT28" s="568">
        <f t="shared" si="139"/>
        <v>0</v>
      </c>
      <c r="MDU28" s="568">
        <f t="shared" si="139"/>
        <v>0</v>
      </c>
      <c r="MDV28" s="568">
        <f t="shared" si="139"/>
        <v>0</v>
      </c>
      <c r="MDW28" s="568">
        <f t="shared" si="139"/>
        <v>0</v>
      </c>
      <c r="MDX28" s="568">
        <f t="shared" si="139"/>
        <v>0</v>
      </c>
      <c r="MDY28" s="568">
        <f t="shared" si="139"/>
        <v>0</v>
      </c>
      <c r="MDZ28" s="568">
        <f t="shared" si="139"/>
        <v>0</v>
      </c>
      <c r="MEA28" s="568">
        <f t="shared" si="139"/>
        <v>0</v>
      </c>
      <c r="MEB28" s="568">
        <f t="shared" si="139"/>
        <v>0</v>
      </c>
      <c r="MEC28" s="568">
        <f t="shared" si="139"/>
        <v>0</v>
      </c>
      <c r="MED28" s="568">
        <f t="shared" si="139"/>
        <v>0</v>
      </c>
      <c r="MEE28" s="568">
        <f t="shared" si="139"/>
        <v>0</v>
      </c>
      <c r="MEF28" s="568">
        <f t="shared" si="139"/>
        <v>0</v>
      </c>
      <c r="MEG28" s="568">
        <f t="shared" si="139"/>
        <v>0</v>
      </c>
      <c r="MEH28" s="568">
        <f t="shared" si="139"/>
        <v>0</v>
      </c>
      <c r="MEI28" s="568">
        <f t="shared" si="139"/>
        <v>0</v>
      </c>
      <c r="MEJ28" s="568">
        <f t="shared" si="139"/>
        <v>0</v>
      </c>
      <c r="MEK28" s="568">
        <f t="shared" si="139"/>
        <v>0</v>
      </c>
      <c r="MEL28" s="568">
        <f t="shared" si="139"/>
        <v>0</v>
      </c>
      <c r="MEM28" s="568">
        <f t="shared" si="139"/>
        <v>0</v>
      </c>
      <c r="MEN28" s="568">
        <f t="shared" si="139"/>
        <v>0</v>
      </c>
      <c r="MEO28" s="568">
        <f t="shared" si="139"/>
        <v>0</v>
      </c>
      <c r="MEP28" s="568">
        <f t="shared" si="139"/>
        <v>0</v>
      </c>
      <c r="MEQ28" s="568">
        <f t="shared" si="139"/>
        <v>0</v>
      </c>
      <c r="MER28" s="568">
        <f t="shared" si="139"/>
        <v>0</v>
      </c>
      <c r="MES28" s="568">
        <f t="shared" si="139"/>
        <v>0</v>
      </c>
      <c r="MET28" s="568">
        <f t="shared" si="139"/>
        <v>0</v>
      </c>
      <c r="MEU28" s="568">
        <f t="shared" si="139"/>
        <v>0</v>
      </c>
      <c r="MEV28" s="568">
        <f t="shared" si="139"/>
        <v>0</v>
      </c>
      <c r="MEW28" s="568">
        <f t="shared" si="139"/>
        <v>0</v>
      </c>
      <c r="MEX28" s="568">
        <f t="shared" si="139"/>
        <v>0</v>
      </c>
      <c r="MEY28" s="568">
        <f t="shared" si="139"/>
        <v>0</v>
      </c>
      <c r="MEZ28" s="568">
        <f t="shared" si="139"/>
        <v>0</v>
      </c>
      <c r="MFA28" s="568">
        <f t="shared" si="139"/>
        <v>0</v>
      </c>
      <c r="MFB28" s="568">
        <f t="shared" si="139"/>
        <v>0</v>
      </c>
      <c r="MFC28" s="568">
        <f t="shared" si="139"/>
        <v>0</v>
      </c>
      <c r="MFD28" s="568">
        <f t="shared" si="139"/>
        <v>0</v>
      </c>
      <c r="MFE28" s="568">
        <f t="shared" si="139"/>
        <v>0</v>
      </c>
      <c r="MFF28" s="568">
        <f t="shared" si="139"/>
        <v>0</v>
      </c>
      <c r="MFG28" s="568">
        <f t="shared" si="139"/>
        <v>0</v>
      </c>
      <c r="MFH28" s="568">
        <f t="shared" si="139"/>
        <v>0</v>
      </c>
      <c r="MFI28" s="568">
        <f t="shared" si="139"/>
        <v>0</v>
      </c>
      <c r="MFJ28" s="568">
        <f t="shared" si="139"/>
        <v>0</v>
      </c>
      <c r="MFK28" s="568">
        <f t="shared" si="139"/>
        <v>0</v>
      </c>
      <c r="MFL28" s="568">
        <f t="shared" si="139"/>
        <v>0</v>
      </c>
      <c r="MFM28" s="568">
        <f t="shared" si="139"/>
        <v>0</v>
      </c>
      <c r="MFN28" s="568">
        <f t="shared" si="139"/>
        <v>0</v>
      </c>
      <c r="MFO28" s="568">
        <f t="shared" si="139"/>
        <v>0</v>
      </c>
      <c r="MFP28" s="568">
        <f t="shared" si="139"/>
        <v>0</v>
      </c>
      <c r="MFQ28" s="568">
        <f t="shared" si="139"/>
        <v>0</v>
      </c>
      <c r="MFR28" s="568">
        <f t="shared" si="139"/>
        <v>0</v>
      </c>
      <c r="MFS28" s="568">
        <f t="shared" si="139"/>
        <v>0</v>
      </c>
      <c r="MFT28" s="568">
        <f t="shared" si="139"/>
        <v>0</v>
      </c>
      <c r="MFU28" s="568">
        <f t="shared" ref="MFU28:MIF28" si="140">MFU26/365</f>
        <v>0</v>
      </c>
      <c r="MFV28" s="568">
        <f t="shared" si="140"/>
        <v>0</v>
      </c>
      <c r="MFW28" s="568">
        <f t="shared" si="140"/>
        <v>0</v>
      </c>
      <c r="MFX28" s="568">
        <f t="shared" si="140"/>
        <v>0</v>
      </c>
      <c r="MFY28" s="568">
        <f t="shared" si="140"/>
        <v>0</v>
      </c>
      <c r="MFZ28" s="568">
        <f t="shared" si="140"/>
        <v>0</v>
      </c>
      <c r="MGA28" s="568">
        <f t="shared" si="140"/>
        <v>0</v>
      </c>
      <c r="MGB28" s="568">
        <f t="shared" si="140"/>
        <v>0</v>
      </c>
      <c r="MGC28" s="568">
        <f t="shared" si="140"/>
        <v>0</v>
      </c>
      <c r="MGD28" s="568">
        <f t="shared" si="140"/>
        <v>0</v>
      </c>
      <c r="MGE28" s="568">
        <f t="shared" si="140"/>
        <v>0</v>
      </c>
      <c r="MGF28" s="568">
        <f t="shared" si="140"/>
        <v>0</v>
      </c>
      <c r="MGG28" s="568">
        <f t="shared" si="140"/>
        <v>0</v>
      </c>
      <c r="MGH28" s="568">
        <f t="shared" si="140"/>
        <v>0</v>
      </c>
      <c r="MGI28" s="568">
        <f t="shared" si="140"/>
        <v>0</v>
      </c>
      <c r="MGJ28" s="568">
        <f t="shared" si="140"/>
        <v>0</v>
      </c>
      <c r="MGK28" s="568">
        <f t="shared" si="140"/>
        <v>0</v>
      </c>
      <c r="MGL28" s="568">
        <f t="shared" si="140"/>
        <v>0</v>
      </c>
      <c r="MGM28" s="568">
        <f t="shared" si="140"/>
        <v>0</v>
      </c>
      <c r="MGN28" s="568">
        <f t="shared" si="140"/>
        <v>0</v>
      </c>
      <c r="MGO28" s="568">
        <f t="shared" si="140"/>
        <v>0</v>
      </c>
      <c r="MGP28" s="568">
        <f t="shared" si="140"/>
        <v>0</v>
      </c>
      <c r="MGQ28" s="568">
        <f t="shared" si="140"/>
        <v>0</v>
      </c>
      <c r="MGR28" s="568">
        <f t="shared" si="140"/>
        <v>0</v>
      </c>
      <c r="MGS28" s="568">
        <f t="shared" si="140"/>
        <v>0</v>
      </c>
      <c r="MGT28" s="568">
        <f t="shared" si="140"/>
        <v>0</v>
      </c>
      <c r="MGU28" s="568">
        <f t="shared" si="140"/>
        <v>0</v>
      </c>
      <c r="MGV28" s="568">
        <f t="shared" si="140"/>
        <v>0</v>
      </c>
      <c r="MGW28" s="568">
        <f t="shared" si="140"/>
        <v>0</v>
      </c>
      <c r="MGX28" s="568">
        <f t="shared" si="140"/>
        <v>0</v>
      </c>
      <c r="MGY28" s="568">
        <f t="shared" si="140"/>
        <v>0</v>
      </c>
      <c r="MGZ28" s="568">
        <f t="shared" si="140"/>
        <v>0</v>
      </c>
      <c r="MHA28" s="568">
        <f t="shared" si="140"/>
        <v>0</v>
      </c>
      <c r="MHB28" s="568">
        <f t="shared" si="140"/>
        <v>0</v>
      </c>
      <c r="MHC28" s="568">
        <f t="shared" si="140"/>
        <v>0</v>
      </c>
      <c r="MHD28" s="568">
        <f t="shared" si="140"/>
        <v>0</v>
      </c>
      <c r="MHE28" s="568">
        <f t="shared" si="140"/>
        <v>0</v>
      </c>
      <c r="MHF28" s="568">
        <f t="shared" si="140"/>
        <v>0</v>
      </c>
      <c r="MHG28" s="568">
        <f t="shared" si="140"/>
        <v>0</v>
      </c>
      <c r="MHH28" s="568">
        <f t="shared" si="140"/>
        <v>0</v>
      </c>
      <c r="MHI28" s="568">
        <f t="shared" si="140"/>
        <v>0</v>
      </c>
      <c r="MHJ28" s="568">
        <f t="shared" si="140"/>
        <v>0</v>
      </c>
      <c r="MHK28" s="568">
        <f t="shared" si="140"/>
        <v>0</v>
      </c>
      <c r="MHL28" s="568">
        <f t="shared" si="140"/>
        <v>0</v>
      </c>
      <c r="MHM28" s="568">
        <f t="shared" si="140"/>
        <v>0</v>
      </c>
      <c r="MHN28" s="568">
        <f t="shared" si="140"/>
        <v>0</v>
      </c>
      <c r="MHO28" s="568">
        <f t="shared" si="140"/>
        <v>0</v>
      </c>
      <c r="MHP28" s="568">
        <f t="shared" si="140"/>
        <v>0</v>
      </c>
      <c r="MHQ28" s="568">
        <f t="shared" si="140"/>
        <v>0</v>
      </c>
      <c r="MHR28" s="568">
        <f t="shared" si="140"/>
        <v>0</v>
      </c>
      <c r="MHS28" s="568">
        <f t="shared" si="140"/>
        <v>0</v>
      </c>
      <c r="MHT28" s="568">
        <f t="shared" si="140"/>
        <v>0</v>
      </c>
      <c r="MHU28" s="568">
        <f t="shared" si="140"/>
        <v>0</v>
      </c>
      <c r="MHV28" s="568">
        <f t="shared" si="140"/>
        <v>0</v>
      </c>
      <c r="MHW28" s="568">
        <f t="shared" si="140"/>
        <v>0</v>
      </c>
      <c r="MHX28" s="568">
        <f t="shared" si="140"/>
        <v>0</v>
      </c>
      <c r="MHY28" s="568">
        <f t="shared" si="140"/>
        <v>0</v>
      </c>
      <c r="MHZ28" s="568">
        <f t="shared" si="140"/>
        <v>0</v>
      </c>
      <c r="MIA28" s="568">
        <f t="shared" si="140"/>
        <v>0</v>
      </c>
      <c r="MIB28" s="568">
        <f t="shared" si="140"/>
        <v>0</v>
      </c>
      <c r="MIC28" s="568">
        <f t="shared" si="140"/>
        <v>0</v>
      </c>
      <c r="MID28" s="568">
        <f t="shared" si="140"/>
        <v>0</v>
      </c>
      <c r="MIE28" s="568">
        <f t="shared" si="140"/>
        <v>0</v>
      </c>
      <c r="MIF28" s="568">
        <f t="shared" si="140"/>
        <v>0</v>
      </c>
      <c r="MIG28" s="568">
        <f t="shared" ref="MIG28:MKR28" si="141">MIG26/365</f>
        <v>0</v>
      </c>
      <c r="MIH28" s="568">
        <f t="shared" si="141"/>
        <v>0</v>
      </c>
      <c r="MII28" s="568">
        <f t="shared" si="141"/>
        <v>0</v>
      </c>
      <c r="MIJ28" s="568">
        <f t="shared" si="141"/>
        <v>0</v>
      </c>
      <c r="MIK28" s="568">
        <f t="shared" si="141"/>
        <v>0</v>
      </c>
      <c r="MIL28" s="568">
        <f t="shared" si="141"/>
        <v>0</v>
      </c>
      <c r="MIM28" s="568">
        <f t="shared" si="141"/>
        <v>0</v>
      </c>
      <c r="MIN28" s="568">
        <f t="shared" si="141"/>
        <v>0</v>
      </c>
      <c r="MIO28" s="568">
        <f t="shared" si="141"/>
        <v>0</v>
      </c>
      <c r="MIP28" s="568">
        <f t="shared" si="141"/>
        <v>0</v>
      </c>
      <c r="MIQ28" s="568">
        <f t="shared" si="141"/>
        <v>0</v>
      </c>
      <c r="MIR28" s="568">
        <f t="shared" si="141"/>
        <v>0</v>
      </c>
      <c r="MIS28" s="568">
        <f t="shared" si="141"/>
        <v>0</v>
      </c>
      <c r="MIT28" s="568">
        <f t="shared" si="141"/>
        <v>0</v>
      </c>
      <c r="MIU28" s="568">
        <f t="shared" si="141"/>
        <v>0</v>
      </c>
      <c r="MIV28" s="568">
        <f t="shared" si="141"/>
        <v>0</v>
      </c>
      <c r="MIW28" s="568">
        <f t="shared" si="141"/>
        <v>0</v>
      </c>
      <c r="MIX28" s="568">
        <f t="shared" si="141"/>
        <v>0</v>
      </c>
      <c r="MIY28" s="568">
        <f t="shared" si="141"/>
        <v>0</v>
      </c>
      <c r="MIZ28" s="568">
        <f t="shared" si="141"/>
        <v>0</v>
      </c>
      <c r="MJA28" s="568">
        <f t="shared" si="141"/>
        <v>0</v>
      </c>
      <c r="MJB28" s="568">
        <f t="shared" si="141"/>
        <v>0</v>
      </c>
      <c r="MJC28" s="568">
        <f t="shared" si="141"/>
        <v>0</v>
      </c>
      <c r="MJD28" s="568">
        <f t="shared" si="141"/>
        <v>0</v>
      </c>
      <c r="MJE28" s="568">
        <f t="shared" si="141"/>
        <v>0</v>
      </c>
      <c r="MJF28" s="568">
        <f t="shared" si="141"/>
        <v>0</v>
      </c>
      <c r="MJG28" s="568">
        <f t="shared" si="141"/>
        <v>0</v>
      </c>
      <c r="MJH28" s="568">
        <f t="shared" si="141"/>
        <v>0</v>
      </c>
      <c r="MJI28" s="568">
        <f t="shared" si="141"/>
        <v>0</v>
      </c>
      <c r="MJJ28" s="568">
        <f t="shared" si="141"/>
        <v>0</v>
      </c>
      <c r="MJK28" s="568">
        <f t="shared" si="141"/>
        <v>0</v>
      </c>
      <c r="MJL28" s="568">
        <f t="shared" si="141"/>
        <v>0</v>
      </c>
      <c r="MJM28" s="568">
        <f t="shared" si="141"/>
        <v>0</v>
      </c>
      <c r="MJN28" s="568">
        <f t="shared" si="141"/>
        <v>0</v>
      </c>
      <c r="MJO28" s="568">
        <f t="shared" si="141"/>
        <v>0</v>
      </c>
      <c r="MJP28" s="568">
        <f t="shared" si="141"/>
        <v>0</v>
      </c>
      <c r="MJQ28" s="568">
        <f t="shared" si="141"/>
        <v>0</v>
      </c>
      <c r="MJR28" s="568">
        <f t="shared" si="141"/>
        <v>0</v>
      </c>
      <c r="MJS28" s="568">
        <f t="shared" si="141"/>
        <v>0</v>
      </c>
      <c r="MJT28" s="568">
        <f t="shared" si="141"/>
        <v>0</v>
      </c>
      <c r="MJU28" s="568">
        <f t="shared" si="141"/>
        <v>0</v>
      </c>
      <c r="MJV28" s="568">
        <f t="shared" si="141"/>
        <v>0</v>
      </c>
      <c r="MJW28" s="568">
        <f t="shared" si="141"/>
        <v>0</v>
      </c>
      <c r="MJX28" s="568">
        <f t="shared" si="141"/>
        <v>0</v>
      </c>
      <c r="MJY28" s="568">
        <f t="shared" si="141"/>
        <v>0</v>
      </c>
      <c r="MJZ28" s="568">
        <f t="shared" si="141"/>
        <v>0</v>
      </c>
      <c r="MKA28" s="568">
        <f t="shared" si="141"/>
        <v>0</v>
      </c>
      <c r="MKB28" s="568">
        <f t="shared" si="141"/>
        <v>0</v>
      </c>
      <c r="MKC28" s="568">
        <f t="shared" si="141"/>
        <v>0</v>
      </c>
      <c r="MKD28" s="568">
        <f t="shared" si="141"/>
        <v>0</v>
      </c>
      <c r="MKE28" s="568">
        <f t="shared" si="141"/>
        <v>0</v>
      </c>
      <c r="MKF28" s="568">
        <f t="shared" si="141"/>
        <v>0</v>
      </c>
      <c r="MKG28" s="568">
        <f t="shared" si="141"/>
        <v>0</v>
      </c>
      <c r="MKH28" s="568">
        <f t="shared" si="141"/>
        <v>0</v>
      </c>
      <c r="MKI28" s="568">
        <f t="shared" si="141"/>
        <v>0</v>
      </c>
      <c r="MKJ28" s="568">
        <f t="shared" si="141"/>
        <v>0</v>
      </c>
      <c r="MKK28" s="568">
        <f t="shared" si="141"/>
        <v>0</v>
      </c>
      <c r="MKL28" s="568">
        <f t="shared" si="141"/>
        <v>0</v>
      </c>
      <c r="MKM28" s="568">
        <f t="shared" si="141"/>
        <v>0</v>
      </c>
      <c r="MKN28" s="568">
        <f t="shared" si="141"/>
        <v>0</v>
      </c>
      <c r="MKO28" s="568">
        <f t="shared" si="141"/>
        <v>0</v>
      </c>
      <c r="MKP28" s="568">
        <f t="shared" si="141"/>
        <v>0</v>
      </c>
      <c r="MKQ28" s="568">
        <f t="shared" si="141"/>
        <v>0</v>
      </c>
      <c r="MKR28" s="568">
        <f t="shared" si="141"/>
        <v>0</v>
      </c>
      <c r="MKS28" s="568">
        <f t="shared" ref="MKS28:MND28" si="142">MKS26/365</f>
        <v>0</v>
      </c>
      <c r="MKT28" s="568">
        <f t="shared" si="142"/>
        <v>0</v>
      </c>
      <c r="MKU28" s="568">
        <f t="shared" si="142"/>
        <v>0</v>
      </c>
      <c r="MKV28" s="568">
        <f t="shared" si="142"/>
        <v>0</v>
      </c>
      <c r="MKW28" s="568">
        <f t="shared" si="142"/>
        <v>0</v>
      </c>
      <c r="MKX28" s="568">
        <f t="shared" si="142"/>
        <v>0</v>
      </c>
      <c r="MKY28" s="568">
        <f t="shared" si="142"/>
        <v>0</v>
      </c>
      <c r="MKZ28" s="568">
        <f t="shared" si="142"/>
        <v>0</v>
      </c>
      <c r="MLA28" s="568">
        <f t="shared" si="142"/>
        <v>0</v>
      </c>
      <c r="MLB28" s="568">
        <f t="shared" si="142"/>
        <v>0</v>
      </c>
      <c r="MLC28" s="568">
        <f t="shared" si="142"/>
        <v>0</v>
      </c>
      <c r="MLD28" s="568">
        <f t="shared" si="142"/>
        <v>0</v>
      </c>
      <c r="MLE28" s="568">
        <f t="shared" si="142"/>
        <v>0</v>
      </c>
      <c r="MLF28" s="568">
        <f t="shared" si="142"/>
        <v>0</v>
      </c>
      <c r="MLG28" s="568">
        <f t="shared" si="142"/>
        <v>0</v>
      </c>
      <c r="MLH28" s="568">
        <f t="shared" si="142"/>
        <v>0</v>
      </c>
      <c r="MLI28" s="568">
        <f t="shared" si="142"/>
        <v>0</v>
      </c>
      <c r="MLJ28" s="568">
        <f t="shared" si="142"/>
        <v>0</v>
      </c>
      <c r="MLK28" s="568">
        <f t="shared" si="142"/>
        <v>0</v>
      </c>
      <c r="MLL28" s="568">
        <f t="shared" si="142"/>
        <v>0</v>
      </c>
      <c r="MLM28" s="568">
        <f t="shared" si="142"/>
        <v>0</v>
      </c>
      <c r="MLN28" s="568">
        <f t="shared" si="142"/>
        <v>0</v>
      </c>
      <c r="MLO28" s="568">
        <f t="shared" si="142"/>
        <v>0</v>
      </c>
      <c r="MLP28" s="568">
        <f t="shared" si="142"/>
        <v>0</v>
      </c>
      <c r="MLQ28" s="568">
        <f t="shared" si="142"/>
        <v>0</v>
      </c>
      <c r="MLR28" s="568">
        <f t="shared" si="142"/>
        <v>0</v>
      </c>
      <c r="MLS28" s="568">
        <f t="shared" si="142"/>
        <v>0</v>
      </c>
      <c r="MLT28" s="568">
        <f t="shared" si="142"/>
        <v>0</v>
      </c>
      <c r="MLU28" s="568">
        <f t="shared" si="142"/>
        <v>0</v>
      </c>
      <c r="MLV28" s="568">
        <f t="shared" si="142"/>
        <v>0</v>
      </c>
      <c r="MLW28" s="568">
        <f t="shared" si="142"/>
        <v>0</v>
      </c>
      <c r="MLX28" s="568">
        <f t="shared" si="142"/>
        <v>0</v>
      </c>
      <c r="MLY28" s="568">
        <f t="shared" si="142"/>
        <v>0</v>
      </c>
      <c r="MLZ28" s="568">
        <f t="shared" si="142"/>
        <v>0</v>
      </c>
      <c r="MMA28" s="568">
        <f t="shared" si="142"/>
        <v>0</v>
      </c>
      <c r="MMB28" s="568">
        <f t="shared" si="142"/>
        <v>0</v>
      </c>
      <c r="MMC28" s="568">
        <f t="shared" si="142"/>
        <v>0</v>
      </c>
      <c r="MMD28" s="568">
        <f t="shared" si="142"/>
        <v>0</v>
      </c>
      <c r="MME28" s="568">
        <f t="shared" si="142"/>
        <v>0</v>
      </c>
      <c r="MMF28" s="568">
        <f t="shared" si="142"/>
        <v>0</v>
      </c>
      <c r="MMG28" s="568">
        <f t="shared" si="142"/>
        <v>0</v>
      </c>
      <c r="MMH28" s="568">
        <f t="shared" si="142"/>
        <v>0</v>
      </c>
      <c r="MMI28" s="568">
        <f t="shared" si="142"/>
        <v>0</v>
      </c>
      <c r="MMJ28" s="568">
        <f t="shared" si="142"/>
        <v>0</v>
      </c>
      <c r="MMK28" s="568">
        <f t="shared" si="142"/>
        <v>0</v>
      </c>
      <c r="MML28" s="568">
        <f t="shared" si="142"/>
        <v>0</v>
      </c>
      <c r="MMM28" s="568">
        <f t="shared" si="142"/>
        <v>0</v>
      </c>
      <c r="MMN28" s="568">
        <f t="shared" si="142"/>
        <v>0</v>
      </c>
      <c r="MMO28" s="568">
        <f t="shared" si="142"/>
        <v>0</v>
      </c>
      <c r="MMP28" s="568">
        <f t="shared" si="142"/>
        <v>0</v>
      </c>
      <c r="MMQ28" s="568">
        <f t="shared" si="142"/>
        <v>0</v>
      </c>
      <c r="MMR28" s="568">
        <f t="shared" si="142"/>
        <v>0</v>
      </c>
      <c r="MMS28" s="568">
        <f t="shared" si="142"/>
        <v>0</v>
      </c>
      <c r="MMT28" s="568">
        <f t="shared" si="142"/>
        <v>0</v>
      </c>
      <c r="MMU28" s="568">
        <f t="shared" si="142"/>
        <v>0</v>
      </c>
      <c r="MMV28" s="568">
        <f t="shared" si="142"/>
        <v>0</v>
      </c>
      <c r="MMW28" s="568">
        <f t="shared" si="142"/>
        <v>0</v>
      </c>
      <c r="MMX28" s="568">
        <f t="shared" si="142"/>
        <v>0</v>
      </c>
      <c r="MMY28" s="568">
        <f t="shared" si="142"/>
        <v>0</v>
      </c>
      <c r="MMZ28" s="568">
        <f t="shared" si="142"/>
        <v>0</v>
      </c>
      <c r="MNA28" s="568">
        <f t="shared" si="142"/>
        <v>0</v>
      </c>
      <c r="MNB28" s="568">
        <f t="shared" si="142"/>
        <v>0</v>
      </c>
      <c r="MNC28" s="568">
        <f t="shared" si="142"/>
        <v>0</v>
      </c>
      <c r="MND28" s="568">
        <f t="shared" si="142"/>
        <v>0</v>
      </c>
      <c r="MNE28" s="568">
        <f t="shared" ref="MNE28:MPP28" si="143">MNE26/365</f>
        <v>0</v>
      </c>
      <c r="MNF28" s="568">
        <f t="shared" si="143"/>
        <v>0</v>
      </c>
      <c r="MNG28" s="568">
        <f t="shared" si="143"/>
        <v>0</v>
      </c>
      <c r="MNH28" s="568">
        <f t="shared" si="143"/>
        <v>0</v>
      </c>
      <c r="MNI28" s="568">
        <f t="shared" si="143"/>
        <v>0</v>
      </c>
      <c r="MNJ28" s="568">
        <f t="shared" si="143"/>
        <v>0</v>
      </c>
      <c r="MNK28" s="568">
        <f t="shared" si="143"/>
        <v>0</v>
      </c>
      <c r="MNL28" s="568">
        <f t="shared" si="143"/>
        <v>0</v>
      </c>
      <c r="MNM28" s="568">
        <f t="shared" si="143"/>
        <v>0</v>
      </c>
      <c r="MNN28" s="568">
        <f t="shared" si="143"/>
        <v>0</v>
      </c>
      <c r="MNO28" s="568">
        <f t="shared" si="143"/>
        <v>0</v>
      </c>
      <c r="MNP28" s="568">
        <f t="shared" si="143"/>
        <v>0</v>
      </c>
      <c r="MNQ28" s="568">
        <f t="shared" si="143"/>
        <v>0</v>
      </c>
      <c r="MNR28" s="568">
        <f t="shared" si="143"/>
        <v>0</v>
      </c>
      <c r="MNS28" s="568">
        <f t="shared" si="143"/>
        <v>0</v>
      </c>
      <c r="MNT28" s="568">
        <f t="shared" si="143"/>
        <v>0</v>
      </c>
      <c r="MNU28" s="568">
        <f t="shared" si="143"/>
        <v>0</v>
      </c>
      <c r="MNV28" s="568">
        <f t="shared" si="143"/>
        <v>0</v>
      </c>
      <c r="MNW28" s="568">
        <f t="shared" si="143"/>
        <v>0</v>
      </c>
      <c r="MNX28" s="568">
        <f t="shared" si="143"/>
        <v>0</v>
      </c>
      <c r="MNY28" s="568">
        <f t="shared" si="143"/>
        <v>0</v>
      </c>
      <c r="MNZ28" s="568">
        <f t="shared" si="143"/>
        <v>0</v>
      </c>
      <c r="MOA28" s="568">
        <f t="shared" si="143"/>
        <v>0</v>
      </c>
      <c r="MOB28" s="568">
        <f t="shared" si="143"/>
        <v>0</v>
      </c>
      <c r="MOC28" s="568">
        <f t="shared" si="143"/>
        <v>0</v>
      </c>
      <c r="MOD28" s="568">
        <f t="shared" si="143"/>
        <v>0</v>
      </c>
      <c r="MOE28" s="568">
        <f t="shared" si="143"/>
        <v>0</v>
      </c>
      <c r="MOF28" s="568">
        <f t="shared" si="143"/>
        <v>0</v>
      </c>
      <c r="MOG28" s="568">
        <f t="shared" si="143"/>
        <v>0</v>
      </c>
      <c r="MOH28" s="568">
        <f t="shared" si="143"/>
        <v>0</v>
      </c>
      <c r="MOI28" s="568">
        <f t="shared" si="143"/>
        <v>0</v>
      </c>
      <c r="MOJ28" s="568">
        <f t="shared" si="143"/>
        <v>0</v>
      </c>
      <c r="MOK28" s="568">
        <f t="shared" si="143"/>
        <v>0</v>
      </c>
      <c r="MOL28" s="568">
        <f t="shared" si="143"/>
        <v>0</v>
      </c>
      <c r="MOM28" s="568">
        <f t="shared" si="143"/>
        <v>0</v>
      </c>
      <c r="MON28" s="568">
        <f t="shared" si="143"/>
        <v>0</v>
      </c>
      <c r="MOO28" s="568">
        <f t="shared" si="143"/>
        <v>0</v>
      </c>
      <c r="MOP28" s="568">
        <f t="shared" si="143"/>
        <v>0</v>
      </c>
      <c r="MOQ28" s="568">
        <f t="shared" si="143"/>
        <v>0</v>
      </c>
      <c r="MOR28" s="568">
        <f t="shared" si="143"/>
        <v>0</v>
      </c>
      <c r="MOS28" s="568">
        <f t="shared" si="143"/>
        <v>0</v>
      </c>
      <c r="MOT28" s="568">
        <f t="shared" si="143"/>
        <v>0</v>
      </c>
      <c r="MOU28" s="568">
        <f t="shared" si="143"/>
        <v>0</v>
      </c>
      <c r="MOV28" s="568">
        <f t="shared" si="143"/>
        <v>0</v>
      </c>
      <c r="MOW28" s="568">
        <f t="shared" si="143"/>
        <v>0</v>
      </c>
      <c r="MOX28" s="568">
        <f t="shared" si="143"/>
        <v>0</v>
      </c>
      <c r="MOY28" s="568">
        <f t="shared" si="143"/>
        <v>0</v>
      </c>
      <c r="MOZ28" s="568">
        <f t="shared" si="143"/>
        <v>0</v>
      </c>
      <c r="MPA28" s="568">
        <f t="shared" si="143"/>
        <v>0</v>
      </c>
      <c r="MPB28" s="568">
        <f t="shared" si="143"/>
        <v>0</v>
      </c>
      <c r="MPC28" s="568">
        <f t="shared" si="143"/>
        <v>0</v>
      </c>
      <c r="MPD28" s="568">
        <f t="shared" si="143"/>
        <v>0</v>
      </c>
      <c r="MPE28" s="568">
        <f t="shared" si="143"/>
        <v>0</v>
      </c>
      <c r="MPF28" s="568">
        <f t="shared" si="143"/>
        <v>0</v>
      </c>
      <c r="MPG28" s="568">
        <f t="shared" si="143"/>
        <v>0</v>
      </c>
      <c r="MPH28" s="568">
        <f t="shared" si="143"/>
        <v>0</v>
      </c>
      <c r="MPI28" s="568">
        <f t="shared" si="143"/>
        <v>0</v>
      </c>
      <c r="MPJ28" s="568">
        <f t="shared" si="143"/>
        <v>0</v>
      </c>
      <c r="MPK28" s="568">
        <f t="shared" si="143"/>
        <v>0</v>
      </c>
      <c r="MPL28" s="568">
        <f t="shared" si="143"/>
        <v>0</v>
      </c>
      <c r="MPM28" s="568">
        <f t="shared" si="143"/>
        <v>0</v>
      </c>
      <c r="MPN28" s="568">
        <f t="shared" si="143"/>
        <v>0</v>
      </c>
      <c r="MPO28" s="568">
        <f t="shared" si="143"/>
        <v>0</v>
      </c>
      <c r="MPP28" s="568">
        <f t="shared" si="143"/>
        <v>0</v>
      </c>
      <c r="MPQ28" s="568">
        <f t="shared" ref="MPQ28:MSB28" si="144">MPQ26/365</f>
        <v>0</v>
      </c>
      <c r="MPR28" s="568">
        <f t="shared" si="144"/>
        <v>0</v>
      </c>
      <c r="MPS28" s="568">
        <f t="shared" si="144"/>
        <v>0</v>
      </c>
      <c r="MPT28" s="568">
        <f t="shared" si="144"/>
        <v>0</v>
      </c>
      <c r="MPU28" s="568">
        <f t="shared" si="144"/>
        <v>0</v>
      </c>
      <c r="MPV28" s="568">
        <f t="shared" si="144"/>
        <v>0</v>
      </c>
      <c r="MPW28" s="568">
        <f t="shared" si="144"/>
        <v>0</v>
      </c>
      <c r="MPX28" s="568">
        <f t="shared" si="144"/>
        <v>0</v>
      </c>
      <c r="MPY28" s="568">
        <f t="shared" si="144"/>
        <v>0</v>
      </c>
      <c r="MPZ28" s="568">
        <f t="shared" si="144"/>
        <v>0</v>
      </c>
      <c r="MQA28" s="568">
        <f t="shared" si="144"/>
        <v>0</v>
      </c>
      <c r="MQB28" s="568">
        <f t="shared" si="144"/>
        <v>0</v>
      </c>
      <c r="MQC28" s="568">
        <f t="shared" si="144"/>
        <v>0</v>
      </c>
      <c r="MQD28" s="568">
        <f t="shared" si="144"/>
        <v>0</v>
      </c>
      <c r="MQE28" s="568">
        <f t="shared" si="144"/>
        <v>0</v>
      </c>
      <c r="MQF28" s="568">
        <f t="shared" si="144"/>
        <v>0</v>
      </c>
      <c r="MQG28" s="568">
        <f t="shared" si="144"/>
        <v>0</v>
      </c>
      <c r="MQH28" s="568">
        <f t="shared" si="144"/>
        <v>0</v>
      </c>
      <c r="MQI28" s="568">
        <f t="shared" si="144"/>
        <v>0</v>
      </c>
      <c r="MQJ28" s="568">
        <f t="shared" si="144"/>
        <v>0</v>
      </c>
      <c r="MQK28" s="568">
        <f t="shared" si="144"/>
        <v>0</v>
      </c>
      <c r="MQL28" s="568">
        <f t="shared" si="144"/>
        <v>0</v>
      </c>
      <c r="MQM28" s="568">
        <f t="shared" si="144"/>
        <v>0</v>
      </c>
      <c r="MQN28" s="568">
        <f t="shared" si="144"/>
        <v>0</v>
      </c>
      <c r="MQO28" s="568">
        <f t="shared" si="144"/>
        <v>0</v>
      </c>
      <c r="MQP28" s="568">
        <f t="shared" si="144"/>
        <v>0</v>
      </c>
      <c r="MQQ28" s="568">
        <f t="shared" si="144"/>
        <v>0</v>
      </c>
      <c r="MQR28" s="568">
        <f t="shared" si="144"/>
        <v>0</v>
      </c>
      <c r="MQS28" s="568">
        <f t="shared" si="144"/>
        <v>0</v>
      </c>
      <c r="MQT28" s="568">
        <f t="shared" si="144"/>
        <v>0</v>
      </c>
      <c r="MQU28" s="568">
        <f t="shared" si="144"/>
        <v>0</v>
      </c>
      <c r="MQV28" s="568">
        <f t="shared" si="144"/>
        <v>0</v>
      </c>
      <c r="MQW28" s="568">
        <f t="shared" si="144"/>
        <v>0</v>
      </c>
      <c r="MQX28" s="568">
        <f t="shared" si="144"/>
        <v>0</v>
      </c>
      <c r="MQY28" s="568">
        <f t="shared" si="144"/>
        <v>0</v>
      </c>
      <c r="MQZ28" s="568">
        <f t="shared" si="144"/>
        <v>0</v>
      </c>
      <c r="MRA28" s="568">
        <f t="shared" si="144"/>
        <v>0</v>
      </c>
      <c r="MRB28" s="568">
        <f t="shared" si="144"/>
        <v>0</v>
      </c>
      <c r="MRC28" s="568">
        <f t="shared" si="144"/>
        <v>0</v>
      </c>
      <c r="MRD28" s="568">
        <f t="shared" si="144"/>
        <v>0</v>
      </c>
      <c r="MRE28" s="568">
        <f t="shared" si="144"/>
        <v>0</v>
      </c>
      <c r="MRF28" s="568">
        <f t="shared" si="144"/>
        <v>0</v>
      </c>
      <c r="MRG28" s="568">
        <f t="shared" si="144"/>
        <v>0</v>
      </c>
      <c r="MRH28" s="568">
        <f t="shared" si="144"/>
        <v>0</v>
      </c>
      <c r="MRI28" s="568">
        <f t="shared" si="144"/>
        <v>0</v>
      </c>
      <c r="MRJ28" s="568">
        <f t="shared" si="144"/>
        <v>0</v>
      </c>
      <c r="MRK28" s="568">
        <f t="shared" si="144"/>
        <v>0</v>
      </c>
      <c r="MRL28" s="568">
        <f t="shared" si="144"/>
        <v>0</v>
      </c>
      <c r="MRM28" s="568">
        <f t="shared" si="144"/>
        <v>0</v>
      </c>
      <c r="MRN28" s="568">
        <f t="shared" si="144"/>
        <v>0</v>
      </c>
      <c r="MRO28" s="568">
        <f t="shared" si="144"/>
        <v>0</v>
      </c>
      <c r="MRP28" s="568">
        <f t="shared" si="144"/>
        <v>0</v>
      </c>
      <c r="MRQ28" s="568">
        <f t="shared" si="144"/>
        <v>0</v>
      </c>
      <c r="MRR28" s="568">
        <f t="shared" si="144"/>
        <v>0</v>
      </c>
      <c r="MRS28" s="568">
        <f t="shared" si="144"/>
        <v>0</v>
      </c>
      <c r="MRT28" s="568">
        <f t="shared" si="144"/>
        <v>0</v>
      </c>
      <c r="MRU28" s="568">
        <f t="shared" si="144"/>
        <v>0</v>
      </c>
      <c r="MRV28" s="568">
        <f t="shared" si="144"/>
        <v>0</v>
      </c>
      <c r="MRW28" s="568">
        <f t="shared" si="144"/>
        <v>0</v>
      </c>
      <c r="MRX28" s="568">
        <f t="shared" si="144"/>
        <v>0</v>
      </c>
      <c r="MRY28" s="568">
        <f t="shared" si="144"/>
        <v>0</v>
      </c>
      <c r="MRZ28" s="568">
        <f t="shared" si="144"/>
        <v>0</v>
      </c>
      <c r="MSA28" s="568">
        <f t="shared" si="144"/>
        <v>0</v>
      </c>
      <c r="MSB28" s="568">
        <f t="shared" si="144"/>
        <v>0</v>
      </c>
      <c r="MSC28" s="568">
        <f t="shared" ref="MSC28:MUN28" si="145">MSC26/365</f>
        <v>0</v>
      </c>
      <c r="MSD28" s="568">
        <f t="shared" si="145"/>
        <v>0</v>
      </c>
      <c r="MSE28" s="568">
        <f t="shared" si="145"/>
        <v>0</v>
      </c>
      <c r="MSF28" s="568">
        <f t="shared" si="145"/>
        <v>0</v>
      </c>
      <c r="MSG28" s="568">
        <f t="shared" si="145"/>
        <v>0</v>
      </c>
      <c r="MSH28" s="568">
        <f t="shared" si="145"/>
        <v>0</v>
      </c>
      <c r="MSI28" s="568">
        <f t="shared" si="145"/>
        <v>0</v>
      </c>
      <c r="MSJ28" s="568">
        <f t="shared" si="145"/>
        <v>0</v>
      </c>
      <c r="MSK28" s="568">
        <f t="shared" si="145"/>
        <v>0</v>
      </c>
      <c r="MSL28" s="568">
        <f t="shared" si="145"/>
        <v>0</v>
      </c>
      <c r="MSM28" s="568">
        <f t="shared" si="145"/>
        <v>0</v>
      </c>
      <c r="MSN28" s="568">
        <f t="shared" si="145"/>
        <v>0</v>
      </c>
      <c r="MSO28" s="568">
        <f t="shared" si="145"/>
        <v>0</v>
      </c>
      <c r="MSP28" s="568">
        <f t="shared" si="145"/>
        <v>0</v>
      </c>
      <c r="MSQ28" s="568">
        <f t="shared" si="145"/>
        <v>0</v>
      </c>
      <c r="MSR28" s="568">
        <f t="shared" si="145"/>
        <v>0</v>
      </c>
      <c r="MSS28" s="568">
        <f t="shared" si="145"/>
        <v>0</v>
      </c>
      <c r="MST28" s="568">
        <f t="shared" si="145"/>
        <v>0</v>
      </c>
      <c r="MSU28" s="568">
        <f t="shared" si="145"/>
        <v>0</v>
      </c>
      <c r="MSV28" s="568">
        <f t="shared" si="145"/>
        <v>0</v>
      </c>
      <c r="MSW28" s="568">
        <f t="shared" si="145"/>
        <v>0</v>
      </c>
      <c r="MSX28" s="568">
        <f t="shared" si="145"/>
        <v>0</v>
      </c>
      <c r="MSY28" s="568">
        <f t="shared" si="145"/>
        <v>0</v>
      </c>
      <c r="MSZ28" s="568">
        <f t="shared" si="145"/>
        <v>0</v>
      </c>
      <c r="MTA28" s="568">
        <f t="shared" si="145"/>
        <v>0</v>
      </c>
      <c r="MTB28" s="568">
        <f t="shared" si="145"/>
        <v>0</v>
      </c>
      <c r="MTC28" s="568">
        <f t="shared" si="145"/>
        <v>0</v>
      </c>
      <c r="MTD28" s="568">
        <f t="shared" si="145"/>
        <v>0</v>
      </c>
      <c r="MTE28" s="568">
        <f t="shared" si="145"/>
        <v>0</v>
      </c>
      <c r="MTF28" s="568">
        <f t="shared" si="145"/>
        <v>0</v>
      </c>
      <c r="MTG28" s="568">
        <f t="shared" si="145"/>
        <v>0</v>
      </c>
      <c r="MTH28" s="568">
        <f t="shared" si="145"/>
        <v>0</v>
      </c>
      <c r="MTI28" s="568">
        <f t="shared" si="145"/>
        <v>0</v>
      </c>
      <c r="MTJ28" s="568">
        <f t="shared" si="145"/>
        <v>0</v>
      </c>
      <c r="MTK28" s="568">
        <f t="shared" si="145"/>
        <v>0</v>
      </c>
      <c r="MTL28" s="568">
        <f t="shared" si="145"/>
        <v>0</v>
      </c>
      <c r="MTM28" s="568">
        <f t="shared" si="145"/>
        <v>0</v>
      </c>
      <c r="MTN28" s="568">
        <f t="shared" si="145"/>
        <v>0</v>
      </c>
      <c r="MTO28" s="568">
        <f t="shared" si="145"/>
        <v>0</v>
      </c>
      <c r="MTP28" s="568">
        <f t="shared" si="145"/>
        <v>0</v>
      </c>
      <c r="MTQ28" s="568">
        <f t="shared" si="145"/>
        <v>0</v>
      </c>
      <c r="MTR28" s="568">
        <f t="shared" si="145"/>
        <v>0</v>
      </c>
      <c r="MTS28" s="568">
        <f t="shared" si="145"/>
        <v>0</v>
      </c>
      <c r="MTT28" s="568">
        <f t="shared" si="145"/>
        <v>0</v>
      </c>
      <c r="MTU28" s="568">
        <f t="shared" si="145"/>
        <v>0</v>
      </c>
      <c r="MTV28" s="568">
        <f t="shared" si="145"/>
        <v>0</v>
      </c>
      <c r="MTW28" s="568">
        <f t="shared" si="145"/>
        <v>0</v>
      </c>
      <c r="MTX28" s="568">
        <f t="shared" si="145"/>
        <v>0</v>
      </c>
      <c r="MTY28" s="568">
        <f t="shared" si="145"/>
        <v>0</v>
      </c>
      <c r="MTZ28" s="568">
        <f t="shared" si="145"/>
        <v>0</v>
      </c>
      <c r="MUA28" s="568">
        <f t="shared" si="145"/>
        <v>0</v>
      </c>
      <c r="MUB28" s="568">
        <f t="shared" si="145"/>
        <v>0</v>
      </c>
      <c r="MUC28" s="568">
        <f t="shared" si="145"/>
        <v>0</v>
      </c>
      <c r="MUD28" s="568">
        <f t="shared" si="145"/>
        <v>0</v>
      </c>
      <c r="MUE28" s="568">
        <f t="shared" si="145"/>
        <v>0</v>
      </c>
      <c r="MUF28" s="568">
        <f t="shared" si="145"/>
        <v>0</v>
      </c>
      <c r="MUG28" s="568">
        <f t="shared" si="145"/>
        <v>0</v>
      </c>
      <c r="MUH28" s="568">
        <f t="shared" si="145"/>
        <v>0</v>
      </c>
      <c r="MUI28" s="568">
        <f t="shared" si="145"/>
        <v>0</v>
      </c>
      <c r="MUJ28" s="568">
        <f t="shared" si="145"/>
        <v>0</v>
      </c>
      <c r="MUK28" s="568">
        <f t="shared" si="145"/>
        <v>0</v>
      </c>
      <c r="MUL28" s="568">
        <f t="shared" si="145"/>
        <v>0</v>
      </c>
      <c r="MUM28" s="568">
        <f t="shared" si="145"/>
        <v>0</v>
      </c>
      <c r="MUN28" s="568">
        <f t="shared" si="145"/>
        <v>0</v>
      </c>
      <c r="MUO28" s="568">
        <f t="shared" ref="MUO28:MWZ28" si="146">MUO26/365</f>
        <v>0</v>
      </c>
      <c r="MUP28" s="568">
        <f t="shared" si="146"/>
        <v>0</v>
      </c>
      <c r="MUQ28" s="568">
        <f t="shared" si="146"/>
        <v>0</v>
      </c>
      <c r="MUR28" s="568">
        <f t="shared" si="146"/>
        <v>0</v>
      </c>
      <c r="MUS28" s="568">
        <f t="shared" si="146"/>
        <v>0</v>
      </c>
      <c r="MUT28" s="568">
        <f t="shared" si="146"/>
        <v>0</v>
      </c>
      <c r="MUU28" s="568">
        <f t="shared" si="146"/>
        <v>0</v>
      </c>
      <c r="MUV28" s="568">
        <f t="shared" si="146"/>
        <v>0</v>
      </c>
      <c r="MUW28" s="568">
        <f t="shared" si="146"/>
        <v>0</v>
      </c>
      <c r="MUX28" s="568">
        <f t="shared" si="146"/>
        <v>0</v>
      </c>
      <c r="MUY28" s="568">
        <f t="shared" si="146"/>
        <v>0</v>
      </c>
      <c r="MUZ28" s="568">
        <f t="shared" si="146"/>
        <v>0</v>
      </c>
      <c r="MVA28" s="568">
        <f t="shared" si="146"/>
        <v>0</v>
      </c>
      <c r="MVB28" s="568">
        <f t="shared" si="146"/>
        <v>0</v>
      </c>
      <c r="MVC28" s="568">
        <f t="shared" si="146"/>
        <v>0</v>
      </c>
      <c r="MVD28" s="568">
        <f t="shared" si="146"/>
        <v>0</v>
      </c>
      <c r="MVE28" s="568">
        <f t="shared" si="146"/>
        <v>0</v>
      </c>
      <c r="MVF28" s="568">
        <f t="shared" si="146"/>
        <v>0</v>
      </c>
      <c r="MVG28" s="568">
        <f t="shared" si="146"/>
        <v>0</v>
      </c>
      <c r="MVH28" s="568">
        <f t="shared" si="146"/>
        <v>0</v>
      </c>
      <c r="MVI28" s="568">
        <f t="shared" si="146"/>
        <v>0</v>
      </c>
      <c r="MVJ28" s="568">
        <f t="shared" si="146"/>
        <v>0</v>
      </c>
      <c r="MVK28" s="568">
        <f t="shared" si="146"/>
        <v>0</v>
      </c>
      <c r="MVL28" s="568">
        <f t="shared" si="146"/>
        <v>0</v>
      </c>
      <c r="MVM28" s="568">
        <f t="shared" si="146"/>
        <v>0</v>
      </c>
      <c r="MVN28" s="568">
        <f t="shared" si="146"/>
        <v>0</v>
      </c>
      <c r="MVO28" s="568">
        <f t="shared" si="146"/>
        <v>0</v>
      </c>
      <c r="MVP28" s="568">
        <f t="shared" si="146"/>
        <v>0</v>
      </c>
      <c r="MVQ28" s="568">
        <f t="shared" si="146"/>
        <v>0</v>
      </c>
      <c r="MVR28" s="568">
        <f t="shared" si="146"/>
        <v>0</v>
      </c>
      <c r="MVS28" s="568">
        <f t="shared" si="146"/>
        <v>0</v>
      </c>
      <c r="MVT28" s="568">
        <f t="shared" si="146"/>
        <v>0</v>
      </c>
      <c r="MVU28" s="568">
        <f t="shared" si="146"/>
        <v>0</v>
      </c>
      <c r="MVV28" s="568">
        <f t="shared" si="146"/>
        <v>0</v>
      </c>
      <c r="MVW28" s="568">
        <f t="shared" si="146"/>
        <v>0</v>
      </c>
      <c r="MVX28" s="568">
        <f t="shared" si="146"/>
        <v>0</v>
      </c>
      <c r="MVY28" s="568">
        <f t="shared" si="146"/>
        <v>0</v>
      </c>
      <c r="MVZ28" s="568">
        <f t="shared" si="146"/>
        <v>0</v>
      </c>
      <c r="MWA28" s="568">
        <f t="shared" si="146"/>
        <v>0</v>
      </c>
      <c r="MWB28" s="568">
        <f t="shared" si="146"/>
        <v>0</v>
      </c>
      <c r="MWC28" s="568">
        <f t="shared" si="146"/>
        <v>0</v>
      </c>
      <c r="MWD28" s="568">
        <f t="shared" si="146"/>
        <v>0</v>
      </c>
      <c r="MWE28" s="568">
        <f t="shared" si="146"/>
        <v>0</v>
      </c>
      <c r="MWF28" s="568">
        <f t="shared" si="146"/>
        <v>0</v>
      </c>
      <c r="MWG28" s="568">
        <f t="shared" si="146"/>
        <v>0</v>
      </c>
      <c r="MWH28" s="568">
        <f t="shared" si="146"/>
        <v>0</v>
      </c>
      <c r="MWI28" s="568">
        <f t="shared" si="146"/>
        <v>0</v>
      </c>
      <c r="MWJ28" s="568">
        <f t="shared" si="146"/>
        <v>0</v>
      </c>
      <c r="MWK28" s="568">
        <f t="shared" si="146"/>
        <v>0</v>
      </c>
      <c r="MWL28" s="568">
        <f t="shared" si="146"/>
        <v>0</v>
      </c>
      <c r="MWM28" s="568">
        <f t="shared" si="146"/>
        <v>0</v>
      </c>
      <c r="MWN28" s="568">
        <f t="shared" si="146"/>
        <v>0</v>
      </c>
      <c r="MWO28" s="568">
        <f t="shared" si="146"/>
        <v>0</v>
      </c>
      <c r="MWP28" s="568">
        <f t="shared" si="146"/>
        <v>0</v>
      </c>
      <c r="MWQ28" s="568">
        <f t="shared" si="146"/>
        <v>0</v>
      </c>
      <c r="MWR28" s="568">
        <f t="shared" si="146"/>
        <v>0</v>
      </c>
      <c r="MWS28" s="568">
        <f t="shared" si="146"/>
        <v>0</v>
      </c>
      <c r="MWT28" s="568">
        <f t="shared" si="146"/>
        <v>0</v>
      </c>
      <c r="MWU28" s="568">
        <f t="shared" si="146"/>
        <v>0</v>
      </c>
      <c r="MWV28" s="568">
        <f t="shared" si="146"/>
        <v>0</v>
      </c>
      <c r="MWW28" s="568">
        <f t="shared" si="146"/>
        <v>0</v>
      </c>
      <c r="MWX28" s="568">
        <f t="shared" si="146"/>
        <v>0</v>
      </c>
      <c r="MWY28" s="568">
        <f t="shared" si="146"/>
        <v>0</v>
      </c>
      <c r="MWZ28" s="568">
        <f t="shared" si="146"/>
        <v>0</v>
      </c>
      <c r="MXA28" s="568">
        <f t="shared" ref="MXA28:MZL28" si="147">MXA26/365</f>
        <v>0</v>
      </c>
      <c r="MXB28" s="568">
        <f t="shared" si="147"/>
        <v>0</v>
      </c>
      <c r="MXC28" s="568">
        <f t="shared" si="147"/>
        <v>0</v>
      </c>
      <c r="MXD28" s="568">
        <f t="shared" si="147"/>
        <v>0</v>
      </c>
      <c r="MXE28" s="568">
        <f t="shared" si="147"/>
        <v>0</v>
      </c>
      <c r="MXF28" s="568">
        <f t="shared" si="147"/>
        <v>0</v>
      </c>
      <c r="MXG28" s="568">
        <f t="shared" si="147"/>
        <v>0</v>
      </c>
      <c r="MXH28" s="568">
        <f t="shared" si="147"/>
        <v>0</v>
      </c>
      <c r="MXI28" s="568">
        <f t="shared" si="147"/>
        <v>0</v>
      </c>
      <c r="MXJ28" s="568">
        <f t="shared" si="147"/>
        <v>0</v>
      </c>
      <c r="MXK28" s="568">
        <f t="shared" si="147"/>
        <v>0</v>
      </c>
      <c r="MXL28" s="568">
        <f t="shared" si="147"/>
        <v>0</v>
      </c>
      <c r="MXM28" s="568">
        <f t="shared" si="147"/>
        <v>0</v>
      </c>
      <c r="MXN28" s="568">
        <f t="shared" si="147"/>
        <v>0</v>
      </c>
      <c r="MXO28" s="568">
        <f t="shared" si="147"/>
        <v>0</v>
      </c>
      <c r="MXP28" s="568">
        <f t="shared" si="147"/>
        <v>0</v>
      </c>
      <c r="MXQ28" s="568">
        <f t="shared" si="147"/>
        <v>0</v>
      </c>
      <c r="MXR28" s="568">
        <f t="shared" si="147"/>
        <v>0</v>
      </c>
      <c r="MXS28" s="568">
        <f t="shared" si="147"/>
        <v>0</v>
      </c>
      <c r="MXT28" s="568">
        <f t="shared" si="147"/>
        <v>0</v>
      </c>
      <c r="MXU28" s="568">
        <f t="shared" si="147"/>
        <v>0</v>
      </c>
      <c r="MXV28" s="568">
        <f t="shared" si="147"/>
        <v>0</v>
      </c>
      <c r="MXW28" s="568">
        <f t="shared" si="147"/>
        <v>0</v>
      </c>
      <c r="MXX28" s="568">
        <f t="shared" si="147"/>
        <v>0</v>
      </c>
      <c r="MXY28" s="568">
        <f t="shared" si="147"/>
        <v>0</v>
      </c>
      <c r="MXZ28" s="568">
        <f t="shared" si="147"/>
        <v>0</v>
      </c>
      <c r="MYA28" s="568">
        <f t="shared" si="147"/>
        <v>0</v>
      </c>
      <c r="MYB28" s="568">
        <f t="shared" si="147"/>
        <v>0</v>
      </c>
      <c r="MYC28" s="568">
        <f t="shared" si="147"/>
        <v>0</v>
      </c>
      <c r="MYD28" s="568">
        <f t="shared" si="147"/>
        <v>0</v>
      </c>
      <c r="MYE28" s="568">
        <f t="shared" si="147"/>
        <v>0</v>
      </c>
      <c r="MYF28" s="568">
        <f t="shared" si="147"/>
        <v>0</v>
      </c>
      <c r="MYG28" s="568">
        <f t="shared" si="147"/>
        <v>0</v>
      </c>
      <c r="MYH28" s="568">
        <f t="shared" si="147"/>
        <v>0</v>
      </c>
      <c r="MYI28" s="568">
        <f t="shared" si="147"/>
        <v>0</v>
      </c>
      <c r="MYJ28" s="568">
        <f t="shared" si="147"/>
        <v>0</v>
      </c>
      <c r="MYK28" s="568">
        <f t="shared" si="147"/>
        <v>0</v>
      </c>
      <c r="MYL28" s="568">
        <f t="shared" si="147"/>
        <v>0</v>
      </c>
      <c r="MYM28" s="568">
        <f t="shared" si="147"/>
        <v>0</v>
      </c>
      <c r="MYN28" s="568">
        <f t="shared" si="147"/>
        <v>0</v>
      </c>
      <c r="MYO28" s="568">
        <f t="shared" si="147"/>
        <v>0</v>
      </c>
      <c r="MYP28" s="568">
        <f t="shared" si="147"/>
        <v>0</v>
      </c>
      <c r="MYQ28" s="568">
        <f t="shared" si="147"/>
        <v>0</v>
      </c>
      <c r="MYR28" s="568">
        <f t="shared" si="147"/>
        <v>0</v>
      </c>
      <c r="MYS28" s="568">
        <f t="shared" si="147"/>
        <v>0</v>
      </c>
      <c r="MYT28" s="568">
        <f t="shared" si="147"/>
        <v>0</v>
      </c>
      <c r="MYU28" s="568">
        <f t="shared" si="147"/>
        <v>0</v>
      </c>
      <c r="MYV28" s="568">
        <f t="shared" si="147"/>
        <v>0</v>
      </c>
      <c r="MYW28" s="568">
        <f t="shared" si="147"/>
        <v>0</v>
      </c>
      <c r="MYX28" s="568">
        <f t="shared" si="147"/>
        <v>0</v>
      </c>
      <c r="MYY28" s="568">
        <f t="shared" si="147"/>
        <v>0</v>
      </c>
      <c r="MYZ28" s="568">
        <f t="shared" si="147"/>
        <v>0</v>
      </c>
      <c r="MZA28" s="568">
        <f t="shared" si="147"/>
        <v>0</v>
      </c>
      <c r="MZB28" s="568">
        <f t="shared" si="147"/>
        <v>0</v>
      </c>
      <c r="MZC28" s="568">
        <f t="shared" si="147"/>
        <v>0</v>
      </c>
      <c r="MZD28" s="568">
        <f t="shared" si="147"/>
        <v>0</v>
      </c>
      <c r="MZE28" s="568">
        <f t="shared" si="147"/>
        <v>0</v>
      </c>
      <c r="MZF28" s="568">
        <f t="shared" si="147"/>
        <v>0</v>
      </c>
      <c r="MZG28" s="568">
        <f t="shared" si="147"/>
        <v>0</v>
      </c>
      <c r="MZH28" s="568">
        <f t="shared" si="147"/>
        <v>0</v>
      </c>
      <c r="MZI28" s="568">
        <f t="shared" si="147"/>
        <v>0</v>
      </c>
      <c r="MZJ28" s="568">
        <f t="shared" si="147"/>
        <v>0</v>
      </c>
      <c r="MZK28" s="568">
        <f t="shared" si="147"/>
        <v>0</v>
      </c>
      <c r="MZL28" s="568">
        <f t="shared" si="147"/>
        <v>0</v>
      </c>
      <c r="MZM28" s="568">
        <f t="shared" ref="MZM28:NBX28" si="148">MZM26/365</f>
        <v>0</v>
      </c>
      <c r="MZN28" s="568">
        <f t="shared" si="148"/>
        <v>0</v>
      </c>
      <c r="MZO28" s="568">
        <f t="shared" si="148"/>
        <v>0</v>
      </c>
      <c r="MZP28" s="568">
        <f t="shared" si="148"/>
        <v>0</v>
      </c>
      <c r="MZQ28" s="568">
        <f t="shared" si="148"/>
        <v>0</v>
      </c>
      <c r="MZR28" s="568">
        <f t="shared" si="148"/>
        <v>0</v>
      </c>
      <c r="MZS28" s="568">
        <f t="shared" si="148"/>
        <v>0</v>
      </c>
      <c r="MZT28" s="568">
        <f t="shared" si="148"/>
        <v>0</v>
      </c>
      <c r="MZU28" s="568">
        <f t="shared" si="148"/>
        <v>0</v>
      </c>
      <c r="MZV28" s="568">
        <f t="shared" si="148"/>
        <v>0</v>
      </c>
      <c r="MZW28" s="568">
        <f t="shared" si="148"/>
        <v>0</v>
      </c>
      <c r="MZX28" s="568">
        <f t="shared" si="148"/>
        <v>0</v>
      </c>
      <c r="MZY28" s="568">
        <f t="shared" si="148"/>
        <v>0</v>
      </c>
      <c r="MZZ28" s="568">
        <f t="shared" si="148"/>
        <v>0</v>
      </c>
      <c r="NAA28" s="568">
        <f t="shared" si="148"/>
        <v>0</v>
      </c>
      <c r="NAB28" s="568">
        <f t="shared" si="148"/>
        <v>0</v>
      </c>
      <c r="NAC28" s="568">
        <f t="shared" si="148"/>
        <v>0</v>
      </c>
      <c r="NAD28" s="568">
        <f t="shared" si="148"/>
        <v>0</v>
      </c>
      <c r="NAE28" s="568">
        <f t="shared" si="148"/>
        <v>0</v>
      </c>
      <c r="NAF28" s="568">
        <f t="shared" si="148"/>
        <v>0</v>
      </c>
      <c r="NAG28" s="568">
        <f t="shared" si="148"/>
        <v>0</v>
      </c>
      <c r="NAH28" s="568">
        <f t="shared" si="148"/>
        <v>0</v>
      </c>
      <c r="NAI28" s="568">
        <f t="shared" si="148"/>
        <v>0</v>
      </c>
      <c r="NAJ28" s="568">
        <f t="shared" si="148"/>
        <v>0</v>
      </c>
      <c r="NAK28" s="568">
        <f t="shared" si="148"/>
        <v>0</v>
      </c>
      <c r="NAL28" s="568">
        <f t="shared" si="148"/>
        <v>0</v>
      </c>
      <c r="NAM28" s="568">
        <f t="shared" si="148"/>
        <v>0</v>
      </c>
      <c r="NAN28" s="568">
        <f t="shared" si="148"/>
        <v>0</v>
      </c>
      <c r="NAO28" s="568">
        <f t="shared" si="148"/>
        <v>0</v>
      </c>
      <c r="NAP28" s="568">
        <f t="shared" si="148"/>
        <v>0</v>
      </c>
      <c r="NAQ28" s="568">
        <f t="shared" si="148"/>
        <v>0</v>
      </c>
      <c r="NAR28" s="568">
        <f t="shared" si="148"/>
        <v>0</v>
      </c>
      <c r="NAS28" s="568">
        <f t="shared" si="148"/>
        <v>0</v>
      </c>
      <c r="NAT28" s="568">
        <f t="shared" si="148"/>
        <v>0</v>
      </c>
      <c r="NAU28" s="568">
        <f t="shared" si="148"/>
        <v>0</v>
      </c>
      <c r="NAV28" s="568">
        <f t="shared" si="148"/>
        <v>0</v>
      </c>
      <c r="NAW28" s="568">
        <f t="shared" si="148"/>
        <v>0</v>
      </c>
      <c r="NAX28" s="568">
        <f t="shared" si="148"/>
        <v>0</v>
      </c>
      <c r="NAY28" s="568">
        <f t="shared" si="148"/>
        <v>0</v>
      </c>
      <c r="NAZ28" s="568">
        <f t="shared" si="148"/>
        <v>0</v>
      </c>
      <c r="NBA28" s="568">
        <f t="shared" si="148"/>
        <v>0</v>
      </c>
      <c r="NBB28" s="568">
        <f t="shared" si="148"/>
        <v>0</v>
      </c>
      <c r="NBC28" s="568">
        <f t="shared" si="148"/>
        <v>0</v>
      </c>
      <c r="NBD28" s="568">
        <f t="shared" si="148"/>
        <v>0</v>
      </c>
      <c r="NBE28" s="568">
        <f t="shared" si="148"/>
        <v>0</v>
      </c>
      <c r="NBF28" s="568">
        <f t="shared" si="148"/>
        <v>0</v>
      </c>
      <c r="NBG28" s="568">
        <f t="shared" si="148"/>
        <v>0</v>
      </c>
      <c r="NBH28" s="568">
        <f t="shared" si="148"/>
        <v>0</v>
      </c>
      <c r="NBI28" s="568">
        <f t="shared" si="148"/>
        <v>0</v>
      </c>
      <c r="NBJ28" s="568">
        <f t="shared" si="148"/>
        <v>0</v>
      </c>
      <c r="NBK28" s="568">
        <f t="shared" si="148"/>
        <v>0</v>
      </c>
      <c r="NBL28" s="568">
        <f t="shared" si="148"/>
        <v>0</v>
      </c>
      <c r="NBM28" s="568">
        <f t="shared" si="148"/>
        <v>0</v>
      </c>
      <c r="NBN28" s="568">
        <f t="shared" si="148"/>
        <v>0</v>
      </c>
      <c r="NBO28" s="568">
        <f t="shared" si="148"/>
        <v>0</v>
      </c>
      <c r="NBP28" s="568">
        <f t="shared" si="148"/>
        <v>0</v>
      </c>
      <c r="NBQ28" s="568">
        <f t="shared" si="148"/>
        <v>0</v>
      </c>
      <c r="NBR28" s="568">
        <f t="shared" si="148"/>
        <v>0</v>
      </c>
      <c r="NBS28" s="568">
        <f t="shared" si="148"/>
        <v>0</v>
      </c>
      <c r="NBT28" s="568">
        <f t="shared" si="148"/>
        <v>0</v>
      </c>
      <c r="NBU28" s="568">
        <f t="shared" si="148"/>
        <v>0</v>
      </c>
      <c r="NBV28" s="568">
        <f t="shared" si="148"/>
        <v>0</v>
      </c>
      <c r="NBW28" s="568">
        <f t="shared" si="148"/>
        <v>0</v>
      </c>
      <c r="NBX28" s="568">
        <f t="shared" si="148"/>
        <v>0</v>
      </c>
      <c r="NBY28" s="568">
        <f t="shared" ref="NBY28:NEJ28" si="149">NBY26/365</f>
        <v>0</v>
      </c>
      <c r="NBZ28" s="568">
        <f t="shared" si="149"/>
        <v>0</v>
      </c>
      <c r="NCA28" s="568">
        <f t="shared" si="149"/>
        <v>0</v>
      </c>
      <c r="NCB28" s="568">
        <f t="shared" si="149"/>
        <v>0</v>
      </c>
      <c r="NCC28" s="568">
        <f t="shared" si="149"/>
        <v>0</v>
      </c>
      <c r="NCD28" s="568">
        <f t="shared" si="149"/>
        <v>0</v>
      </c>
      <c r="NCE28" s="568">
        <f t="shared" si="149"/>
        <v>0</v>
      </c>
      <c r="NCF28" s="568">
        <f t="shared" si="149"/>
        <v>0</v>
      </c>
      <c r="NCG28" s="568">
        <f t="shared" si="149"/>
        <v>0</v>
      </c>
      <c r="NCH28" s="568">
        <f t="shared" si="149"/>
        <v>0</v>
      </c>
      <c r="NCI28" s="568">
        <f t="shared" si="149"/>
        <v>0</v>
      </c>
      <c r="NCJ28" s="568">
        <f t="shared" si="149"/>
        <v>0</v>
      </c>
      <c r="NCK28" s="568">
        <f t="shared" si="149"/>
        <v>0</v>
      </c>
      <c r="NCL28" s="568">
        <f t="shared" si="149"/>
        <v>0</v>
      </c>
      <c r="NCM28" s="568">
        <f t="shared" si="149"/>
        <v>0</v>
      </c>
      <c r="NCN28" s="568">
        <f t="shared" si="149"/>
        <v>0</v>
      </c>
      <c r="NCO28" s="568">
        <f t="shared" si="149"/>
        <v>0</v>
      </c>
      <c r="NCP28" s="568">
        <f t="shared" si="149"/>
        <v>0</v>
      </c>
      <c r="NCQ28" s="568">
        <f t="shared" si="149"/>
        <v>0</v>
      </c>
      <c r="NCR28" s="568">
        <f t="shared" si="149"/>
        <v>0</v>
      </c>
      <c r="NCS28" s="568">
        <f t="shared" si="149"/>
        <v>0</v>
      </c>
      <c r="NCT28" s="568">
        <f t="shared" si="149"/>
        <v>0</v>
      </c>
      <c r="NCU28" s="568">
        <f t="shared" si="149"/>
        <v>0</v>
      </c>
      <c r="NCV28" s="568">
        <f t="shared" si="149"/>
        <v>0</v>
      </c>
      <c r="NCW28" s="568">
        <f t="shared" si="149"/>
        <v>0</v>
      </c>
      <c r="NCX28" s="568">
        <f t="shared" si="149"/>
        <v>0</v>
      </c>
      <c r="NCY28" s="568">
        <f t="shared" si="149"/>
        <v>0</v>
      </c>
      <c r="NCZ28" s="568">
        <f t="shared" si="149"/>
        <v>0</v>
      </c>
      <c r="NDA28" s="568">
        <f t="shared" si="149"/>
        <v>0</v>
      </c>
      <c r="NDB28" s="568">
        <f t="shared" si="149"/>
        <v>0</v>
      </c>
      <c r="NDC28" s="568">
        <f t="shared" si="149"/>
        <v>0</v>
      </c>
      <c r="NDD28" s="568">
        <f t="shared" si="149"/>
        <v>0</v>
      </c>
      <c r="NDE28" s="568">
        <f t="shared" si="149"/>
        <v>0</v>
      </c>
      <c r="NDF28" s="568">
        <f t="shared" si="149"/>
        <v>0</v>
      </c>
      <c r="NDG28" s="568">
        <f t="shared" si="149"/>
        <v>0</v>
      </c>
      <c r="NDH28" s="568">
        <f t="shared" si="149"/>
        <v>0</v>
      </c>
      <c r="NDI28" s="568">
        <f t="shared" si="149"/>
        <v>0</v>
      </c>
      <c r="NDJ28" s="568">
        <f t="shared" si="149"/>
        <v>0</v>
      </c>
      <c r="NDK28" s="568">
        <f t="shared" si="149"/>
        <v>0</v>
      </c>
      <c r="NDL28" s="568">
        <f t="shared" si="149"/>
        <v>0</v>
      </c>
      <c r="NDM28" s="568">
        <f t="shared" si="149"/>
        <v>0</v>
      </c>
      <c r="NDN28" s="568">
        <f t="shared" si="149"/>
        <v>0</v>
      </c>
      <c r="NDO28" s="568">
        <f t="shared" si="149"/>
        <v>0</v>
      </c>
      <c r="NDP28" s="568">
        <f t="shared" si="149"/>
        <v>0</v>
      </c>
      <c r="NDQ28" s="568">
        <f t="shared" si="149"/>
        <v>0</v>
      </c>
      <c r="NDR28" s="568">
        <f t="shared" si="149"/>
        <v>0</v>
      </c>
      <c r="NDS28" s="568">
        <f t="shared" si="149"/>
        <v>0</v>
      </c>
      <c r="NDT28" s="568">
        <f t="shared" si="149"/>
        <v>0</v>
      </c>
      <c r="NDU28" s="568">
        <f t="shared" si="149"/>
        <v>0</v>
      </c>
      <c r="NDV28" s="568">
        <f t="shared" si="149"/>
        <v>0</v>
      </c>
      <c r="NDW28" s="568">
        <f t="shared" si="149"/>
        <v>0</v>
      </c>
      <c r="NDX28" s="568">
        <f t="shared" si="149"/>
        <v>0</v>
      </c>
      <c r="NDY28" s="568">
        <f t="shared" si="149"/>
        <v>0</v>
      </c>
      <c r="NDZ28" s="568">
        <f t="shared" si="149"/>
        <v>0</v>
      </c>
      <c r="NEA28" s="568">
        <f t="shared" si="149"/>
        <v>0</v>
      </c>
      <c r="NEB28" s="568">
        <f t="shared" si="149"/>
        <v>0</v>
      </c>
      <c r="NEC28" s="568">
        <f t="shared" si="149"/>
        <v>0</v>
      </c>
      <c r="NED28" s="568">
        <f t="shared" si="149"/>
        <v>0</v>
      </c>
      <c r="NEE28" s="568">
        <f t="shared" si="149"/>
        <v>0</v>
      </c>
      <c r="NEF28" s="568">
        <f t="shared" si="149"/>
        <v>0</v>
      </c>
      <c r="NEG28" s="568">
        <f t="shared" si="149"/>
        <v>0</v>
      </c>
      <c r="NEH28" s="568">
        <f t="shared" si="149"/>
        <v>0</v>
      </c>
      <c r="NEI28" s="568">
        <f t="shared" si="149"/>
        <v>0</v>
      </c>
      <c r="NEJ28" s="568">
        <f t="shared" si="149"/>
        <v>0</v>
      </c>
      <c r="NEK28" s="568">
        <f t="shared" ref="NEK28:NGV28" si="150">NEK26/365</f>
        <v>0</v>
      </c>
      <c r="NEL28" s="568">
        <f t="shared" si="150"/>
        <v>0</v>
      </c>
      <c r="NEM28" s="568">
        <f t="shared" si="150"/>
        <v>0</v>
      </c>
      <c r="NEN28" s="568">
        <f t="shared" si="150"/>
        <v>0</v>
      </c>
      <c r="NEO28" s="568">
        <f t="shared" si="150"/>
        <v>0</v>
      </c>
      <c r="NEP28" s="568">
        <f t="shared" si="150"/>
        <v>0</v>
      </c>
      <c r="NEQ28" s="568">
        <f t="shared" si="150"/>
        <v>0</v>
      </c>
      <c r="NER28" s="568">
        <f t="shared" si="150"/>
        <v>0</v>
      </c>
      <c r="NES28" s="568">
        <f t="shared" si="150"/>
        <v>0</v>
      </c>
      <c r="NET28" s="568">
        <f t="shared" si="150"/>
        <v>0</v>
      </c>
      <c r="NEU28" s="568">
        <f t="shared" si="150"/>
        <v>0</v>
      </c>
      <c r="NEV28" s="568">
        <f t="shared" si="150"/>
        <v>0</v>
      </c>
      <c r="NEW28" s="568">
        <f t="shared" si="150"/>
        <v>0</v>
      </c>
      <c r="NEX28" s="568">
        <f t="shared" si="150"/>
        <v>0</v>
      </c>
      <c r="NEY28" s="568">
        <f t="shared" si="150"/>
        <v>0</v>
      </c>
      <c r="NEZ28" s="568">
        <f t="shared" si="150"/>
        <v>0</v>
      </c>
      <c r="NFA28" s="568">
        <f t="shared" si="150"/>
        <v>0</v>
      </c>
      <c r="NFB28" s="568">
        <f t="shared" si="150"/>
        <v>0</v>
      </c>
      <c r="NFC28" s="568">
        <f t="shared" si="150"/>
        <v>0</v>
      </c>
      <c r="NFD28" s="568">
        <f t="shared" si="150"/>
        <v>0</v>
      </c>
      <c r="NFE28" s="568">
        <f t="shared" si="150"/>
        <v>0</v>
      </c>
      <c r="NFF28" s="568">
        <f t="shared" si="150"/>
        <v>0</v>
      </c>
      <c r="NFG28" s="568">
        <f t="shared" si="150"/>
        <v>0</v>
      </c>
      <c r="NFH28" s="568">
        <f t="shared" si="150"/>
        <v>0</v>
      </c>
      <c r="NFI28" s="568">
        <f t="shared" si="150"/>
        <v>0</v>
      </c>
      <c r="NFJ28" s="568">
        <f t="shared" si="150"/>
        <v>0</v>
      </c>
      <c r="NFK28" s="568">
        <f t="shared" si="150"/>
        <v>0</v>
      </c>
      <c r="NFL28" s="568">
        <f t="shared" si="150"/>
        <v>0</v>
      </c>
      <c r="NFM28" s="568">
        <f t="shared" si="150"/>
        <v>0</v>
      </c>
      <c r="NFN28" s="568">
        <f t="shared" si="150"/>
        <v>0</v>
      </c>
      <c r="NFO28" s="568">
        <f t="shared" si="150"/>
        <v>0</v>
      </c>
      <c r="NFP28" s="568">
        <f t="shared" si="150"/>
        <v>0</v>
      </c>
      <c r="NFQ28" s="568">
        <f t="shared" si="150"/>
        <v>0</v>
      </c>
      <c r="NFR28" s="568">
        <f t="shared" si="150"/>
        <v>0</v>
      </c>
      <c r="NFS28" s="568">
        <f t="shared" si="150"/>
        <v>0</v>
      </c>
      <c r="NFT28" s="568">
        <f t="shared" si="150"/>
        <v>0</v>
      </c>
      <c r="NFU28" s="568">
        <f t="shared" si="150"/>
        <v>0</v>
      </c>
      <c r="NFV28" s="568">
        <f t="shared" si="150"/>
        <v>0</v>
      </c>
      <c r="NFW28" s="568">
        <f t="shared" si="150"/>
        <v>0</v>
      </c>
      <c r="NFX28" s="568">
        <f t="shared" si="150"/>
        <v>0</v>
      </c>
      <c r="NFY28" s="568">
        <f t="shared" si="150"/>
        <v>0</v>
      </c>
      <c r="NFZ28" s="568">
        <f t="shared" si="150"/>
        <v>0</v>
      </c>
      <c r="NGA28" s="568">
        <f t="shared" si="150"/>
        <v>0</v>
      </c>
      <c r="NGB28" s="568">
        <f t="shared" si="150"/>
        <v>0</v>
      </c>
      <c r="NGC28" s="568">
        <f t="shared" si="150"/>
        <v>0</v>
      </c>
      <c r="NGD28" s="568">
        <f t="shared" si="150"/>
        <v>0</v>
      </c>
      <c r="NGE28" s="568">
        <f t="shared" si="150"/>
        <v>0</v>
      </c>
      <c r="NGF28" s="568">
        <f t="shared" si="150"/>
        <v>0</v>
      </c>
      <c r="NGG28" s="568">
        <f t="shared" si="150"/>
        <v>0</v>
      </c>
      <c r="NGH28" s="568">
        <f t="shared" si="150"/>
        <v>0</v>
      </c>
      <c r="NGI28" s="568">
        <f t="shared" si="150"/>
        <v>0</v>
      </c>
      <c r="NGJ28" s="568">
        <f t="shared" si="150"/>
        <v>0</v>
      </c>
      <c r="NGK28" s="568">
        <f t="shared" si="150"/>
        <v>0</v>
      </c>
      <c r="NGL28" s="568">
        <f t="shared" si="150"/>
        <v>0</v>
      </c>
      <c r="NGM28" s="568">
        <f t="shared" si="150"/>
        <v>0</v>
      </c>
      <c r="NGN28" s="568">
        <f t="shared" si="150"/>
        <v>0</v>
      </c>
      <c r="NGO28" s="568">
        <f t="shared" si="150"/>
        <v>0</v>
      </c>
      <c r="NGP28" s="568">
        <f t="shared" si="150"/>
        <v>0</v>
      </c>
      <c r="NGQ28" s="568">
        <f t="shared" si="150"/>
        <v>0</v>
      </c>
      <c r="NGR28" s="568">
        <f t="shared" si="150"/>
        <v>0</v>
      </c>
      <c r="NGS28" s="568">
        <f t="shared" si="150"/>
        <v>0</v>
      </c>
      <c r="NGT28" s="568">
        <f t="shared" si="150"/>
        <v>0</v>
      </c>
      <c r="NGU28" s="568">
        <f t="shared" si="150"/>
        <v>0</v>
      </c>
      <c r="NGV28" s="568">
        <f t="shared" si="150"/>
        <v>0</v>
      </c>
      <c r="NGW28" s="568">
        <f t="shared" ref="NGW28:NJH28" si="151">NGW26/365</f>
        <v>0</v>
      </c>
      <c r="NGX28" s="568">
        <f t="shared" si="151"/>
        <v>0</v>
      </c>
      <c r="NGY28" s="568">
        <f t="shared" si="151"/>
        <v>0</v>
      </c>
      <c r="NGZ28" s="568">
        <f t="shared" si="151"/>
        <v>0</v>
      </c>
      <c r="NHA28" s="568">
        <f t="shared" si="151"/>
        <v>0</v>
      </c>
      <c r="NHB28" s="568">
        <f t="shared" si="151"/>
        <v>0</v>
      </c>
      <c r="NHC28" s="568">
        <f t="shared" si="151"/>
        <v>0</v>
      </c>
      <c r="NHD28" s="568">
        <f t="shared" si="151"/>
        <v>0</v>
      </c>
      <c r="NHE28" s="568">
        <f t="shared" si="151"/>
        <v>0</v>
      </c>
      <c r="NHF28" s="568">
        <f t="shared" si="151"/>
        <v>0</v>
      </c>
      <c r="NHG28" s="568">
        <f t="shared" si="151"/>
        <v>0</v>
      </c>
      <c r="NHH28" s="568">
        <f t="shared" si="151"/>
        <v>0</v>
      </c>
      <c r="NHI28" s="568">
        <f t="shared" si="151"/>
        <v>0</v>
      </c>
      <c r="NHJ28" s="568">
        <f t="shared" si="151"/>
        <v>0</v>
      </c>
      <c r="NHK28" s="568">
        <f t="shared" si="151"/>
        <v>0</v>
      </c>
      <c r="NHL28" s="568">
        <f t="shared" si="151"/>
        <v>0</v>
      </c>
      <c r="NHM28" s="568">
        <f t="shared" si="151"/>
        <v>0</v>
      </c>
      <c r="NHN28" s="568">
        <f t="shared" si="151"/>
        <v>0</v>
      </c>
      <c r="NHO28" s="568">
        <f t="shared" si="151"/>
        <v>0</v>
      </c>
      <c r="NHP28" s="568">
        <f t="shared" si="151"/>
        <v>0</v>
      </c>
      <c r="NHQ28" s="568">
        <f t="shared" si="151"/>
        <v>0</v>
      </c>
      <c r="NHR28" s="568">
        <f t="shared" si="151"/>
        <v>0</v>
      </c>
      <c r="NHS28" s="568">
        <f t="shared" si="151"/>
        <v>0</v>
      </c>
      <c r="NHT28" s="568">
        <f t="shared" si="151"/>
        <v>0</v>
      </c>
      <c r="NHU28" s="568">
        <f t="shared" si="151"/>
        <v>0</v>
      </c>
      <c r="NHV28" s="568">
        <f t="shared" si="151"/>
        <v>0</v>
      </c>
      <c r="NHW28" s="568">
        <f t="shared" si="151"/>
        <v>0</v>
      </c>
      <c r="NHX28" s="568">
        <f t="shared" si="151"/>
        <v>0</v>
      </c>
      <c r="NHY28" s="568">
        <f t="shared" si="151"/>
        <v>0</v>
      </c>
      <c r="NHZ28" s="568">
        <f t="shared" si="151"/>
        <v>0</v>
      </c>
      <c r="NIA28" s="568">
        <f t="shared" si="151"/>
        <v>0</v>
      </c>
      <c r="NIB28" s="568">
        <f t="shared" si="151"/>
        <v>0</v>
      </c>
      <c r="NIC28" s="568">
        <f t="shared" si="151"/>
        <v>0</v>
      </c>
      <c r="NID28" s="568">
        <f t="shared" si="151"/>
        <v>0</v>
      </c>
      <c r="NIE28" s="568">
        <f t="shared" si="151"/>
        <v>0</v>
      </c>
      <c r="NIF28" s="568">
        <f t="shared" si="151"/>
        <v>0</v>
      </c>
      <c r="NIG28" s="568">
        <f t="shared" si="151"/>
        <v>0</v>
      </c>
      <c r="NIH28" s="568">
        <f t="shared" si="151"/>
        <v>0</v>
      </c>
      <c r="NII28" s="568">
        <f t="shared" si="151"/>
        <v>0</v>
      </c>
      <c r="NIJ28" s="568">
        <f t="shared" si="151"/>
        <v>0</v>
      </c>
      <c r="NIK28" s="568">
        <f t="shared" si="151"/>
        <v>0</v>
      </c>
      <c r="NIL28" s="568">
        <f t="shared" si="151"/>
        <v>0</v>
      </c>
      <c r="NIM28" s="568">
        <f t="shared" si="151"/>
        <v>0</v>
      </c>
      <c r="NIN28" s="568">
        <f t="shared" si="151"/>
        <v>0</v>
      </c>
      <c r="NIO28" s="568">
        <f t="shared" si="151"/>
        <v>0</v>
      </c>
      <c r="NIP28" s="568">
        <f t="shared" si="151"/>
        <v>0</v>
      </c>
      <c r="NIQ28" s="568">
        <f t="shared" si="151"/>
        <v>0</v>
      </c>
      <c r="NIR28" s="568">
        <f t="shared" si="151"/>
        <v>0</v>
      </c>
      <c r="NIS28" s="568">
        <f t="shared" si="151"/>
        <v>0</v>
      </c>
      <c r="NIT28" s="568">
        <f t="shared" si="151"/>
        <v>0</v>
      </c>
      <c r="NIU28" s="568">
        <f t="shared" si="151"/>
        <v>0</v>
      </c>
      <c r="NIV28" s="568">
        <f t="shared" si="151"/>
        <v>0</v>
      </c>
      <c r="NIW28" s="568">
        <f t="shared" si="151"/>
        <v>0</v>
      </c>
      <c r="NIX28" s="568">
        <f t="shared" si="151"/>
        <v>0</v>
      </c>
      <c r="NIY28" s="568">
        <f t="shared" si="151"/>
        <v>0</v>
      </c>
      <c r="NIZ28" s="568">
        <f t="shared" si="151"/>
        <v>0</v>
      </c>
      <c r="NJA28" s="568">
        <f t="shared" si="151"/>
        <v>0</v>
      </c>
      <c r="NJB28" s="568">
        <f t="shared" si="151"/>
        <v>0</v>
      </c>
      <c r="NJC28" s="568">
        <f t="shared" si="151"/>
        <v>0</v>
      </c>
      <c r="NJD28" s="568">
        <f t="shared" si="151"/>
        <v>0</v>
      </c>
      <c r="NJE28" s="568">
        <f t="shared" si="151"/>
        <v>0</v>
      </c>
      <c r="NJF28" s="568">
        <f t="shared" si="151"/>
        <v>0</v>
      </c>
      <c r="NJG28" s="568">
        <f t="shared" si="151"/>
        <v>0</v>
      </c>
      <c r="NJH28" s="568">
        <f t="shared" si="151"/>
        <v>0</v>
      </c>
      <c r="NJI28" s="568">
        <f t="shared" ref="NJI28:NLT28" si="152">NJI26/365</f>
        <v>0</v>
      </c>
      <c r="NJJ28" s="568">
        <f t="shared" si="152"/>
        <v>0</v>
      </c>
      <c r="NJK28" s="568">
        <f t="shared" si="152"/>
        <v>0</v>
      </c>
      <c r="NJL28" s="568">
        <f t="shared" si="152"/>
        <v>0</v>
      </c>
      <c r="NJM28" s="568">
        <f t="shared" si="152"/>
        <v>0</v>
      </c>
      <c r="NJN28" s="568">
        <f t="shared" si="152"/>
        <v>0</v>
      </c>
      <c r="NJO28" s="568">
        <f t="shared" si="152"/>
        <v>0</v>
      </c>
      <c r="NJP28" s="568">
        <f t="shared" si="152"/>
        <v>0</v>
      </c>
      <c r="NJQ28" s="568">
        <f t="shared" si="152"/>
        <v>0</v>
      </c>
      <c r="NJR28" s="568">
        <f t="shared" si="152"/>
        <v>0</v>
      </c>
      <c r="NJS28" s="568">
        <f t="shared" si="152"/>
        <v>0</v>
      </c>
      <c r="NJT28" s="568">
        <f t="shared" si="152"/>
        <v>0</v>
      </c>
      <c r="NJU28" s="568">
        <f t="shared" si="152"/>
        <v>0</v>
      </c>
      <c r="NJV28" s="568">
        <f t="shared" si="152"/>
        <v>0</v>
      </c>
      <c r="NJW28" s="568">
        <f t="shared" si="152"/>
        <v>0</v>
      </c>
      <c r="NJX28" s="568">
        <f t="shared" si="152"/>
        <v>0</v>
      </c>
      <c r="NJY28" s="568">
        <f t="shared" si="152"/>
        <v>0</v>
      </c>
      <c r="NJZ28" s="568">
        <f t="shared" si="152"/>
        <v>0</v>
      </c>
      <c r="NKA28" s="568">
        <f t="shared" si="152"/>
        <v>0</v>
      </c>
      <c r="NKB28" s="568">
        <f t="shared" si="152"/>
        <v>0</v>
      </c>
      <c r="NKC28" s="568">
        <f t="shared" si="152"/>
        <v>0</v>
      </c>
      <c r="NKD28" s="568">
        <f t="shared" si="152"/>
        <v>0</v>
      </c>
      <c r="NKE28" s="568">
        <f t="shared" si="152"/>
        <v>0</v>
      </c>
      <c r="NKF28" s="568">
        <f t="shared" si="152"/>
        <v>0</v>
      </c>
      <c r="NKG28" s="568">
        <f t="shared" si="152"/>
        <v>0</v>
      </c>
      <c r="NKH28" s="568">
        <f t="shared" si="152"/>
        <v>0</v>
      </c>
      <c r="NKI28" s="568">
        <f t="shared" si="152"/>
        <v>0</v>
      </c>
      <c r="NKJ28" s="568">
        <f t="shared" si="152"/>
        <v>0</v>
      </c>
      <c r="NKK28" s="568">
        <f t="shared" si="152"/>
        <v>0</v>
      </c>
      <c r="NKL28" s="568">
        <f t="shared" si="152"/>
        <v>0</v>
      </c>
      <c r="NKM28" s="568">
        <f t="shared" si="152"/>
        <v>0</v>
      </c>
      <c r="NKN28" s="568">
        <f t="shared" si="152"/>
        <v>0</v>
      </c>
      <c r="NKO28" s="568">
        <f t="shared" si="152"/>
        <v>0</v>
      </c>
      <c r="NKP28" s="568">
        <f t="shared" si="152"/>
        <v>0</v>
      </c>
      <c r="NKQ28" s="568">
        <f t="shared" si="152"/>
        <v>0</v>
      </c>
      <c r="NKR28" s="568">
        <f t="shared" si="152"/>
        <v>0</v>
      </c>
      <c r="NKS28" s="568">
        <f t="shared" si="152"/>
        <v>0</v>
      </c>
      <c r="NKT28" s="568">
        <f t="shared" si="152"/>
        <v>0</v>
      </c>
      <c r="NKU28" s="568">
        <f t="shared" si="152"/>
        <v>0</v>
      </c>
      <c r="NKV28" s="568">
        <f t="shared" si="152"/>
        <v>0</v>
      </c>
      <c r="NKW28" s="568">
        <f t="shared" si="152"/>
        <v>0</v>
      </c>
      <c r="NKX28" s="568">
        <f t="shared" si="152"/>
        <v>0</v>
      </c>
      <c r="NKY28" s="568">
        <f t="shared" si="152"/>
        <v>0</v>
      </c>
      <c r="NKZ28" s="568">
        <f t="shared" si="152"/>
        <v>0</v>
      </c>
      <c r="NLA28" s="568">
        <f t="shared" si="152"/>
        <v>0</v>
      </c>
      <c r="NLB28" s="568">
        <f t="shared" si="152"/>
        <v>0</v>
      </c>
      <c r="NLC28" s="568">
        <f t="shared" si="152"/>
        <v>0</v>
      </c>
      <c r="NLD28" s="568">
        <f t="shared" si="152"/>
        <v>0</v>
      </c>
      <c r="NLE28" s="568">
        <f t="shared" si="152"/>
        <v>0</v>
      </c>
      <c r="NLF28" s="568">
        <f t="shared" si="152"/>
        <v>0</v>
      </c>
      <c r="NLG28" s="568">
        <f t="shared" si="152"/>
        <v>0</v>
      </c>
      <c r="NLH28" s="568">
        <f t="shared" si="152"/>
        <v>0</v>
      </c>
      <c r="NLI28" s="568">
        <f t="shared" si="152"/>
        <v>0</v>
      </c>
      <c r="NLJ28" s="568">
        <f t="shared" si="152"/>
        <v>0</v>
      </c>
      <c r="NLK28" s="568">
        <f t="shared" si="152"/>
        <v>0</v>
      </c>
      <c r="NLL28" s="568">
        <f t="shared" si="152"/>
        <v>0</v>
      </c>
      <c r="NLM28" s="568">
        <f t="shared" si="152"/>
        <v>0</v>
      </c>
      <c r="NLN28" s="568">
        <f t="shared" si="152"/>
        <v>0</v>
      </c>
      <c r="NLO28" s="568">
        <f t="shared" si="152"/>
        <v>0</v>
      </c>
      <c r="NLP28" s="568">
        <f t="shared" si="152"/>
        <v>0</v>
      </c>
      <c r="NLQ28" s="568">
        <f t="shared" si="152"/>
        <v>0</v>
      </c>
      <c r="NLR28" s="568">
        <f t="shared" si="152"/>
        <v>0</v>
      </c>
      <c r="NLS28" s="568">
        <f t="shared" si="152"/>
        <v>0</v>
      </c>
      <c r="NLT28" s="568">
        <f t="shared" si="152"/>
        <v>0</v>
      </c>
      <c r="NLU28" s="568">
        <f t="shared" ref="NLU28:NOF28" si="153">NLU26/365</f>
        <v>0</v>
      </c>
      <c r="NLV28" s="568">
        <f t="shared" si="153"/>
        <v>0</v>
      </c>
      <c r="NLW28" s="568">
        <f t="shared" si="153"/>
        <v>0</v>
      </c>
      <c r="NLX28" s="568">
        <f t="shared" si="153"/>
        <v>0</v>
      </c>
      <c r="NLY28" s="568">
        <f t="shared" si="153"/>
        <v>0</v>
      </c>
      <c r="NLZ28" s="568">
        <f t="shared" si="153"/>
        <v>0</v>
      </c>
      <c r="NMA28" s="568">
        <f t="shared" si="153"/>
        <v>0</v>
      </c>
      <c r="NMB28" s="568">
        <f t="shared" si="153"/>
        <v>0</v>
      </c>
      <c r="NMC28" s="568">
        <f t="shared" si="153"/>
        <v>0</v>
      </c>
      <c r="NMD28" s="568">
        <f t="shared" si="153"/>
        <v>0</v>
      </c>
      <c r="NME28" s="568">
        <f t="shared" si="153"/>
        <v>0</v>
      </c>
      <c r="NMF28" s="568">
        <f t="shared" si="153"/>
        <v>0</v>
      </c>
      <c r="NMG28" s="568">
        <f t="shared" si="153"/>
        <v>0</v>
      </c>
      <c r="NMH28" s="568">
        <f t="shared" si="153"/>
        <v>0</v>
      </c>
      <c r="NMI28" s="568">
        <f t="shared" si="153"/>
        <v>0</v>
      </c>
      <c r="NMJ28" s="568">
        <f t="shared" si="153"/>
        <v>0</v>
      </c>
      <c r="NMK28" s="568">
        <f t="shared" si="153"/>
        <v>0</v>
      </c>
      <c r="NML28" s="568">
        <f t="shared" si="153"/>
        <v>0</v>
      </c>
      <c r="NMM28" s="568">
        <f t="shared" si="153"/>
        <v>0</v>
      </c>
      <c r="NMN28" s="568">
        <f t="shared" si="153"/>
        <v>0</v>
      </c>
      <c r="NMO28" s="568">
        <f t="shared" si="153"/>
        <v>0</v>
      </c>
      <c r="NMP28" s="568">
        <f t="shared" si="153"/>
        <v>0</v>
      </c>
      <c r="NMQ28" s="568">
        <f t="shared" si="153"/>
        <v>0</v>
      </c>
      <c r="NMR28" s="568">
        <f t="shared" si="153"/>
        <v>0</v>
      </c>
      <c r="NMS28" s="568">
        <f t="shared" si="153"/>
        <v>0</v>
      </c>
      <c r="NMT28" s="568">
        <f t="shared" si="153"/>
        <v>0</v>
      </c>
      <c r="NMU28" s="568">
        <f t="shared" si="153"/>
        <v>0</v>
      </c>
      <c r="NMV28" s="568">
        <f t="shared" si="153"/>
        <v>0</v>
      </c>
      <c r="NMW28" s="568">
        <f t="shared" si="153"/>
        <v>0</v>
      </c>
      <c r="NMX28" s="568">
        <f t="shared" si="153"/>
        <v>0</v>
      </c>
      <c r="NMY28" s="568">
        <f t="shared" si="153"/>
        <v>0</v>
      </c>
      <c r="NMZ28" s="568">
        <f t="shared" si="153"/>
        <v>0</v>
      </c>
      <c r="NNA28" s="568">
        <f t="shared" si="153"/>
        <v>0</v>
      </c>
      <c r="NNB28" s="568">
        <f t="shared" si="153"/>
        <v>0</v>
      </c>
      <c r="NNC28" s="568">
        <f t="shared" si="153"/>
        <v>0</v>
      </c>
      <c r="NND28" s="568">
        <f t="shared" si="153"/>
        <v>0</v>
      </c>
      <c r="NNE28" s="568">
        <f t="shared" si="153"/>
        <v>0</v>
      </c>
      <c r="NNF28" s="568">
        <f t="shared" si="153"/>
        <v>0</v>
      </c>
      <c r="NNG28" s="568">
        <f t="shared" si="153"/>
        <v>0</v>
      </c>
      <c r="NNH28" s="568">
        <f t="shared" si="153"/>
        <v>0</v>
      </c>
      <c r="NNI28" s="568">
        <f t="shared" si="153"/>
        <v>0</v>
      </c>
      <c r="NNJ28" s="568">
        <f t="shared" si="153"/>
        <v>0</v>
      </c>
      <c r="NNK28" s="568">
        <f t="shared" si="153"/>
        <v>0</v>
      </c>
      <c r="NNL28" s="568">
        <f t="shared" si="153"/>
        <v>0</v>
      </c>
      <c r="NNM28" s="568">
        <f t="shared" si="153"/>
        <v>0</v>
      </c>
      <c r="NNN28" s="568">
        <f t="shared" si="153"/>
        <v>0</v>
      </c>
      <c r="NNO28" s="568">
        <f t="shared" si="153"/>
        <v>0</v>
      </c>
      <c r="NNP28" s="568">
        <f t="shared" si="153"/>
        <v>0</v>
      </c>
      <c r="NNQ28" s="568">
        <f t="shared" si="153"/>
        <v>0</v>
      </c>
      <c r="NNR28" s="568">
        <f t="shared" si="153"/>
        <v>0</v>
      </c>
      <c r="NNS28" s="568">
        <f t="shared" si="153"/>
        <v>0</v>
      </c>
      <c r="NNT28" s="568">
        <f t="shared" si="153"/>
        <v>0</v>
      </c>
      <c r="NNU28" s="568">
        <f t="shared" si="153"/>
        <v>0</v>
      </c>
      <c r="NNV28" s="568">
        <f t="shared" si="153"/>
        <v>0</v>
      </c>
      <c r="NNW28" s="568">
        <f t="shared" si="153"/>
        <v>0</v>
      </c>
      <c r="NNX28" s="568">
        <f t="shared" si="153"/>
        <v>0</v>
      </c>
      <c r="NNY28" s="568">
        <f t="shared" si="153"/>
        <v>0</v>
      </c>
      <c r="NNZ28" s="568">
        <f t="shared" si="153"/>
        <v>0</v>
      </c>
      <c r="NOA28" s="568">
        <f t="shared" si="153"/>
        <v>0</v>
      </c>
      <c r="NOB28" s="568">
        <f t="shared" si="153"/>
        <v>0</v>
      </c>
      <c r="NOC28" s="568">
        <f t="shared" si="153"/>
        <v>0</v>
      </c>
      <c r="NOD28" s="568">
        <f t="shared" si="153"/>
        <v>0</v>
      </c>
      <c r="NOE28" s="568">
        <f t="shared" si="153"/>
        <v>0</v>
      </c>
      <c r="NOF28" s="568">
        <f t="shared" si="153"/>
        <v>0</v>
      </c>
      <c r="NOG28" s="568">
        <f t="shared" ref="NOG28:NQR28" si="154">NOG26/365</f>
        <v>0</v>
      </c>
      <c r="NOH28" s="568">
        <f t="shared" si="154"/>
        <v>0</v>
      </c>
      <c r="NOI28" s="568">
        <f t="shared" si="154"/>
        <v>0</v>
      </c>
      <c r="NOJ28" s="568">
        <f t="shared" si="154"/>
        <v>0</v>
      </c>
      <c r="NOK28" s="568">
        <f t="shared" si="154"/>
        <v>0</v>
      </c>
      <c r="NOL28" s="568">
        <f t="shared" si="154"/>
        <v>0</v>
      </c>
      <c r="NOM28" s="568">
        <f t="shared" si="154"/>
        <v>0</v>
      </c>
      <c r="NON28" s="568">
        <f t="shared" si="154"/>
        <v>0</v>
      </c>
      <c r="NOO28" s="568">
        <f t="shared" si="154"/>
        <v>0</v>
      </c>
      <c r="NOP28" s="568">
        <f t="shared" si="154"/>
        <v>0</v>
      </c>
      <c r="NOQ28" s="568">
        <f t="shared" si="154"/>
        <v>0</v>
      </c>
      <c r="NOR28" s="568">
        <f t="shared" si="154"/>
        <v>0</v>
      </c>
      <c r="NOS28" s="568">
        <f t="shared" si="154"/>
        <v>0</v>
      </c>
      <c r="NOT28" s="568">
        <f t="shared" si="154"/>
        <v>0</v>
      </c>
      <c r="NOU28" s="568">
        <f t="shared" si="154"/>
        <v>0</v>
      </c>
      <c r="NOV28" s="568">
        <f t="shared" si="154"/>
        <v>0</v>
      </c>
      <c r="NOW28" s="568">
        <f t="shared" si="154"/>
        <v>0</v>
      </c>
      <c r="NOX28" s="568">
        <f t="shared" si="154"/>
        <v>0</v>
      </c>
      <c r="NOY28" s="568">
        <f t="shared" si="154"/>
        <v>0</v>
      </c>
      <c r="NOZ28" s="568">
        <f t="shared" si="154"/>
        <v>0</v>
      </c>
      <c r="NPA28" s="568">
        <f t="shared" si="154"/>
        <v>0</v>
      </c>
      <c r="NPB28" s="568">
        <f t="shared" si="154"/>
        <v>0</v>
      </c>
      <c r="NPC28" s="568">
        <f t="shared" si="154"/>
        <v>0</v>
      </c>
      <c r="NPD28" s="568">
        <f t="shared" si="154"/>
        <v>0</v>
      </c>
      <c r="NPE28" s="568">
        <f t="shared" si="154"/>
        <v>0</v>
      </c>
      <c r="NPF28" s="568">
        <f t="shared" si="154"/>
        <v>0</v>
      </c>
      <c r="NPG28" s="568">
        <f t="shared" si="154"/>
        <v>0</v>
      </c>
      <c r="NPH28" s="568">
        <f t="shared" si="154"/>
        <v>0</v>
      </c>
      <c r="NPI28" s="568">
        <f t="shared" si="154"/>
        <v>0</v>
      </c>
      <c r="NPJ28" s="568">
        <f t="shared" si="154"/>
        <v>0</v>
      </c>
      <c r="NPK28" s="568">
        <f t="shared" si="154"/>
        <v>0</v>
      </c>
      <c r="NPL28" s="568">
        <f t="shared" si="154"/>
        <v>0</v>
      </c>
      <c r="NPM28" s="568">
        <f t="shared" si="154"/>
        <v>0</v>
      </c>
      <c r="NPN28" s="568">
        <f t="shared" si="154"/>
        <v>0</v>
      </c>
      <c r="NPO28" s="568">
        <f t="shared" si="154"/>
        <v>0</v>
      </c>
      <c r="NPP28" s="568">
        <f t="shared" si="154"/>
        <v>0</v>
      </c>
      <c r="NPQ28" s="568">
        <f t="shared" si="154"/>
        <v>0</v>
      </c>
      <c r="NPR28" s="568">
        <f t="shared" si="154"/>
        <v>0</v>
      </c>
      <c r="NPS28" s="568">
        <f t="shared" si="154"/>
        <v>0</v>
      </c>
      <c r="NPT28" s="568">
        <f t="shared" si="154"/>
        <v>0</v>
      </c>
      <c r="NPU28" s="568">
        <f t="shared" si="154"/>
        <v>0</v>
      </c>
      <c r="NPV28" s="568">
        <f t="shared" si="154"/>
        <v>0</v>
      </c>
      <c r="NPW28" s="568">
        <f t="shared" si="154"/>
        <v>0</v>
      </c>
      <c r="NPX28" s="568">
        <f t="shared" si="154"/>
        <v>0</v>
      </c>
      <c r="NPY28" s="568">
        <f t="shared" si="154"/>
        <v>0</v>
      </c>
      <c r="NPZ28" s="568">
        <f t="shared" si="154"/>
        <v>0</v>
      </c>
      <c r="NQA28" s="568">
        <f t="shared" si="154"/>
        <v>0</v>
      </c>
      <c r="NQB28" s="568">
        <f t="shared" si="154"/>
        <v>0</v>
      </c>
      <c r="NQC28" s="568">
        <f t="shared" si="154"/>
        <v>0</v>
      </c>
      <c r="NQD28" s="568">
        <f t="shared" si="154"/>
        <v>0</v>
      </c>
      <c r="NQE28" s="568">
        <f t="shared" si="154"/>
        <v>0</v>
      </c>
      <c r="NQF28" s="568">
        <f t="shared" si="154"/>
        <v>0</v>
      </c>
      <c r="NQG28" s="568">
        <f t="shared" si="154"/>
        <v>0</v>
      </c>
      <c r="NQH28" s="568">
        <f t="shared" si="154"/>
        <v>0</v>
      </c>
      <c r="NQI28" s="568">
        <f t="shared" si="154"/>
        <v>0</v>
      </c>
      <c r="NQJ28" s="568">
        <f t="shared" si="154"/>
        <v>0</v>
      </c>
      <c r="NQK28" s="568">
        <f t="shared" si="154"/>
        <v>0</v>
      </c>
      <c r="NQL28" s="568">
        <f t="shared" si="154"/>
        <v>0</v>
      </c>
      <c r="NQM28" s="568">
        <f t="shared" si="154"/>
        <v>0</v>
      </c>
      <c r="NQN28" s="568">
        <f t="shared" si="154"/>
        <v>0</v>
      </c>
      <c r="NQO28" s="568">
        <f t="shared" si="154"/>
        <v>0</v>
      </c>
      <c r="NQP28" s="568">
        <f t="shared" si="154"/>
        <v>0</v>
      </c>
      <c r="NQQ28" s="568">
        <f t="shared" si="154"/>
        <v>0</v>
      </c>
      <c r="NQR28" s="568">
        <f t="shared" si="154"/>
        <v>0</v>
      </c>
      <c r="NQS28" s="568">
        <f t="shared" ref="NQS28:NTD28" si="155">NQS26/365</f>
        <v>0</v>
      </c>
      <c r="NQT28" s="568">
        <f t="shared" si="155"/>
        <v>0</v>
      </c>
      <c r="NQU28" s="568">
        <f t="shared" si="155"/>
        <v>0</v>
      </c>
      <c r="NQV28" s="568">
        <f t="shared" si="155"/>
        <v>0</v>
      </c>
      <c r="NQW28" s="568">
        <f t="shared" si="155"/>
        <v>0</v>
      </c>
      <c r="NQX28" s="568">
        <f t="shared" si="155"/>
        <v>0</v>
      </c>
      <c r="NQY28" s="568">
        <f t="shared" si="155"/>
        <v>0</v>
      </c>
      <c r="NQZ28" s="568">
        <f t="shared" si="155"/>
        <v>0</v>
      </c>
      <c r="NRA28" s="568">
        <f t="shared" si="155"/>
        <v>0</v>
      </c>
      <c r="NRB28" s="568">
        <f t="shared" si="155"/>
        <v>0</v>
      </c>
      <c r="NRC28" s="568">
        <f t="shared" si="155"/>
        <v>0</v>
      </c>
      <c r="NRD28" s="568">
        <f t="shared" si="155"/>
        <v>0</v>
      </c>
      <c r="NRE28" s="568">
        <f t="shared" si="155"/>
        <v>0</v>
      </c>
      <c r="NRF28" s="568">
        <f t="shared" si="155"/>
        <v>0</v>
      </c>
      <c r="NRG28" s="568">
        <f t="shared" si="155"/>
        <v>0</v>
      </c>
      <c r="NRH28" s="568">
        <f t="shared" si="155"/>
        <v>0</v>
      </c>
      <c r="NRI28" s="568">
        <f t="shared" si="155"/>
        <v>0</v>
      </c>
      <c r="NRJ28" s="568">
        <f t="shared" si="155"/>
        <v>0</v>
      </c>
      <c r="NRK28" s="568">
        <f t="shared" si="155"/>
        <v>0</v>
      </c>
      <c r="NRL28" s="568">
        <f t="shared" si="155"/>
        <v>0</v>
      </c>
      <c r="NRM28" s="568">
        <f t="shared" si="155"/>
        <v>0</v>
      </c>
      <c r="NRN28" s="568">
        <f t="shared" si="155"/>
        <v>0</v>
      </c>
      <c r="NRO28" s="568">
        <f t="shared" si="155"/>
        <v>0</v>
      </c>
      <c r="NRP28" s="568">
        <f t="shared" si="155"/>
        <v>0</v>
      </c>
      <c r="NRQ28" s="568">
        <f t="shared" si="155"/>
        <v>0</v>
      </c>
      <c r="NRR28" s="568">
        <f t="shared" si="155"/>
        <v>0</v>
      </c>
      <c r="NRS28" s="568">
        <f t="shared" si="155"/>
        <v>0</v>
      </c>
      <c r="NRT28" s="568">
        <f t="shared" si="155"/>
        <v>0</v>
      </c>
      <c r="NRU28" s="568">
        <f t="shared" si="155"/>
        <v>0</v>
      </c>
      <c r="NRV28" s="568">
        <f t="shared" si="155"/>
        <v>0</v>
      </c>
      <c r="NRW28" s="568">
        <f t="shared" si="155"/>
        <v>0</v>
      </c>
      <c r="NRX28" s="568">
        <f t="shared" si="155"/>
        <v>0</v>
      </c>
      <c r="NRY28" s="568">
        <f t="shared" si="155"/>
        <v>0</v>
      </c>
      <c r="NRZ28" s="568">
        <f t="shared" si="155"/>
        <v>0</v>
      </c>
      <c r="NSA28" s="568">
        <f t="shared" si="155"/>
        <v>0</v>
      </c>
      <c r="NSB28" s="568">
        <f t="shared" si="155"/>
        <v>0</v>
      </c>
      <c r="NSC28" s="568">
        <f t="shared" si="155"/>
        <v>0</v>
      </c>
      <c r="NSD28" s="568">
        <f t="shared" si="155"/>
        <v>0</v>
      </c>
      <c r="NSE28" s="568">
        <f t="shared" si="155"/>
        <v>0</v>
      </c>
      <c r="NSF28" s="568">
        <f t="shared" si="155"/>
        <v>0</v>
      </c>
      <c r="NSG28" s="568">
        <f t="shared" si="155"/>
        <v>0</v>
      </c>
      <c r="NSH28" s="568">
        <f t="shared" si="155"/>
        <v>0</v>
      </c>
      <c r="NSI28" s="568">
        <f t="shared" si="155"/>
        <v>0</v>
      </c>
      <c r="NSJ28" s="568">
        <f t="shared" si="155"/>
        <v>0</v>
      </c>
      <c r="NSK28" s="568">
        <f t="shared" si="155"/>
        <v>0</v>
      </c>
      <c r="NSL28" s="568">
        <f t="shared" si="155"/>
        <v>0</v>
      </c>
      <c r="NSM28" s="568">
        <f t="shared" si="155"/>
        <v>0</v>
      </c>
      <c r="NSN28" s="568">
        <f t="shared" si="155"/>
        <v>0</v>
      </c>
      <c r="NSO28" s="568">
        <f t="shared" si="155"/>
        <v>0</v>
      </c>
      <c r="NSP28" s="568">
        <f t="shared" si="155"/>
        <v>0</v>
      </c>
      <c r="NSQ28" s="568">
        <f t="shared" si="155"/>
        <v>0</v>
      </c>
      <c r="NSR28" s="568">
        <f t="shared" si="155"/>
        <v>0</v>
      </c>
      <c r="NSS28" s="568">
        <f t="shared" si="155"/>
        <v>0</v>
      </c>
      <c r="NST28" s="568">
        <f t="shared" si="155"/>
        <v>0</v>
      </c>
      <c r="NSU28" s="568">
        <f t="shared" si="155"/>
        <v>0</v>
      </c>
      <c r="NSV28" s="568">
        <f t="shared" si="155"/>
        <v>0</v>
      </c>
      <c r="NSW28" s="568">
        <f t="shared" si="155"/>
        <v>0</v>
      </c>
      <c r="NSX28" s="568">
        <f t="shared" si="155"/>
        <v>0</v>
      </c>
      <c r="NSY28" s="568">
        <f t="shared" si="155"/>
        <v>0</v>
      </c>
      <c r="NSZ28" s="568">
        <f t="shared" si="155"/>
        <v>0</v>
      </c>
      <c r="NTA28" s="568">
        <f t="shared" si="155"/>
        <v>0</v>
      </c>
      <c r="NTB28" s="568">
        <f t="shared" si="155"/>
        <v>0</v>
      </c>
      <c r="NTC28" s="568">
        <f t="shared" si="155"/>
        <v>0</v>
      </c>
      <c r="NTD28" s="568">
        <f t="shared" si="155"/>
        <v>0</v>
      </c>
      <c r="NTE28" s="568">
        <f t="shared" ref="NTE28:NVP28" si="156">NTE26/365</f>
        <v>0</v>
      </c>
      <c r="NTF28" s="568">
        <f t="shared" si="156"/>
        <v>0</v>
      </c>
      <c r="NTG28" s="568">
        <f t="shared" si="156"/>
        <v>0</v>
      </c>
      <c r="NTH28" s="568">
        <f t="shared" si="156"/>
        <v>0</v>
      </c>
      <c r="NTI28" s="568">
        <f t="shared" si="156"/>
        <v>0</v>
      </c>
      <c r="NTJ28" s="568">
        <f t="shared" si="156"/>
        <v>0</v>
      </c>
      <c r="NTK28" s="568">
        <f t="shared" si="156"/>
        <v>0</v>
      </c>
      <c r="NTL28" s="568">
        <f t="shared" si="156"/>
        <v>0</v>
      </c>
      <c r="NTM28" s="568">
        <f t="shared" si="156"/>
        <v>0</v>
      </c>
      <c r="NTN28" s="568">
        <f t="shared" si="156"/>
        <v>0</v>
      </c>
      <c r="NTO28" s="568">
        <f t="shared" si="156"/>
        <v>0</v>
      </c>
      <c r="NTP28" s="568">
        <f t="shared" si="156"/>
        <v>0</v>
      </c>
      <c r="NTQ28" s="568">
        <f t="shared" si="156"/>
        <v>0</v>
      </c>
      <c r="NTR28" s="568">
        <f t="shared" si="156"/>
        <v>0</v>
      </c>
      <c r="NTS28" s="568">
        <f t="shared" si="156"/>
        <v>0</v>
      </c>
      <c r="NTT28" s="568">
        <f t="shared" si="156"/>
        <v>0</v>
      </c>
      <c r="NTU28" s="568">
        <f t="shared" si="156"/>
        <v>0</v>
      </c>
      <c r="NTV28" s="568">
        <f t="shared" si="156"/>
        <v>0</v>
      </c>
      <c r="NTW28" s="568">
        <f t="shared" si="156"/>
        <v>0</v>
      </c>
      <c r="NTX28" s="568">
        <f t="shared" si="156"/>
        <v>0</v>
      </c>
      <c r="NTY28" s="568">
        <f t="shared" si="156"/>
        <v>0</v>
      </c>
      <c r="NTZ28" s="568">
        <f t="shared" si="156"/>
        <v>0</v>
      </c>
      <c r="NUA28" s="568">
        <f t="shared" si="156"/>
        <v>0</v>
      </c>
      <c r="NUB28" s="568">
        <f t="shared" si="156"/>
        <v>0</v>
      </c>
      <c r="NUC28" s="568">
        <f t="shared" si="156"/>
        <v>0</v>
      </c>
      <c r="NUD28" s="568">
        <f t="shared" si="156"/>
        <v>0</v>
      </c>
      <c r="NUE28" s="568">
        <f t="shared" si="156"/>
        <v>0</v>
      </c>
      <c r="NUF28" s="568">
        <f t="shared" si="156"/>
        <v>0</v>
      </c>
      <c r="NUG28" s="568">
        <f t="shared" si="156"/>
        <v>0</v>
      </c>
      <c r="NUH28" s="568">
        <f t="shared" si="156"/>
        <v>0</v>
      </c>
      <c r="NUI28" s="568">
        <f t="shared" si="156"/>
        <v>0</v>
      </c>
      <c r="NUJ28" s="568">
        <f t="shared" si="156"/>
        <v>0</v>
      </c>
      <c r="NUK28" s="568">
        <f t="shared" si="156"/>
        <v>0</v>
      </c>
      <c r="NUL28" s="568">
        <f t="shared" si="156"/>
        <v>0</v>
      </c>
      <c r="NUM28" s="568">
        <f t="shared" si="156"/>
        <v>0</v>
      </c>
      <c r="NUN28" s="568">
        <f t="shared" si="156"/>
        <v>0</v>
      </c>
      <c r="NUO28" s="568">
        <f t="shared" si="156"/>
        <v>0</v>
      </c>
      <c r="NUP28" s="568">
        <f t="shared" si="156"/>
        <v>0</v>
      </c>
      <c r="NUQ28" s="568">
        <f t="shared" si="156"/>
        <v>0</v>
      </c>
      <c r="NUR28" s="568">
        <f t="shared" si="156"/>
        <v>0</v>
      </c>
      <c r="NUS28" s="568">
        <f t="shared" si="156"/>
        <v>0</v>
      </c>
      <c r="NUT28" s="568">
        <f t="shared" si="156"/>
        <v>0</v>
      </c>
      <c r="NUU28" s="568">
        <f t="shared" si="156"/>
        <v>0</v>
      </c>
      <c r="NUV28" s="568">
        <f t="shared" si="156"/>
        <v>0</v>
      </c>
      <c r="NUW28" s="568">
        <f t="shared" si="156"/>
        <v>0</v>
      </c>
      <c r="NUX28" s="568">
        <f t="shared" si="156"/>
        <v>0</v>
      </c>
      <c r="NUY28" s="568">
        <f t="shared" si="156"/>
        <v>0</v>
      </c>
      <c r="NUZ28" s="568">
        <f t="shared" si="156"/>
        <v>0</v>
      </c>
      <c r="NVA28" s="568">
        <f t="shared" si="156"/>
        <v>0</v>
      </c>
      <c r="NVB28" s="568">
        <f t="shared" si="156"/>
        <v>0</v>
      </c>
      <c r="NVC28" s="568">
        <f t="shared" si="156"/>
        <v>0</v>
      </c>
      <c r="NVD28" s="568">
        <f t="shared" si="156"/>
        <v>0</v>
      </c>
      <c r="NVE28" s="568">
        <f t="shared" si="156"/>
        <v>0</v>
      </c>
      <c r="NVF28" s="568">
        <f t="shared" si="156"/>
        <v>0</v>
      </c>
      <c r="NVG28" s="568">
        <f t="shared" si="156"/>
        <v>0</v>
      </c>
      <c r="NVH28" s="568">
        <f t="shared" si="156"/>
        <v>0</v>
      </c>
      <c r="NVI28" s="568">
        <f t="shared" si="156"/>
        <v>0</v>
      </c>
      <c r="NVJ28" s="568">
        <f t="shared" si="156"/>
        <v>0</v>
      </c>
      <c r="NVK28" s="568">
        <f t="shared" si="156"/>
        <v>0</v>
      </c>
      <c r="NVL28" s="568">
        <f t="shared" si="156"/>
        <v>0</v>
      </c>
      <c r="NVM28" s="568">
        <f t="shared" si="156"/>
        <v>0</v>
      </c>
      <c r="NVN28" s="568">
        <f t="shared" si="156"/>
        <v>0</v>
      </c>
      <c r="NVO28" s="568">
        <f t="shared" si="156"/>
        <v>0</v>
      </c>
      <c r="NVP28" s="568">
        <f t="shared" si="156"/>
        <v>0</v>
      </c>
      <c r="NVQ28" s="568">
        <f t="shared" ref="NVQ28:NYB28" si="157">NVQ26/365</f>
        <v>0</v>
      </c>
      <c r="NVR28" s="568">
        <f t="shared" si="157"/>
        <v>0</v>
      </c>
      <c r="NVS28" s="568">
        <f t="shared" si="157"/>
        <v>0</v>
      </c>
      <c r="NVT28" s="568">
        <f t="shared" si="157"/>
        <v>0</v>
      </c>
      <c r="NVU28" s="568">
        <f t="shared" si="157"/>
        <v>0</v>
      </c>
      <c r="NVV28" s="568">
        <f t="shared" si="157"/>
        <v>0</v>
      </c>
      <c r="NVW28" s="568">
        <f t="shared" si="157"/>
        <v>0</v>
      </c>
      <c r="NVX28" s="568">
        <f t="shared" si="157"/>
        <v>0</v>
      </c>
      <c r="NVY28" s="568">
        <f t="shared" si="157"/>
        <v>0</v>
      </c>
      <c r="NVZ28" s="568">
        <f t="shared" si="157"/>
        <v>0</v>
      </c>
      <c r="NWA28" s="568">
        <f t="shared" si="157"/>
        <v>0</v>
      </c>
      <c r="NWB28" s="568">
        <f t="shared" si="157"/>
        <v>0</v>
      </c>
      <c r="NWC28" s="568">
        <f t="shared" si="157"/>
        <v>0</v>
      </c>
      <c r="NWD28" s="568">
        <f t="shared" si="157"/>
        <v>0</v>
      </c>
      <c r="NWE28" s="568">
        <f t="shared" si="157"/>
        <v>0</v>
      </c>
      <c r="NWF28" s="568">
        <f t="shared" si="157"/>
        <v>0</v>
      </c>
      <c r="NWG28" s="568">
        <f t="shared" si="157"/>
        <v>0</v>
      </c>
      <c r="NWH28" s="568">
        <f t="shared" si="157"/>
        <v>0</v>
      </c>
      <c r="NWI28" s="568">
        <f t="shared" si="157"/>
        <v>0</v>
      </c>
      <c r="NWJ28" s="568">
        <f t="shared" si="157"/>
        <v>0</v>
      </c>
      <c r="NWK28" s="568">
        <f t="shared" si="157"/>
        <v>0</v>
      </c>
      <c r="NWL28" s="568">
        <f t="shared" si="157"/>
        <v>0</v>
      </c>
      <c r="NWM28" s="568">
        <f t="shared" si="157"/>
        <v>0</v>
      </c>
      <c r="NWN28" s="568">
        <f t="shared" si="157"/>
        <v>0</v>
      </c>
      <c r="NWO28" s="568">
        <f t="shared" si="157"/>
        <v>0</v>
      </c>
      <c r="NWP28" s="568">
        <f t="shared" si="157"/>
        <v>0</v>
      </c>
      <c r="NWQ28" s="568">
        <f t="shared" si="157"/>
        <v>0</v>
      </c>
      <c r="NWR28" s="568">
        <f t="shared" si="157"/>
        <v>0</v>
      </c>
      <c r="NWS28" s="568">
        <f t="shared" si="157"/>
        <v>0</v>
      </c>
      <c r="NWT28" s="568">
        <f t="shared" si="157"/>
        <v>0</v>
      </c>
      <c r="NWU28" s="568">
        <f t="shared" si="157"/>
        <v>0</v>
      </c>
      <c r="NWV28" s="568">
        <f t="shared" si="157"/>
        <v>0</v>
      </c>
      <c r="NWW28" s="568">
        <f t="shared" si="157"/>
        <v>0</v>
      </c>
      <c r="NWX28" s="568">
        <f t="shared" si="157"/>
        <v>0</v>
      </c>
      <c r="NWY28" s="568">
        <f t="shared" si="157"/>
        <v>0</v>
      </c>
      <c r="NWZ28" s="568">
        <f t="shared" si="157"/>
        <v>0</v>
      </c>
      <c r="NXA28" s="568">
        <f t="shared" si="157"/>
        <v>0</v>
      </c>
      <c r="NXB28" s="568">
        <f t="shared" si="157"/>
        <v>0</v>
      </c>
      <c r="NXC28" s="568">
        <f t="shared" si="157"/>
        <v>0</v>
      </c>
      <c r="NXD28" s="568">
        <f t="shared" si="157"/>
        <v>0</v>
      </c>
      <c r="NXE28" s="568">
        <f t="shared" si="157"/>
        <v>0</v>
      </c>
      <c r="NXF28" s="568">
        <f t="shared" si="157"/>
        <v>0</v>
      </c>
      <c r="NXG28" s="568">
        <f t="shared" si="157"/>
        <v>0</v>
      </c>
      <c r="NXH28" s="568">
        <f t="shared" si="157"/>
        <v>0</v>
      </c>
      <c r="NXI28" s="568">
        <f t="shared" si="157"/>
        <v>0</v>
      </c>
      <c r="NXJ28" s="568">
        <f t="shared" si="157"/>
        <v>0</v>
      </c>
      <c r="NXK28" s="568">
        <f t="shared" si="157"/>
        <v>0</v>
      </c>
      <c r="NXL28" s="568">
        <f t="shared" si="157"/>
        <v>0</v>
      </c>
      <c r="NXM28" s="568">
        <f t="shared" si="157"/>
        <v>0</v>
      </c>
      <c r="NXN28" s="568">
        <f t="shared" si="157"/>
        <v>0</v>
      </c>
      <c r="NXO28" s="568">
        <f t="shared" si="157"/>
        <v>0</v>
      </c>
      <c r="NXP28" s="568">
        <f t="shared" si="157"/>
        <v>0</v>
      </c>
      <c r="NXQ28" s="568">
        <f t="shared" si="157"/>
        <v>0</v>
      </c>
      <c r="NXR28" s="568">
        <f t="shared" si="157"/>
        <v>0</v>
      </c>
      <c r="NXS28" s="568">
        <f t="shared" si="157"/>
        <v>0</v>
      </c>
      <c r="NXT28" s="568">
        <f t="shared" si="157"/>
        <v>0</v>
      </c>
      <c r="NXU28" s="568">
        <f t="shared" si="157"/>
        <v>0</v>
      </c>
      <c r="NXV28" s="568">
        <f t="shared" si="157"/>
        <v>0</v>
      </c>
      <c r="NXW28" s="568">
        <f t="shared" si="157"/>
        <v>0</v>
      </c>
      <c r="NXX28" s="568">
        <f t="shared" si="157"/>
        <v>0</v>
      </c>
      <c r="NXY28" s="568">
        <f t="shared" si="157"/>
        <v>0</v>
      </c>
      <c r="NXZ28" s="568">
        <f t="shared" si="157"/>
        <v>0</v>
      </c>
      <c r="NYA28" s="568">
        <f t="shared" si="157"/>
        <v>0</v>
      </c>
      <c r="NYB28" s="568">
        <f t="shared" si="157"/>
        <v>0</v>
      </c>
      <c r="NYC28" s="568">
        <f t="shared" ref="NYC28:OAN28" si="158">NYC26/365</f>
        <v>0</v>
      </c>
      <c r="NYD28" s="568">
        <f t="shared" si="158"/>
        <v>0</v>
      </c>
      <c r="NYE28" s="568">
        <f t="shared" si="158"/>
        <v>0</v>
      </c>
      <c r="NYF28" s="568">
        <f t="shared" si="158"/>
        <v>0</v>
      </c>
      <c r="NYG28" s="568">
        <f t="shared" si="158"/>
        <v>0</v>
      </c>
      <c r="NYH28" s="568">
        <f t="shared" si="158"/>
        <v>0</v>
      </c>
      <c r="NYI28" s="568">
        <f t="shared" si="158"/>
        <v>0</v>
      </c>
      <c r="NYJ28" s="568">
        <f t="shared" si="158"/>
        <v>0</v>
      </c>
      <c r="NYK28" s="568">
        <f t="shared" si="158"/>
        <v>0</v>
      </c>
      <c r="NYL28" s="568">
        <f t="shared" si="158"/>
        <v>0</v>
      </c>
      <c r="NYM28" s="568">
        <f t="shared" si="158"/>
        <v>0</v>
      </c>
      <c r="NYN28" s="568">
        <f t="shared" si="158"/>
        <v>0</v>
      </c>
      <c r="NYO28" s="568">
        <f t="shared" si="158"/>
        <v>0</v>
      </c>
      <c r="NYP28" s="568">
        <f t="shared" si="158"/>
        <v>0</v>
      </c>
      <c r="NYQ28" s="568">
        <f t="shared" si="158"/>
        <v>0</v>
      </c>
      <c r="NYR28" s="568">
        <f t="shared" si="158"/>
        <v>0</v>
      </c>
      <c r="NYS28" s="568">
        <f t="shared" si="158"/>
        <v>0</v>
      </c>
      <c r="NYT28" s="568">
        <f t="shared" si="158"/>
        <v>0</v>
      </c>
      <c r="NYU28" s="568">
        <f t="shared" si="158"/>
        <v>0</v>
      </c>
      <c r="NYV28" s="568">
        <f t="shared" si="158"/>
        <v>0</v>
      </c>
      <c r="NYW28" s="568">
        <f t="shared" si="158"/>
        <v>0</v>
      </c>
      <c r="NYX28" s="568">
        <f t="shared" si="158"/>
        <v>0</v>
      </c>
      <c r="NYY28" s="568">
        <f t="shared" si="158"/>
        <v>0</v>
      </c>
      <c r="NYZ28" s="568">
        <f t="shared" si="158"/>
        <v>0</v>
      </c>
      <c r="NZA28" s="568">
        <f t="shared" si="158"/>
        <v>0</v>
      </c>
      <c r="NZB28" s="568">
        <f t="shared" si="158"/>
        <v>0</v>
      </c>
      <c r="NZC28" s="568">
        <f t="shared" si="158"/>
        <v>0</v>
      </c>
      <c r="NZD28" s="568">
        <f t="shared" si="158"/>
        <v>0</v>
      </c>
      <c r="NZE28" s="568">
        <f t="shared" si="158"/>
        <v>0</v>
      </c>
      <c r="NZF28" s="568">
        <f t="shared" si="158"/>
        <v>0</v>
      </c>
      <c r="NZG28" s="568">
        <f t="shared" si="158"/>
        <v>0</v>
      </c>
      <c r="NZH28" s="568">
        <f t="shared" si="158"/>
        <v>0</v>
      </c>
      <c r="NZI28" s="568">
        <f t="shared" si="158"/>
        <v>0</v>
      </c>
      <c r="NZJ28" s="568">
        <f t="shared" si="158"/>
        <v>0</v>
      </c>
      <c r="NZK28" s="568">
        <f t="shared" si="158"/>
        <v>0</v>
      </c>
      <c r="NZL28" s="568">
        <f t="shared" si="158"/>
        <v>0</v>
      </c>
      <c r="NZM28" s="568">
        <f t="shared" si="158"/>
        <v>0</v>
      </c>
      <c r="NZN28" s="568">
        <f t="shared" si="158"/>
        <v>0</v>
      </c>
      <c r="NZO28" s="568">
        <f t="shared" si="158"/>
        <v>0</v>
      </c>
      <c r="NZP28" s="568">
        <f t="shared" si="158"/>
        <v>0</v>
      </c>
      <c r="NZQ28" s="568">
        <f t="shared" si="158"/>
        <v>0</v>
      </c>
      <c r="NZR28" s="568">
        <f t="shared" si="158"/>
        <v>0</v>
      </c>
      <c r="NZS28" s="568">
        <f t="shared" si="158"/>
        <v>0</v>
      </c>
      <c r="NZT28" s="568">
        <f t="shared" si="158"/>
        <v>0</v>
      </c>
      <c r="NZU28" s="568">
        <f t="shared" si="158"/>
        <v>0</v>
      </c>
      <c r="NZV28" s="568">
        <f t="shared" si="158"/>
        <v>0</v>
      </c>
      <c r="NZW28" s="568">
        <f t="shared" si="158"/>
        <v>0</v>
      </c>
      <c r="NZX28" s="568">
        <f t="shared" si="158"/>
        <v>0</v>
      </c>
      <c r="NZY28" s="568">
        <f t="shared" si="158"/>
        <v>0</v>
      </c>
      <c r="NZZ28" s="568">
        <f t="shared" si="158"/>
        <v>0</v>
      </c>
      <c r="OAA28" s="568">
        <f t="shared" si="158"/>
        <v>0</v>
      </c>
      <c r="OAB28" s="568">
        <f t="shared" si="158"/>
        <v>0</v>
      </c>
      <c r="OAC28" s="568">
        <f t="shared" si="158"/>
        <v>0</v>
      </c>
      <c r="OAD28" s="568">
        <f t="shared" si="158"/>
        <v>0</v>
      </c>
      <c r="OAE28" s="568">
        <f t="shared" si="158"/>
        <v>0</v>
      </c>
      <c r="OAF28" s="568">
        <f t="shared" si="158"/>
        <v>0</v>
      </c>
      <c r="OAG28" s="568">
        <f t="shared" si="158"/>
        <v>0</v>
      </c>
      <c r="OAH28" s="568">
        <f t="shared" si="158"/>
        <v>0</v>
      </c>
      <c r="OAI28" s="568">
        <f t="shared" si="158"/>
        <v>0</v>
      </c>
      <c r="OAJ28" s="568">
        <f t="shared" si="158"/>
        <v>0</v>
      </c>
      <c r="OAK28" s="568">
        <f t="shared" si="158"/>
        <v>0</v>
      </c>
      <c r="OAL28" s="568">
        <f t="shared" si="158"/>
        <v>0</v>
      </c>
      <c r="OAM28" s="568">
        <f t="shared" si="158"/>
        <v>0</v>
      </c>
      <c r="OAN28" s="568">
        <f t="shared" si="158"/>
        <v>0</v>
      </c>
      <c r="OAO28" s="568">
        <f t="shared" ref="OAO28:OCZ28" si="159">OAO26/365</f>
        <v>0</v>
      </c>
      <c r="OAP28" s="568">
        <f t="shared" si="159"/>
        <v>0</v>
      </c>
      <c r="OAQ28" s="568">
        <f t="shared" si="159"/>
        <v>0</v>
      </c>
      <c r="OAR28" s="568">
        <f t="shared" si="159"/>
        <v>0</v>
      </c>
      <c r="OAS28" s="568">
        <f t="shared" si="159"/>
        <v>0</v>
      </c>
      <c r="OAT28" s="568">
        <f t="shared" si="159"/>
        <v>0</v>
      </c>
      <c r="OAU28" s="568">
        <f t="shared" si="159"/>
        <v>0</v>
      </c>
      <c r="OAV28" s="568">
        <f t="shared" si="159"/>
        <v>0</v>
      </c>
      <c r="OAW28" s="568">
        <f t="shared" si="159"/>
        <v>0</v>
      </c>
      <c r="OAX28" s="568">
        <f t="shared" si="159"/>
        <v>0</v>
      </c>
      <c r="OAY28" s="568">
        <f t="shared" si="159"/>
        <v>0</v>
      </c>
      <c r="OAZ28" s="568">
        <f t="shared" si="159"/>
        <v>0</v>
      </c>
      <c r="OBA28" s="568">
        <f t="shared" si="159"/>
        <v>0</v>
      </c>
      <c r="OBB28" s="568">
        <f t="shared" si="159"/>
        <v>0</v>
      </c>
      <c r="OBC28" s="568">
        <f t="shared" si="159"/>
        <v>0</v>
      </c>
      <c r="OBD28" s="568">
        <f t="shared" si="159"/>
        <v>0</v>
      </c>
      <c r="OBE28" s="568">
        <f t="shared" si="159"/>
        <v>0</v>
      </c>
      <c r="OBF28" s="568">
        <f t="shared" si="159"/>
        <v>0</v>
      </c>
      <c r="OBG28" s="568">
        <f t="shared" si="159"/>
        <v>0</v>
      </c>
      <c r="OBH28" s="568">
        <f t="shared" si="159"/>
        <v>0</v>
      </c>
      <c r="OBI28" s="568">
        <f t="shared" si="159"/>
        <v>0</v>
      </c>
      <c r="OBJ28" s="568">
        <f t="shared" si="159"/>
        <v>0</v>
      </c>
      <c r="OBK28" s="568">
        <f t="shared" si="159"/>
        <v>0</v>
      </c>
      <c r="OBL28" s="568">
        <f t="shared" si="159"/>
        <v>0</v>
      </c>
      <c r="OBM28" s="568">
        <f t="shared" si="159"/>
        <v>0</v>
      </c>
      <c r="OBN28" s="568">
        <f t="shared" si="159"/>
        <v>0</v>
      </c>
      <c r="OBO28" s="568">
        <f t="shared" si="159"/>
        <v>0</v>
      </c>
      <c r="OBP28" s="568">
        <f t="shared" si="159"/>
        <v>0</v>
      </c>
      <c r="OBQ28" s="568">
        <f t="shared" si="159"/>
        <v>0</v>
      </c>
      <c r="OBR28" s="568">
        <f t="shared" si="159"/>
        <v>0</v>
      </c>
      <c r="OBS28" s="568">
        <f t="shared" si="159"/>
        <v>0</v>
      </c>
      <c r="OBT28" s="568">
        <f t="shared" si="159"/>
        <v>0</v>
      </c>
      <c r="OBU28" s="568">
        <f t="shared" si="159"/>
        <v>0</v>
      </c>
      <c r="OBV28" s="568">
        <f t="shared" si="159"/>
        <v>0</v>
      </c>
      <c r="OBW28" s="568">
        <f t="shared" si="159"/>
        <v>0</v>
      </c>
      <c r="OBX28" s="568">
        <f t="shared" si="159"/>
        <v>0</v>
      </c>
      <c r="OBY28" s="568">
        <f t="shared" si="159"/>
        <v>0</v>
      </c>
      <c r="OBZ28" s="568">
        <f t="shared" si="159"/>
        <v>0</v>
      </c>
      <c r="OCA28" s="568">
        <f t="shared" si="159"/>
        <v>0</v>
      </c>
      <c r="OCB28" s="568">
        <f t="shared" si="159"/>
        <v>0</v>
      </c>
      <c r="OCC28" s="568">
        <f t="shared" si="159"/>
        <v>0</v>
      </c>
      <c r="OCD28" s="568">
        <f t="shared" si="159"/>
        <v>0</v>
      </c>
      <c r="OCE28" s="568">
        <f t="shared" si="159"/>
        <v>0</v>
      </c>
      <c r="OCF28" s="568">
        <f t="shared" si="159"/>
        <v>0</v>
      </c>
      <c r="OCG28" s="568">
        <f t="shared" si="159"/>
        <v>0</v>
      </c>
      <c r="OCH28" s="568">
        <f t="shared" si="159"/>
        <v>0</v>
      </c>
      <c r="OCI28" s="568">
        <f t="shared" si="159"/>
        <v>0</v>
      </c>
      <c r="OCJ28" s="568">
        <f t="shared" si="159"/>
        <v>0</v>
      </c>
      <c r="OCK28" s="568">
        <f t="shared" si="159"/>
        <v>0</v>
      </c>
      <c r="OCL28" s="568">
        <f t="shared" si="159"/>
        <v>0</v>
      </c>
      <c r="OCM28" s="568">
        <f t="shared" si="159"/>
        <v>0</v>
      </c>
      <c r="OCN28" s="568">
        <f t="shared" si="159"/>
        <v>0</v>
      </c>
      <c r="OCO28" s="568">
        <f t="shared" si="159"/>
        <v>0</v>
      </c>
      <c r="OCP28" s="568">
        <f t="shared" si="159"/>
        <v>0</v>
      </c>
      <c r="OCQ28" s="568">
        <f t="shared" si="159"/>
        <v>0</v>
      </c>
      <c r="OCR28" s="568">
        <f t="shared" si="159"/>
        <v>0</v>
      </c>
      <c r="OCS28" s="568">
        <f t="shared" si="159"/>
        <v>0</v>
      </c>
      <c r="OCT28" s="568">
        <f t="shared" si="159"/>
        <v>0</v>
      </c>
      <c r="OCU28" s="568">
        <f t="shared" si="159"/>
        <v>0</v>
      </c>
      <c r="OCV28" s="568">
        <f t="shared" si="159"/>
        <v>0</v>
      </c>
      <c r="OCW28" s="568">
        <f t="shared" si="159"/>
        <v>0</v>
      </c>
      <c r="OCX28" s="568">
        <f t="shared" si="159"/>
        <v>0</v>
      </c>
      <c r="OCY28" s="568">
        <f t="shared" si="159"/>
        <v>0</v>
      </c>
      <c r="OCZ28" s="568">
        <f t="shared" si="159"/>
        <v>0</v>
      </c>
      <c r="ODA28" s="568">
        <f t="shared" ref="ODA28:OFL28" si="160">ODA26/365</f>
        <v>0</v>
      </c>
      <c r="ODB28" s="568">
        <f t="shared" si="160"/>
        <v>0</v>
      </c>
      <c r="ODC28" s="568">
        <f t="shared" si="160"/>
        <v>0</v>
      </c>
      <c r="ODD28" s="568">
        <f t="shared" si="160"/>
        <v>0</v>
      </c>
      <c r="ODE28" s="568">
        <f t="shared" si="160"/>
        <v>0</v>
      </c>
      <c r="ODF28" s="568">
        <f t="shared" si="160"/>
        <v>0</v>
      </c>
      <c r="ODG28" s="568">
        <f t="shared" si="160"/>
        <v>0</v>
      </c>
      <c r="ODH28" s="568">
        <f t="shared" si="160"/>
        <v>0</v>
      </c>
      <c r="ODI28" s="568">
        <f t="shared" si="160"/>
        <v>0</v>
      </c>
      <c r="ODJ28" s="568">
        <f t="shared" si="160"/>
        <v>0</v>
      </c>
      <c r="ODK28" s="568">
        <f t="shared" si="160"/>
        <v>0</v>
      </c>
      <c r="ODL28" s="568">
        <f t="shared" si="160"/>
        <v>0</v>
      </c>
      <c r="ODM28" s="568">
        <f t="shared" si="160"/>
        <v>0</v>
      </c>
      <c r="ODN28" s="568">
        <f t="shared" si="160"/>
        <v>0</v>
      </c>
      <c r="ODO28" s="568">
        <f t="shared" si="160"/>
        <v>0</v>
      </c>
      <c r="ODP28" s="568">
        <f t="shared" si="160"/>
        <v>0</v>
      </c>
      <c r="ODQ28" s="568">
        <f t="shared" si="160"/>
        <v>0</v>
      </c>
      <c r="ODR28" s="568">
        <f t="shared" si="160"/>
        <v>0</v>
      </c>
      <c r="ODS28" s="568">
        <f t="shared" si="160"/>
        <v>0</v>
      </c>
      <c r="ODT28" s="568">
        <f t="shared" si="160"/>
        <v>0</v>
      </c>
      <c r="ODU28" s="568">
        <f t="shared" si="160"/>
        <v>0</v>
      </c>
      <c r="ODV28" s="568">
        <f t="shared" si="160"/>
        <v>0</v>
      </c>
      <c r="ODW28" s="568">
        <f t="shared" si="160"/>
        <v>0</v>
      </c>
      <c r="ODX28" s="568">
        <f t="shared" si="160"/>
        <v>0</v>
      </c>
      <c r="ODY28" s="568">
        <f t="shared" si="160"/>
        <v>0</v>
      </c>
      <c r="ODZ28" s="568">
        <f t="shared" si="160"/>
        <v>0</v>
      </c>
      <c r="OEA28" s="568">
        <f t="shared" si="160"/>
        <v>0</v>
      </c>
      <c r="OEB28" s="568">
        <f t="shared" si="160"/>
        <v>0</v>
      </c>
      <c r="OEC28" s="568">
        <f t="shared" si="160"/>
        <v>0</v>
      </c>
      <c r="OED28" s="568">
        <f t="shared" si="160"/>
        <v>0</v>
      </c>
      <c r="OEE28" s="568">
        <f t="shared" si="160"/>
        <v>0</v>
      </c>
      <c r="OEF28" s="568">
        <f t="shared" si="160"/>
        <v>0</v>
      </c>
      <c r="OEG28" s="568">
        <f t="shared" si="160"/>
        <v>0</v>
      </c>
      <c r="OEH28" s="568">
        <f t="shared" si="160"/>
        <v>0</v>
      </c>
      <c r="OEI28" s="568">
        <f t="shared" si="160"/>
        <v>0</v>
      </c>
      <c r="OEJ28" s="568">
        <f t="shared" si="160"/>
        <v>0</v>
      </c>
      <c r="OEK28" s="568">
        <f t="shared" si="160"/>
        <v>0</v>
      </c>
      <c r="OEL28" s="568">
        <f t="shared" si="160"/>
        <v>0</v>
      </c>
      <c r="OEM28" s="568">
        <f t="shared" si="160"/>
        <v>0</v>
      </c>
      <c r="OEN28" s="568">
        <f t="shared" si="160"/>
        <v>0</v>
      </c>
      <c r="OEO28" s="568">
        <f t="shared" si="160"/>
        <v>0</v>
      </c>
      <c r="OEP28" s="568">
        <f t="shared" si="160"/>
        <v>0</v>
      </c>
      <c r="OEQ28" s="568">
        <f t="shared" si="160"/>
        <v>0</v>
      </c>
      <c r="OER28" s="568">
        <f t="shared" si="160"/>
        <v>0</v>
      </c>
      <c r="OES28" s="568">
        <f t="shared" si="160"/>
        <v>0</v>
      </c>
      <c r="OET28" s="568">
        <f t="shared" si="160"/>
        <v>0</v>
      </c>
      <c r="OEU28" s="568">
        <f t="shared" si="160"/>
        <v>0</v>
      </c>
      <c r="OEV28" s="568">
        <f t="shared" si="160"/>
        <v>0</v>
      </c>
      <c r="OEW28" s="568">
        <f t="shared" si="160"/>
        <v>0</v>
      </c>
      <c r="OEX28" s="568">
        <f t="shared" si="160"/>
        <v>0</v>
      </c>
      <c r="OEY28" s="568">
        <f t="shared" si="160"/>
        <v>0</v>
      </c>
      <c r="OEZ28" s="568">
        <f t="shared" si="160"/>
        <v>0</v>
      </c>
      <c r="OFA28" s="568">
        <f t="shared" si="160"/>
        <v>0</v>
      </c>
      <c r="OFB28" s="568">
        <f t="shared" si="160"/>
        <v>0</v>
      </c>
      <c r="OFC28" s="568">
        <f t="shared" si="160"/>
        <v>0</v>
      </c>
      <c r="OFD28" s="568">
        <f t="shared" si="160"/>
        <v>0</v>
      </c>
      <c r="OFE28" s="568">
        <f t="shared" si="160"/>
        <v>0</v>
      </c>
      <c r="OFF28" s="568">
        <f t="shared" si="160"/>
        <v>0</v>
      </c>
      <c r="OFG28" s="568">
        <f t="shared" si="160"/>
        <v>0</v>
      </c>
      <c r="OFH28" s="568">
        <f t="shared" si="160"/>
        <v>0</v>
      </c>
      <c r="OFI28" s="568">
        <f t="shared" si="160"/>
        <v>0</v>
      </c>
      <c r="OFJ28" s="568">
        <f t="shared" si="160"/>
        <v>0</v>
      </c>
      <c r="OFK28" s="568">
        <f t="shared" si="160"/>
        <v>0</v>
      </c>
      <c r="OFL28" s="568">
        <f t="shared" si="160"/>
        <v>0</v>
      </c>
      <c r="OFM28" s="568">
        <f t="shared" ref="OFM28:OHX28" si="161">OFM26/365</f>
        <v>0</v>
      </c>
      <c r="OFN28" s="568">
        <f t="shared" si="161"/>
        <v>0</v>
      </c>
      <c r="OFO28" s="568">
        <f t="shared" si="161"/>
        <v>0</v>
      </c>
      <c r="OFP28" s="568">
        <f t="shared" si="161"/>
        <v>0</v>
      </c>
      <c r="OFQ28" s="568">
        <f t="shared" si="161"/>
        <v>0</v>
      </c>
      <c r="OFR28" s="568">
        <f t="shared" si="161"/>
        <v>0</v>
      </c>
      <c r="OFS28" s="568">
        <f t="shared" si="161"/>
        <v>0</v>
      </c>
      <c r="OFT28" s="568">
        <f t="shared" si="161"/>
        <v>0</v>
      </c>
      <c r="OFU28" s="568">
        <f t="shared" si="161"/>
        <v>0</v>
      </c>
      <c r="OFV28" s="568">
        <f t="shared" si="161"/>
        <v>0</v>
      </c>
      <c r="OFW28" s="568">
        <f t="shared" si="161"/>
        <v>0</v>
      </c>
      <c r="OFX28" s="568">
        <f t="shared" si="161"/>
        <v>0</v>
      </c>
      <c r="OFY28" s="568">
        <f t="shared" si="161"/>
        <v>0</v>
      </c>
      <c r="OFZ28" s="568">
        <f t="shared" si="161"/>
        <v>0</v>
      </c>
      <c r="OGA28" s="568">
        <f t="shared" si="161"/>
        <v>0</v>
      </c>
      <c r="OGB28" s="568">
        <f t="shared" si="161"/>
        <v>0</v>
      </c>
      <c r="OGC28" s="568">
        <f t="shared" si="161"/>
        <v>0</v>
      </c>
      <c r="OGD28" s="568">
        <f t="shared" si="161"/>
        <v>0</v>
      </c>
      <c r="OGE28" s="568">
        <f t="shared" si="161"/>
        <v>0</v>
      </c>
      <c r="OGF28" s="568">
        <f t="shared" si="161"/>
        <v>0</v>
      </c>
      <c r="OGG28" s="568">
        <f t="shared" si="161"/>
        <v>0</v>
      </c>
      <c r="OGH28" s="568">
        <f t="shared" si="161"/>
        <v>0</v>
      </c>
      <c r="OGI28" s="568">
        <f t="shared" si="161"/>
        <v>0</v>
      </c>
      <c r="OGJ28" s="568">
        <f t="shared" si="161"/>
        <v>0</v>
      </c>
      <c r="OGK28" s="568">
        <f t="shared" si="161"/>
        <v>0</v>
      </c>
      <c r="OGL28" s="568">
        <f t="shared" si="161"/>
        <v>0</v>
      </c>
      <c r="OGM28" s="568">
        <f t="shared" si="161"/>
        <v>0</v>
      </c>
      <c r="OGN28" s="568">
        <f t="shared" si="161"/>
        <v>0</v>
      </c>
      <c r="OGO28" s="568">
        <f t="shared" si="161"/>
        <v>0</v>
      </c>
      <c r="OGP28" s="568">
        <f t="shared" si="161"/>
        <v>0</v>
      </c>
      <c r="OGQ28" s="568">
        <f t="shared" si="161"/>
        <v>0</v>
      </c>
      <c r="OGR28" s="568">
        <f t="shared" si="161"/>
        <v>0</v>
      </c>
      <c r="OGS28" s="568">
        <f t="shared" si="161"/>
        <v>0</v>
      </c>
      <c r="OGT28" s="568">
        <f t="shared" si="161"/>
        <v>0</v>
      </c>
      <c r="OGU28" s="568">
        <f t="shared" si="161"/>
        <v>0</v>
      </c>
      <c r="OGV28" s="568">
        <f t="shared" si="161"/>
        <v>0</v>
      </c>
      <c r="OGW28" s="568">
        <f t="shared" si="161"/>
        <v>0</v>
      </c>
      <c r="OGX28" s="568">
        <f t="shared" si="161"/>
        <v>0</v>
      </c>
      <c r="OGY28" s="568">
        <f t="shared" si="161"/>
        <v>0</v>
      </c>
      <c r="OGZ28" s="568">
        <f t="shared" si="161"/>
        <v>0</v>
      </c>
      <c r="OHA28" s="568">
        <f t="shared" si="161"/>
        <v>0</v>
      </c>
      <c r="OHB28" s="568">
        <f t="shared" si="161"/>
        <v>0</v>
      </c>
      <c r="OHC28" s="568">
        <f t="shared" si="161"/>
        <v>0</v>
      </c>
      <c r="OHD28" s="568">
        <f t="shared" si="161"/>
        <v>0</v>
      </c>
      <c r="OHE28" s="568">
        <f t="shared" si="161"/>
        <v>0</v>
      </c>
      <c r="OHF28" s="568">
        <f t="shared" si="161"/>
        <v>0</v>
      </c>
      <c r="OHG28" s="568">
        <f t="shared" si="161"/>
        <v>0</v>
      </c>
      <c r="OHH28" s="568">
        <f t="shared" si="161"/>
        <v>0</v>
      </c>
      <c r="OHI28" s="568">
        <f t="shared" si="161"/>
        <v>0</v>
      </c>
      <c r="OHJ28" s="568">
        <f t="shared" si="161"/>
        <v>0</v>
      </c>
      <c r="OHK28" s="568">
        <f t="shared" si="161"/>
        <v>0</v>
      </c>
      <c r="OHL28" s="568">
        <f t="shared" si="161"/>
        <v>0</v>
      </c>
      <c r="OHM28" s="568">
        <f t="shared" si="161"/>
        <v>0</v>
      </c>
      <c r="OHN28" s="568">
        <f t="shared" si="161"/>
        <v>0</v>
      </c>
      <c r="OHO28" s="568">
        <f t="shared" si="161"/>
        <v>0</v>
      </c>
      <c r="OHP28" s="568">
        <f t="shared" si="161"/>
        <v>0</v>
      </c>
      <c r="OHQ28" s="568">
        <f t="shared" si="161"/>
        <v>0</v>
      </c>
      <c r="OHR28" s="568">
        <f t="shared" si="161"/>
        <v>0</v>
      </c>
      <c r="OHS28" s="568">
        <f t="shared" si="161"/>
        <v>0</v>
      </c>
      <c r="OHT28" s="568">
        <f t="shared" si="161"/>
        <v>0</v>
      </c>
      <c r="OHU28" s="568">
        <f t="shared" si="161"/>
        <v>0</v>
      </c>
      <c r="OHV28" s="568">
        <f t="shared" si="161"/>
        <v>0</v>
      </c>
      <c r="OHW28" s="568">
        <f t="shared" si="161"/>
        <v>0</v>
      </c>
      <c r="OHX28" s="568">
        <f t="shared" si="161"/>
        <v>0</v>
      </c>
      <c r="OHY28" s="568">
        <f t="shared" ref="OHY28:OKJ28" si="162">OHY26/365</f>
        <v>0</v>
      </c>
      <c r="OHZ28" s="568">
        <f t="shared" si="162"/>
        <v>0</v>
      </c>
      <c r="OIA28" s="568">
        <f t="shared" si="162"/>
        <v>0</v>
      </c>
      <c r="OIB28" s="568">
        <f t="shared" si="162"/>
        <v>0</v>
      </c>
      <c r="OIC28" s="568">
        <f t="shared" si="162"/>
        <v>0</v>
      </c>
      <c r="OID28" s="568">
        <f t="shared" si="162"/>
        <v>0</v>
      </c>
      <c r="OIE28" s="568">
        <f t="shared" si="162"/>
        <v>0</v>
      </c>
      <c r="OIF28" s="568">
        <f t="shared" si="162"/>
        <v>0</v>
      </c>
      <c r="OIG28" s="568">
        <f t="shared" si="162"/>
        <v>0</v>
      </c>
      <c r="OIH28" s="568">
        <f t="shared" si="162"/>
        <v>0</v>
      </c>
      <c r="OII28" s="568">
        <f t="shared" si="162"/>
        <v>0</v>
      </c>
      <c r="OIJ28" s="568">
        <f t="shared" si="162"/>
        <v>0</v>
      </c>
      <c r="OIK28" s="568">
        <f t="shared" si="162"/>
        <v>0</v>
      </c>
      <c r="OIL28" s="568">
        <f t="shared" si="162"/>
        <v>0</v>
      </c>
      <c r="OIM28" s="568">
        <f t="shared" si="162"/>
        <v>0</v>
      </c>
      <c r="OIN28" s="568">
        <f t="shared" si="162"/>
        <v>0</v>
      </c>
      <c r="OIO28" s="568">
        <f t="shared" si="162"/>
        <v>0</v>
      </c>
      <c r="OIP28" s="568">
        <f t="shared" si="162"/>
        <v>0</v>
      </c>
      <c r="OIQ28" s="568">
        <f t="shared" si="162"/>
        <v>0</v>
      </c>
      <c r="OIR28" s="568">
        <f t="shared" si="162"/>
        <v>0</v>
      </c>
      <c r="OIS28" s="568">
        <f t="shared" si="162"/>
        <v>0</v>
      </c>
      <c r="OIT28" s="568">
        <f t="shared" si="162"/>
        <v>0</v>
      </c>
      <c r="OIU28" s="568">
        <f t="shared" si="162"/>
        <v>0</v>
      </c>
      <c r="OIV28" s="568">
        <f t="shared" si="162"/>
        <v>0</v>
      </c>
      <c r="OIW28" s="568">
        <f t="shared" si="162"/>
        <v>0</v>
      </c>
      <c r="OIX28" s="568">
        <f t="shared" si="162"/>
        <v>0</v>
      </c>
      <c r="OIY28" s="568">
        <f t="shared" si="162"/>
        <v>0</v>
      </c>
      <c r="OIZ28" s="568">
        <f t="shared" si="162"/>
        <v>0</v>
      </c>
      <c r="OJA28" s="568">
        <f t="shared" si="162"/>
        <v>0</v>
      </c>
      <c r="OJB28" s="568">
        <f t="shared" si="162"/>
        <v>0</v>
      </c>
      <c r="OJC28" s="568">
        <f t="shared" si="162"/>
        <v>0</v>
      </c>
      <c r="OJD28" s="568">
        <f t="shared" si="162"/>
        <v>0</v>
      </c>
      <c r="OJE28" s="568">
        <f t="shared" si="162"/>
        <v>0</v>
      </c>
      <c r="OJF28" s="568">
        <f t="shared" si="162"/>
        <v>0</v>
      </c>
      <c r="OJG28" s="568">
        <f t="shared" si="162"/>
        <v>0</v>
      </c>
      <c r="OJH28" s="568">
        <f t="shared" si="162"/>
        <v>0</v>
      </c>
      <c r="OJI28" s="568">
        <f t="shared" si="162"/>
        <v>0</v>
      </c>
      <c r="OJJ28" s="568">
        <f t="shared" si="162"/>
        <v>0</v>
      </c>
      <c r="OJK28" s="568">
        <f t="shared" si="162"/>
        <v>0</v>
      </c>
      <c r="OJL28" s="568">
        <f t="shared" si="162"/>
        <v>0</v>
      </c>
      <c r="OJM28" s="568">
        <f t="shared" si="162"/>
        <v>0</v>
      </c>
      <c r="OJN28" s="568">
        <f t="shared" si="162"/>
        <v>0</v>
      </c>
      <c r="OJO28" s="568">
        <f t="shared" si="162"/>
        <v>0</v>
      </c>
      <c r="OJP28" s="568">
        <f t="shared" si="162"/>
        <v>0</v>
      </c>
      <c r="OJQ28" s="568">
        <f t="shared" si="162"/>
        <v>0</v>
      </c>
      <c r="OJR28" s="568">
        <f t="shared" si="162"/>
        <v>0</v>
      </c>
      <c r="OJS28" s="568">
        <f t="shared" si="162"/>
        <v>0</v>
      </c>
      <c r="OJT28" s="568">
        <f t="shared" si="162"/>
        <v>0</v>
      </c>
      <c r="OJU28" s="568">
        <f t="shared" si="162"/>
        <v>0</v>
      </c>
      <c r="OJV28" s="568">
        <f t="shared" si="162"/>
        <v>0</v>
      </c>
      <c r="OJW28" s="568">
        <f t="shared" si="162"/>
        <v>0</v>
      </c>
      <c r="OJX28" s="568">
        <f t="shared" si="162"/>
        <v>0</v>
      </c>
      <c r="OJY28" s="568">
        <f t="shared" si="162"/>
        <v>0</v>
      </c>
      <c r="OJZ28" s="568">
        <f t="shared" si="162"/>
        <v>0</v>
      </c>
      <c r="OKA28" s="568">
        <f t="shared" si="162"/>
        <v>0</v>
      </c>
      <c r="OKB28" s="568">
        <f t="shared" si="162"/>
        <v>0</v>
      </c>
      <c r="OKC28" s="568">
        <f t="shared" si="162"/>
        <v>0</v>
      </c>
      <c r="OKD28" s="568">
        <f t="shared" si="162"/>
        <v>0</v>
      </c>
      <c r="OKE28" s="568">
        <f t="shared" si="162"/>
        <v>0</v>
      </c>
      <c r="OKF28" s="568">
        <f t="shared" si="162"/>
        <v>0</v>
      </c>
      <c r="OKG28" s="568">
        <f t="shared" si="162"/>
        <v>0</v>
      </c>
      <c r="OKH28" s="568">
        <f t="shared" si="162"/>
        <v>0</v>
      </c>
      <c r="OKI28" s="568">
        <f t="shared" si="162"/>
        <v>0</v>
      </c>
      <c r="OKJ28" s="568">
        <f t="shared" si="162"/>
        <v>0</v>
      </c>
      <c r="OKK28" s="568">
        <f t="shared" ref="OKK28:OMV28" si="163">OKK26/365</f>
        <v>0</v>
      </c>
      <c r="OKL28" s="568">
        <f t="shared" si="163"/>
        <v>0</v>
      </c>
      <c r="OKM28" s="568">
        <f t="shared" si="163"/>
        <v>0</v>
      </c>
      <c r="OKN28" s="568">
        <f t="shared" si="163"/>
        <v>0</v>
      </c>
      <c r="OKO28" s="568">
        <f t="shared" si="163"/>
        <v>0</v>
      </c>
      <c r="OKP28" s="568">
        <f t="shared" si="163"/>
        <v>0</v>
      </c>
      <c r="OKQ28" s="568">
        <f t="shared" si="163"/>
        <v>0</v>
      </c>
      <c r="OKR28" s="568">
        <f t="shared" si="163"/>
        <v>0</v>
      </c>
      <c r="OKS28" s="568">
        <f t="shared" si="163"/>
        <v>0</v>
      </c>
      <c r="OKT28" s="568">
        <f t="shared" si="163"/>
        <v>0</v>
      </c>
      <c r="OKU28" s="568">
        <f t="shared" si="163"/>
        <v>0</v>
      </c>
      <c r="OKV28" s="568">
        <f t="shared" si="163"/>
        <v>0</v>
      </c>
      <c r="OKW28" s="568">
        <f t="shared" si="163"/>
        <v>0</v>
      </c>
      <c r="OKX28" s="568">
        <f t="shared" si="163"/>
        <v>0</v>
      </c>
      <c r="OKY28" s="568">
        <f t="shared" si="163"/>
        <v>0</v>
      </c>
      <c r="OKZ28" s="568">
        <f t="shared" si="163"/>
        <v>0</v>
      </c>
      <c r="OLA28" s="568">
        <f t="shared" si="163"/>
        <v>0</v>
      </c>
      <c r="OLB28" s="568">
        <f t="shared" si="163"/>
        <v>0</v>
      </c>
      <c r="OLC28" s="568">
        <f t="shared" si="163"/>
        <v>0</v>
      </c>
      <c r="OLD28" s="568">
        <f t="shared" si="163"/>
        <v>0</v>
      </c>
      <c r="OLE28" s="568">
        <f t="shared" si="163"/>
        <v>0</v>
      </c>
      <c r="OLF28" s="568">
        <f t="shared" si="163"/>
        <v>0</v>
      </c>
      <c r="OLG28" s="568">
        <f t="shared" si="163"/>
        <v>0</v>
      </c>
      <c r="OLH28" s="568">
        <f t="shared" si="163"/>
        <v>0</v>
      </c>
      <c r="OLI28" s="568">
        <f t="shared" si="163"/>
        <v>0</v>
      </c>
      <c r="OLJ28" s="568">
        <f t="shared" si="163"/>
        <v>0</v>
      </c>
      <c r="OLK28" s="568">
        <f t="shared" si="163"/>
        <v>0</v>
      </c>
      <c r="OLL28" s="568">
        <f t="shared" si="163"/>
        <v>0</v>
      </c>
      <c r="OLM28" s="568">
        <f t="shared" si="163"/>
        <v>0</v>
      </c>
      <c r="OLN28" s="568">
        <f t="shared" si="163"/>
        <v>0</v>
      </c>
      <c r="OLO28" s="568">
        <f t="shared" si="163"/>
        <v>0</v>
      </c>
      <c r="OLP28" s="568">
        <f t="shared" si="163"/>
        <v>0</v>
      </c>
      <c r="OLQ28" s="568">
        <f t="shared" si="163"/>
        <v>0</v>
      </c>
      <c r="OLR28" s="568">
        <f t="shared" si="163"/>
        <v>0</v>
      </c>
      <c r="OLS28" s="568">
        <f t="shared" si="163"/>
        <v>0</v>
      </c>
      <c r="OLT28" s="568">
        <f t="shared" si="163"/>
        <v>0</v>
      </c>
      <c r="OLU28" s="568">
        <f t="shared" si="163"/>
        <v>0</v>
      </c>
      <c r="OLV28" s="568">
        <f t="shared" si="163"/>
        <v>0</v>
      </c>
      <c r="OLW28" s="568">
        <f t="shared" si="163"/>
        <v>0</v>
      </c>
      <c r="OLX28" s="568">
        <f t="shared" si="163"/>
        <v>0</v>
      </c>
      <c r="OLY28" s="568">
        <f t="shared" si="163"/>
        <v>0</v>
      </c>
      <c r="OLZ28" s="568">
        <f t="shared" si="163"/>
        <v>0</v>
      </c>
      <c r="OMA28" s="568">
        <f t="shared" si="163"/>
        <v>0</v>
      </c>
      <c r="OMB28" s="568">
        <f t="shared" si="163"/>
        <v>0</v>
      </c>
      <c r="OMC28" s="568">
        <f t="shared" si="163"/>
        <v>0</v>
      </c>
      <c r="OMD28" s="568">
        <f t="shared" si="163"/>
        <v>0</v>
      </c>
      <c r="OME28" s="568">
        <f t="shared" si="163"/>
        <v>0</v>
      </c>
      <c r="OMF28" s="568">
        <f t="shared" si="163"/>
        <v>0</v>
      </c>
      <c r="OMG28" s="568">
        <f t="shared" si="163"/>
        <v>0</v>
      </c>
      <c r="OMH28" s="568">
        <f t="shared" si="163"/>
        <v>0</v>
      </c>
      <c r="OMI28" s="568">
        <f t="shared" si="163"/>
        <v>0</v>
      </c>
      <c r="OMJ28" s="568">
        <f t="shared" si="163"/>
        <v>0</v>
      </c>
      <c r="OMK28" s="568">
        <f t="shared" si="163"/>
        <v>0</v>
      </c>
      <c r="OML28" s="568">
        <f t="shared" si="163"/>
        <v>0</v>
      </c>
      <c r="OMM28" s="568">
        <f t="shared" si="163"/>
        <v>0</v>
      </c>
      <c r="OMN28" s="568">
        <f t="shared" si="163"/>
        <v>0</v>
      </c>
      <c r="OMO28" s="568">
        <f t="shared" si="163"/>
        <v>0</v>
      </c>
      <c r="OMP28" s="568">
        <f t="shared" si="163"/>
        <v>0</v>
      </c>
      <c r="OMQ28" s="568">
        <f t="shared" si="163"/>
        <v>0</v>
      </c>
      <c r="OMR28" s="568">
        <f t="shared" si="163"/>
        <v>0</v>
      </c>
      <c r="OMS28" s="568">
        <f t="shared" si="163"/>
        <v>0</v>
      </c>
      <c r="OMT28" s="568">
        <f t="shared" si="163"/>
        <v>0</v>
      </c>
      <c r="OMU28" s="568">
        <f t="shared" si="163"/>
        <v>0</v>
      </c>
      <c r="OMV28" s="568">
        <f t="shared" si="163"/>
        <v>0</v>
      </c>
      <c r="OMW28" s="568">
        <f t="shared" ref="OMW28:OPH28" si="164">OMW26/365</f>
        <v>0</v>
      </c>
      <c r="OMX28" s="568">
        <f t="shared" si="164"/>
        <v>0</v>
      </c>
      <c r="OMY28" s="568">
        <f t="shared" si="164"/>
        <v>0</v>
      </c>
      <c r="OMZ28" s="568">
        <f t="shared" si="164"/>
        <v>0</v>
      </c>
      <c r="ONA28" s="568">
        <f t="shared" si="164"/>
        <v>0</v>
      </c>
      <c r="ONB28" s="568">
        <f t="shared" si="164"/>
        <v>0</v>
      </c>
      <c r="ONC28" s="568">
        <f t="shared" si="164"/>
        <v>0</v>
      </c>
      <c r="OND28" s="568">
        <f t="shared" si="164"/>
        <v>0</v>
      </c>
      <c r="ONE28" s="568">
        <f t="shared" si="164"/>
        <v>0</v>
      </c>
      <c r="ONF28" s="568">
        <f t="shared" si="164"/>
        <v>0</v>
      </c>
      <c r="ONG28" s="568">
        <f t="shared" si="164"/>
        <v>0</v>
      </c>
      <c r="ONH28" s="568">
        <f t="shared" si="164"/>
        <v>0</v>
      </c>
      <c r="ONI28" s="568">
        <f t="shared" si="164"/>
        <v>0</v>
      </c>
      <c r="ONJ28" s="568">
        <f t="shared" si="164"/>
        <v>0</v>
      </c>
      <c r="ONK28" s="568">
        <f t="shared" si="164"/>
        <v>0</v>
      </c>
      <c r="ONL28" s="568">
        <f t="shared" si="164"/>
        <v>0</v>
      </c>
      <c r="ONM28" s="568">
        <f t="shared" si="164"/>
        <v>0</v>
      </c>
      <c r="ONN28" s="568">
        <f t="shared" si="164"/>
        <v>0</v>
      </c>
      <c r="ONO28" s="568">
        <f t="shared" si="164"/>
        <v>0</v>
      </c>
      <c r="ONP28" s="568">
        <f t="shared" si="164"/>
        <v>0</v>
      </c>
      <c r="ONQ28" s="568">
        <f t="shared" si="164"/>
        <v>0</v>
      </c>
      <c r="ONR28" s="568">
        <f t="shared" si="164"/>
        <v>0</v>
      </c>
      <c r="ONS28" s="568">
        <f t="shared" si="164"/>
        <v>0</v>
      </c>
      <c r="ONT28" s="568">
        <f t="shared" si="164"/>
        <v>0</v>
      </c>
      <c r="ONU28" s="568">
        <f t="shared" si="164"/>
        <v>0</v>
      </c>
      <c r="ONV28" s="568">
        <f t="shared" si="164"/>
        <v>0</v>
      </c>
      <c r="ONW28" s="568">
        <f t="shared" si="164"/>
        <v>0</v>
      </c>
      <c r="ONX28" s="568">
        <f t="shared" si="164"/>
        <v>0</v>
      </c>
      <c r="ONY28" s="568">
        <f t="shared" si="164"/>
        <v>0</v>
      </c>
      <c r="ONZ28" s="568">
        <f t="shared" si="164"/>
        <v>0</v>
      </c>
      <c r="OOA28" s="568">
        <f t="shared" si="164"/>
        <v>0</v>
      </c>
      <c r="OOB28" s="568">
        <f t="shared" si="164"/>
        <v>0</v>
      </c>
      <c r="OOC28" s="568">
        <f t="shared" si="164"/>
        <v>0</v>
      </c>
      <c r="OOD28" s="568">
        <f t="shared" si="164"/>
        <v>0</v>
      </c>
      <c r="OOE28" s="568">
        <f t="shared" si="164"/>
        <v>0</v>
      </c>
      <c r="OOF28" s="568">
        <f t="shared" si="164"/>
        <v>0</v>
      </c>
      <c r="OOG28" s="568">
        <f t="shared" si="164"/>
        <v>0</v>
      </c>
      <c r="OOH28" s="568">
        <f t="shared" si="164"/>
        <v>0</v>
      </c>
      <c r="OOI28" s="568">
        <f t="shared" si="164"/>
        <v>0</v>
      </c>
      <c r="OOJ28" s="568">
        <f t="shared" si="164"/>
        <v>0</v>
      </c>
      <c r="OOK28" s="568">
        <f t="shared" si="164"/>
        <v>0</v>
      </c>
      <c r="OOL28" s="568">
        <f t="shared" si="164"/>
        <v>0</v>
      </c>
      <c r="OOM28" s="568">
        <f t="shared" si="164"/>
        <v>0</v>
      </c>
      <c r="OON28" s="568">
        <f t="shared" si="164"/>
        <v>0</v>
      </c>
      <c r="OOO28" s="568">
        <f t="shared" si="164"/>
        <v>0</v>
      </c>
      <c r="OOP28" s="568">
        <f t="shared" si="164"/>
        <v>0</v>
      </c>
      <c r="OOQ28" s="568">
        <f t="shared" si="164"/>
        <v>0</v>
      </c>
      <c r="OOR28" s="568">
        <f t="shared" si="164"/>
        <v>0</v>
      </c>
      <c r="OOS28" s="568">
        <f t="shared" si="164"/>
        <v>0</v>
      </c>
      <c r="OOT28" s="568">
        <f t="shared" si="164"/>
        <v>0</v>
      </c>
      <c r="OOU28" s="568">
        <f t="shared" si="164"/>
        <v>0</v>
      </c>
      <c r="OOV28" s="568">
        <f t="shared" si="164"/>
        <v>0</v>
      </c>
      <c r="OOW28" s="568">
        <f t="shared" si="164"/>
        <v>0</v>
      </c>
      <c r="OOX28" s="568">
        <f t="shared" si="164"/>
        <v>0</v>
      </c>
      <c r="OOY28" s="568">
        <f t="shared" si="164"/>
        <v>0</v>
      </c>
      <c r="OOZ28" s="568">
        <f t="shared" si="164"/>
        <v>0</v>
      </c>
      <c r="OPA28" s="568">
        <f t="shared" si="164"/>
        <v>0</v>
      </c>
      <c r="OPB28" s="568">
        <f t="shared" si="164"/>
        <v>0</v>
      </c>
      <c r="OPC28" s="568">
        <f t="shared" si="164"/>
        <v>0</v>
      </c>
      <c r="OPD28" s="568">
        <f t="shared" si="164"/>
        <v>0</v>
      </c>
      <c r="OPE28" s="568">
        <f t="shared" si="164"/>
        <v>0</v>
      </c>
      <c r="OPF28" s="568">
        <f t="shared" si="164"/>
        <v>0</v>
      </c>
      <c r="OPG28" s="568">
        <f t="shared" si="164"/>
        <v>0</v>
      </c>
      <c r="OPH28" s="568">
        <f t="shared" si="164"/>
        <v>0</v>
      </c>
      <c r="OPI28" s="568">
        <f t="shared" ref="OPI28:ORT28" si="165">OPI26/365</f>
        <v>0</v>
      </c>
      <c r="OPJ28" s="568">
        <f t="shared" si="165"/>
        <v>0</v>
      </c>
      <c r="OPK28" s="568">
        <f t="shared" si="165"/>
        <v>0</v>
      </c>
      <c r="OPL28" s="568">
        <f t="shared" si="165"/>
        <v>0</v>
      </c>
      <c r="OPM28" s="568">
        <f t="shared" si="165"/>
        <v>0</v>
      </c>
      <c r="OPN28" s="568">
        <f t="shared" si="165"/>
        <v>0</v>
      </c>
      <c r="OPO28" s="568">
        <f t="shared" si="165"/>
        <v>0</v>
      </c>
      <c r="OPP28" s="568">
        <f t="shared" si="165"/>
        <v>0</v>
      </c>
      <c r="OPQ28" s="568">
        <f t="shared" si="165"/>
        <v>0</v>
      </c>
      <c r="OPR28" s="568">
        <f t="shared" si="165"/>
        <v>0</v>
      </c>
      <c r="OPS28" s="568">
        <f t="shared" si="165"/>
        <v>0</v>
      </c>
      <c r="OPT28" s="568">
        <f t="shared" si="165"/>
        <v>0</v>
      </c>
      <c r="OPU28" s="568">
        <f t="shared" si="165"/>
        <v>0</v>
      </c>
      <c r="OPV28" s="568">
        <f t="shared" si="165"/>
        <v>0</v>
      </c>
      <c r="OPW28" s="568">
        <f t="shared" si="165"/>
        <v>0</v>
      </c>
      <c r="OPX28" s="568">
        <f t="shared" si="165"/>
        <v>0</v>
      </c>
      <c r="OPY28" s="568">
        <f t="shared" si="165"/>
        <v>0</v>
      </c>
      <c r="OPZ28" s="568">
        <f t="shared" si="165"/>
        <v>0</v>
      </c>
      <c r="OQA28" s="568">
        <f t="shared" si="165"/>
        <v>0</v>
      </c>
      <c r="OQB28" s="568">
        <f t="shared" si="165"/>
        <v>0</v>
      </c>
      <c r="OQC28" s="568">
        <f t="shared" si="165"/>
        <v>0</v>
      </c>
      <c r="OQD28" s="568">
        <f t="shared" si="165"/>
        <v>0</v>
      </c>
      <c r="OQE28" s="568">
        <f t="shared" si="165"/>
        <v>0</v>
      </c>
      <c r="OQF28" s="568">
        <f t="shared" si="165"/>
        <v>0</v>
      </c>
      <c r="OQG28" s="568">
        <f t="shared" si="165"/>
        <v>0</v>
      </c>
      <c r="OQH28" s="568">
        <f t="shared" si="165"/>
        <v>0</v>
      </c>
      <c r="OQI28" s="568">
        <f t="shared" si="165"/>
        <v>0</v>
      </c>
      <c r="OQJ28" s="568">
        <f t="shared" si="165"/>
        <v>0</v>
      </c>
      <c r="OQK28" s="568">
        <f t="shared" si="165"/>
        <v>0</v>
      </c>
      <c r="OQL28" s="568">
        <f t="shared" si="165"/>
        <v>0</v>
      </c>
      <c r="OQM28" s="568">
        <f t="shared" si="165"/>
        <v>0</v>
      </c>
      <c r="OQN28" s="568">
        <f t="shared" si="165"/>
        <v>0</v>
      </c>
      <c r="OQO28" s="568">
        <f t="shared" si="165"/>
        <v>0</v>
      </c>
      <c r="OQP28" s="568">
        <f t="shared" si="165"/>
        <v>0</v>
      </c>
      <c r="OQQ28" s="568">
        <f t="shared" si="165"/>
        <v>0</v>
      </c>
      <c r="OQR28" s="568">
        <f t="shared" si="165"/>
        <v>0</v>
      </c>
      <c r="OQS28" s="568">
        <f t="shared" si="165"/>
        <v>0</v>
      </c>
      <c r="OQT28" s="568">
        <f t="shared" si="165"/>
        <v>0</v>
      </c>
      <c r="OQU28" s="568">
        <f t="shared" si="165"/>
        <v>0</v>
      </c>
      <c r="OQV28" s="568">
        <f t="shared" si="165"/>
        <v>0</v>
      </c>
      <c r="OQW28" s="568">
        <f t="shared" si="165"/>
        <v>0</v>
      </c>
      <c r="OQX28" s="568">
        <f t="shared" si="165"/>
        <v>0</v>
      </c>
      <c r="OQY28" s="568">
        <f t="shared" si="165"/>
        <v>0</v>
      </c>
      <c r="OQZ28" s="568">
        <f t="shared" si="165"/>
        <v>0</v>
      </c>
      <c r="ORA28" s="568">
        <f t="shared" si="165"/>
        <v>0</v>
      </c>
      <c r="ORB28" s="568">
        <f t="shared" si="165"/>
        <v>0</v>
      </c>
      <c r="ORC28" s="568">
        <f t="shared" si="165"/>
        <v>0</v>
      </c>
      <c r="ORD28" s="568">
        <f t="shared" si="165"/>
        <v>0</v>
      </c>
      <c r="ORE28" s="568">
        <f t="shared" si="165"/>
        <v>0</v>
      </c>
      <c r="ORF28" s="568">
        <f t="shared" si="165"/>
        <v>0</v>
      </c>
      <c r="ORG28" s="568">
        <f t="shared" si="165"/>
        <v>0</v>
      </c>
      <c r="ORH28" s="568">
        <f t="shared" si="165"/>
        <v>0</v>
      </c>
      <c r="ORI28" s="568">
        <f t="shared" si="165"/>
        <v>0</v>
      </c>
      <c r="ORJ28" s="568">
        <f t="shared" si="165"/>
        <v>0</v>
      </c>
      <c r="ORK28" s="568">
        <f t="shared" si="165"/>
        <v>0</v>
      </c>
      <c r="ORL28" s="568">
        <f t="shared" si="165"/>
        <v>0</v>
      </c>
      <c r="ORM28" s="568">
        <f t="shared" si="165"/>
        <v>0</v>
      </c>
      <c r="ORN28" s="568">
        <f t="shared" si="165"/>
        <v>0</v>
      </c>
      <c r="ORO28" s="568">
        <f t="shared" si="165"/>
        <v>0</v>
      </c>
      <c r="ORP28" s="568">
        <f t="shared" si="165"/>
        <v>0</v>
      </c>
      <c r="ORQ28" s="568">
        <f t="shared" si="165"/>
        <v>0</v>
      </c>
      <c r="ORR28" s="568">
        <f t="shared" si="165"/>
        <v>0</v>
      </c>
      <c r="ORS28" s="568">
        <f t="shared" si="165"/>
        <v>0</v>
      </c>
      <c r="ORT28" s="568">
        <f t="shared" si="165"/>
        <v>0</v>
      </c>
      <c r="ORU28" s="568">
        <f t="shared" ref="ORU28:OUF28" si="166">ORU26/365</f>
        <v>0</v>
      </c>
      <c r="ORV28" s="568">
        <f t="shared" si="166"/>
        <v>0</v>
      </c>
      <c r="ORW28" s="568">
        <f t="shared" si="166"/>
        <v>0</v>
      </c>
      <c r="ORX28" s="568">
        <f t="shared" si="166"/>
        <v>0</v>
      </c>
      <c r="ORY28" s="568">
        <f t="shared" si="166"/>
        <v>0</v>
      </c>
      <c r="ORZ28" s="568">
        <f t="shared" si="166"/>
        <v>0</v>
      </c>
      <c r="OSA28" s="568">
        <f t="shared" si="166"/>
        <v>0</v>
      </c>
      <c r="OSB28" s="568">
        <f t="shared" si="166"/>
        <v>0</v>
      </c>
      <c r="OSC28" s="568">
        <f t="shared" si="166"/>
        <v>0</v>
      </c>
      <c r="OSD28" s="568">
        <f t="shared" si="166"/>
        <v>0</v>
      </c>
      <c r="OSE28" s="568">
        <f t="shared" si="166"/>
        <v>0</v>
      </c>
      <c r="OSF28" s="568">
        <f t="shared" si="166"/>
        <v>0</v>
      </c>
      <c r="OSG28" s="568">
        <f t="shared" si="166"/>
        <v>0</v>
      </c>
      <c r="OSH28" s="568">
        <f t="shared" si="166"/>
        <v>0</v>
      </c>
      <c r="OSI28" s="568">
        <f t="shared" si="166"/>
        <v>0</v>
      </c>
      <c r="OSJ28" s="568">
        <f t="shared" si="166"/>
        <v>0</v>
      </c>
      <c r="OSK28" s="568">
        <f t="shared" si="166"/>
        <v>0</v>
      </c>
      <c r="OSL28" s="568">
        <f t="shared" si="166"/>
        <v>0</v>
      </c>
      <c r="OSM28" s="568">
        <f t="shared" si="166"/>
        <v>0</v>
      </c>
      <c r="OSN28" s="568">
        <f t="shared" si="166"/>
        <v>0</v>
      </c>
      <c r="OSO28" s="568">
        <f t="shared" si="166"/>
        <v>0</v>
      </c>
      <c r="OSP28" s="568">
        <f t="shared" si="166"/>
        <v>0</v>
      </c>
      <c r="OSQ28" s="568">
        <f t="shared" si="166"/>
        <v>0</v>
      </c>
      <c r="OSR28" s="568">
        <f t="shared" si="166"/>
        <v>0</v>
      </c>
      <c r="OSS28" s="568">
        <f t="shared" si="166"/>
        <v>0</v>
      </c>
      <c r="OST28" s="568">
        <f t="shared" si="166"/>
        <v>0</v>
      </c>
      <c r="OSU28" s="568">
        <f t="shared" si="166"/>
        <v>0</v>
      </c>
      <c r="OSV28" s="568">
        <f t="shared" si="166"/>
        <v>0</v>
      </c>
      <c r="OSW28" s="568">
        <f t="shared" si="166"/>
        <v>0</v>
      </c>
      <c r="OSX28" s="568">
        <f t="shared" si="166"/>
        <v>0</v>
      </c>
      <c r="OSY28" s="568">
        <f t="shared" si="166"/>
        <v>0</v>
      </c>
      <c r="OSZ28" s="568">
        <f t="shared" si="166"/>
        <v>0</v>
      </c>
      <c r="OTA28" s="568">
        <f t="shared" si="166"/>
        <v>0</v>
      </c>
      <c r="OTB28" s="568">
        <f t="shared" si="166"/>
        <v>0</v>
      </c>
      <c r="OTC28" s="568">
        <f t="shared" si="166"/>
        <v>0</v>
      </c>
      <c r="OTD28" s="568">
        <f t="shared" si="166"/>
        <v>0</v>
      </c>
      <c r="OTE28" s="568">
        <f t="shared" si="166"/>
        <v>0</v>
      </c>
      <c r="OTF28" s="568">
        <f t="shared" si="166"/>
        <v>0</v>
      </c>
      <c r="OTG28" s="568">
        <f t="shared" si="166"/>
        <v>0</v>
      </c>
      <c r="OTH28" s="568">
        <f t="shared" si="166"/>
        <v>0</v>
      </c>
      <c r="OTI28" s="568">
        <f t="shared" si="166"/>
        <v>0</v>
      </c>
      <c r="OTJ28" s="568">
        <f t="shared" si="166"/>
        <v>0</v>
      </c>
      <c r="OTK28" s="568">
        <f t="shared" si="166"/>
        <v>0</v>
      </c>
      <c r="OTL28" s="568">
        <f t="shared" si="166"/>
        <v>0</v>
      </c>
      <c r="OTM28" s="568">
        <f t="shared" si="166"/>
        <v>0</v>
      </c>
      <c r="OTN28" s="568">
        <f t="shared" si="166"/>
        <v>0</v>
      </c>
      <c r="OTO28" s="568">
        <f t="shared" si="166"/>
        <v>0</v>
      </c>
      <c r="OTP28" s="568">
        <f t="shared" si="166"/>
        <v>0</v>
      </c>
      <c r="OTQ28" s="568">
        <f t="shared" si="166"/>
        <v>0</v>
      </c>
      <c r="OTR28" s="568">
        <f t="shared" si="166"/>
        <v>0</v>
      </c>
      <c r="OTS28" s="568">
        <f t="shared" si="166"/>
        <v>0</v>
      </c>
      <c r="OTT28" s="568">
        <f t="shared" si="166"/>
        <v>0</v>
      </c>
      <c r="OTU28" s="568">
        <f t="shared" si="166"/>
        <v>0</v>
      </c>
      <c r="OTV28" s="568">
        <f t="shared" si="166"/>
        <v>0</v>
      </c>
      <c r="OTW28" s="568">
        <f t="shared" si="166"/>
        <v>0</v>
      </c>
      <c r="OTX28" s="568">
        <f t="shared" si="166"/>
        <v>0</v>
      </c>
      <c r="OTY28" s="568">
        <f t="shared" si="166"/>
        <v>0</v>
      </c>
      <c r="OTZ28" s="568">
        <f t="shared" si="166"/>
        <v>0</v>
      </c>
      <c r="OUA28" s="568">
        <f t="shared" si="166"/>
        <v>0</v>
      </c>
      <c r="OUB28" s="568">
        <f t="shared" si="166"/>
        <v>0</v>
      </c>
      <c r="OUC28" s="568">
        <f t="shared" si="166"/>
        <v>0</v>
      </c>
      <c r="OUD28" s="568">
        <f t="shared" si="166"/>
        <v>0</v>
      </c>
      <c r="OUE28" s="568">
        <f t="shared" si="166"/>
        <v>0</v>
      </c>
      <c r="OUF28" s="568">
        <f t="shared" si="166"/>
        <v>0</v>
      </c>
      <c r="OUG28" s="568">
        <f t="shared" ref="OUG28:OWR28" si="167">OUG26/365</f>
        <v>0</v>
      </c>
      <c r="OUH28" s="568">
        <f t="shared" si="167"/>
        <v>0</v>
      </c>
      <c r="OUI28" s="568">
        <f t="shared" si="167"/>
        <v>0</v>
      </c>
      <c r="OUJ28" s="568">
        <f t="shared" si="167"/>
        <v>0</v>
      </c>
      <c r="OUK28" s="568">
        <f t="shared" si="167"/>
        <v>0</v>
      </c>
      <c r="OUL28" s="568">
        <f t="shared" si="167"/>
        <v>0</v>
      </c>
      <c r="OUM28" s="568">
        <f t="shared" si="167"/>
        <v>0</v>
      </c>
      <c r="OUN28" s="568">
        <f t="shared" si="167"/>
        <v>0</v>
      </c>
      <c r="OUO28" s="568">
        <f t="shared" si="167"/>
        <v>0</v>
      </c>
      <c r="OUP28" s="568">
        <f t="shared" si="167"/>
        <v>0</v>
      </c>
      <c r="OUQ28" s="568">
        <f t="shared" si="167"/>
        <v>0</v>
      </c>
      <c r="OUR28" s="568">
        <f t="shared" si="167"/>
        <v>0</v>
      </c>
      <c r="OUS28" s="568">
        <f t="shared" si="167"/>
        <v>0</v>
      </c>
      <c r="OUT28" s="568">
        <f t="shared" si="167"/>
        <v>0</v>
      </c>
      <c r="OUU28" s="568">
        <f t="shared" si="167"/>
        <v>0</v>
      </c>
      <c r="OUV28" s="568">
        <f t="shared" si="167"/>
        <v>0</v>
      </c>
      <c r="OUW28" s="568">
        <f t="shared" si="167"/>
        <v>0</v>
      </c>
      <c r="OUX28" s="568">
        <f t="shared" si="167"/>
        <v>0</v>
      </c>
      <c r="OUY28" s="568">
        <f t="shared" si="167"/>
        <v>0</v>
      </c>
      <c r="OUZ28" s="568">
        <f t="shared" si="167"/>
        <v>0</v>
      </c>
      <c r="OVA28" s="568">
        <f t="shared" si="167"/>
        <v>0</v>
      </c>
      <c r="OVB28" s="568">
        <f t="shared" si="167"/>
        <v>0</v>
      </c>
      <c r="OVC28" s="568">
        <f t="shared" si="167"/>
        <v>0</v>
      </c>
      <c r="OVD28" s="568">
        <f t="shared" si="167"/>
        <v>0</v>
      </c>
      <c r="OVE28" s="568">
        <f t="shared" si="167"/>
        <v>0</v>
      </c>
      <c r="OVF28" s="568">
        <f t="shared" si="167"/>
        <v>0</v>
      </c>
      <c r="OVG28" s="568">
        <f t="shared" si="167"/>
        <v>0</v>
      </c>
      <c r="OVH28" s="568">
        <f t="shared" si="167"/>
        <v>0</v>
      </c>
      <c r="OVI28" s="568">
        <f t="shared" si="167"/>
        <v>0</v>
      </c>
      <c r="OVJ28" s="568">
        <f t="shared" si="167"/>
        <v>0</v>
      </c>
      <c r="OVK28" s="568">
        <f t="shared" si="167"/>
        <v>0</v>
      </c>
      <c r="OVL28" s="568">
        <f t="shared" si="167"/>
        <v>0</v>
      </c>
      <c r="OVM28" s="568">
        <f t="shared" si="167"/>
        <v>0</v>
      </c>
      <c r="OVN28" s="568">
        <f t="shared" si="167"/>
        <v>0</v>
      </c>
      <c r="OVO28" s="568">
        <f t="shared" si="167"/>
        <v>0</v>
      </c>
      <c r="OVP28" s="568">
        <f t="shared" si="167"/>
        <v>0</v>
      </c>
      <c r="OVQ28" s="568">
        <f t="shared" si="167"/>
        <v>0</v>
      </c>
      <c r="OVR28" s="568">
        <f t="shared" si="167"/>
        <v>0</v>
      </c>
      <c r="OVS28" s="568">
        <f t="shared" si="167"/>
        <v>0</v>
      </c>
      <c r="OVT28" s="568">
        <f t="shared" si="167"/>
        <v>0</v>
      </c>
      <c r="OVU28" s="568">
        <f t="shared" si="167"/>
        <v>0</v>
      </c>
      <c r="OVV28" s="568">
        <f t="shared" si="167"/>
        <v>0</v>
      </c>
      <c r="OVW28" s="568">
        <f t="shared" si="167"/>
        <v>0</v>
      </c>
      <c r="OVX28" s="568">
        <f t="shared" si="167"/>
        <v>0</v>
      </c>
      <c r="OVY28" s="568">
        <f t="shared" si="167"/>
        <v>0</v>
      </c>
      <c r="OVZ28" s="568">
        <f t="shared" si="167"/>
        <v>0</v>
      </c>
      <c r="OWA28" s="568">
        <f t="shared" si="167"/>
        <v>0</v>
      </c>
      <c r="OWB28" s="568">
        <f t="shared" si="167"/>
        <v>0</v>
      </c>
      <c r="OWC28" s="568">
        <f t="shared" si="167"/>
        <v>0</v>
      </c>
      <c r="OWD28" s="568">
        <f t="shared" si="167"/>
        <v>0</v>
      </c>
      <c r="OWE28" s="568">
        <f t="shared" si="167"/>
        <v>0</v>
      </c>
      <c r="OWF28" s="568">
        <f t="shared" si="167"/>
        <v>0</v>
      </c>
      <c r="OWG28" s="568">
        <f t="shared" si="167"/>
        <v>0</v>
      </c>
      <c r="OWH28" s="568">
        <f t="shared" si="167"/>
        <v>0</v>
      </c>
      <c r="OWI28" s="568">
        <f t="shared" si="167"/>
        <v>0</v>
      </c>
      <c r="OWJ28" s="568">
        <f t="shared" si="167"/>
        <v>0</v>
      </c>
      <c r="OWK28" s="568">
        <f t="shared" si="167"/>
        <v>0</v>
      </c>
      <c r="OWL28" s="568">
        <f t="shared" si="167"/>
        <v>0</v>
      </c>
      <c r="OWM28" s="568">
        <f t="shared" si="167"/>
        <v>0</v>
      </c>
      <c r="OWN28" s="568">
        <f t="shared" si="167"/>
        <v>0</v>
      </c>
      <c r="OWO28" s="568">
        <f t="shared" si="167"/>
        <v>0</v>
      </c>
      <c r="OWP28" s="568">
        <f t="shared" si="167"/>
        <v>0</v>
      </c>
      <c r="OWQ28" s="568">
        <f t="shared" si="167"/>
        <v>0</v>
      </c>
      <c r="OWR28" s="568">
        <f t="shared" si="167"/>
        <v>0</v>
      </c>
      <c r="OWS28" s="568">
        <f t="shared" ref="OWS28:OZD28" si="168">OWS26/365</f>
        <v>0</v>
      </c>
      <c r="OWT28" s="568">
        <f t="shared" si="168"/>
        <v>0</v>
      </c>
      <c r="OWU28" s="568">
        <f t="shared" si="168"/>
        <v>0</v>
      </c>
      <c r="OWV28" s="568">
        <f t="shared" si="168"/>
        <v>0</v>
      </c>
      <c r="OWW28" s="568">
        <f t="shared" si="168"/>
        <v>0</v>
      </c>
      <c r="OWX28" s="568">
        <f t="shared" si="168"/>
        <v>0</v>
      </c>
      <c r="OWY28" s="568">
        <f t="shared" si="168"/>
        <v>0</v>
      </c>
      <c r="OWZ28" s="568">
        <f t="shared" si="168"/>
        <v>0</v>
      </c>
      <c r="OXA28" s="568">
        <f t="shared" si="168"/>
        <v>0</v>
      </c>
      <c r="OXB28" s="568">
        <f t="shared" si="168"/>
        <v>0</v>
      </c>
      <c r="OXC28" s="568">
        <f t="shared" si="168"/>
        <v>0</v>
      </c>
      <c r="OXD28" s="568">
        <f t="shared" si="168"/>
        <v>0</v>
      </c>
      <c r="OXE28" s="568">
        <f t="shared" si="168"/>
        <v>0</v>
      </c>
      <c r="OXF28" s="568">
        <f t="shared" si="168"/>
        <v>0</v>
      </c>
      <c r="OXG28" s="568">
        <f t="shared" si="168"/>
        <v>0</v>
      </c>
      <c r="OXH28" s="568">
        <f t="shared" si="168"/>
        <v>0</v>
      </c>
      <c r="OXI28" s="568">
        <f t="shared" si="168"/>
        <v>0</v>
      </c>
      <c r="OXJ28" s="568">
        <f t="shared" si="168"/>
        <v>0</v>
      </c>
      <c r="OXK28" s="568">
        <f t="shared" si="168"/>
        <v>0</v>
      </c>
      <c r="OXL28" s="568">
        <f t="shared" si="168"/>
        <v>0</v>
      </c>
      <c r="OXM28" s="568">
        <f t="shared" si="168"/>
        <v>0</v>
      </c>
      <c r="OXN28" s="568">
        <f t="shared" si="168"/>
        <v>0</v>
      </c>
      <c r="OXO28" s="568">
        <f t="shared" si="168"/>
        <v>0</v>
      </c>
      <c r="OXP28" s="568">
        <f t="shared" si="168"/>
        <v>0</v>
      </c>
      <c r="OXQ28" s="568">
        <f t="shared" si="168"/>
        <v>0</v>
      </c>
      <c r="OXR28" s="568">
        <f t="shared" si="168"/>
        <v>0</v>
      </c>
      <c r="OXS28" s="568">
        <f t="shared" si="168"/>
        <v>0</v>
      </c>
      <c r="OXT28" s="568">
        <f t="shared" si="168"/>
        <v>0</v>
      </c>
      <c r="OXU28" s="568">
        <f t="shared" si="168"/>
        <v>0</v>
      </c>
      <c r="OXV28" s="568">
        <f t="shared" si="168"/>
        <v>0</v>
      </c>
      <c r="OXW28" s="568">
        <f t="shared" si="168"/>
        <v>0</v>
      </c>
      <c r="OXX28" s="568">
        <f t="shared" si="168"/>
        <v>0</v>
      </c>
      <c r="OXY28" s="568">
        <f t="shared" si="168"/>
        <v>0</v>
      </c>
      <c r="OXZ28" s="568">
        <f t="shared" si="168"/>
        <v>0</v>
      </c>
      <c r="OYA28" s="568">
        <f t="shared" si="168"/>
        <v>0</v>
      </c>
      <c r="OYB28" s="568">
        <f t="shared" si="168"/>
        <v>0</v>
      </c>
      <c r="OYC28" s="568">
        <f t="shared" si="168"/>
        <v>0</v>
      </c>
      <c r="OYD28" s="568">
        <f t="shared" si="168"/>
        <v>0</v>
      </c>
      <c r="OYE28" s="568">
        <f t="shared" si="168"/>
        <v>0</v>
      </c>
      <c r="OYF28" s="568">
        <f t="shared" si="168"/>
        <v>0</v>
      </c>
      <c r="OYG28" s="568">
        <f t="shared" si="168"/>
        <v>0</v>
      </c>
      <c r="OYH28" s="568">
        <f t="shared" si="168"/>
        <v>0</v>
      </c>
      <c r="OYI28" s="568">
        <f t="shared" si="168"/>
        <v>0</v>
      </c>
      <c r="OYJ28" s="568">
        <f t="shared" si="168"/>
        <v>0</v>
      </c>
      <c r="OYK28" s="568">
        <f t="shared" si="168"/>
        <v>0</v>
      </c>
      <c r="OYL28" s="568">
        <f t="shared" si="168"/>
        <v>0</v>
      </c>
      <c r="OYM28" s="568">
        <f t="shared" si="168"/>
        <v>0</v>
      </c>
      <c r="OYN28" s="568">
        <f t="shared" si="168"/>
        <v>0</v>
      </c>
      <c r="OYO28" s="568">
        <f t="shared" si="168"/>
        <v>0</v>
      </c>
      <c r="OYP28" s="568">
        <f t="shared" si="168"/>
        <v>0</v>
      </c>
      <c r="OYQ28" s="568">
        <f t="shared" si="168"/>
        <v>0</v>
      </c>
      <c r="OYR28" s="568">
        <f t="shared" si="168"/>
        <v>0</v>
      </c>
      <c r="OYS28" s="568">
        <f t="shared" si="168"/>
        <v>0</v>
      </c>
      <c r="OYT28" s="568">
        <f t="shared" si="168"/>
        <v>0</v>
      </c>
      <c r="OYU28" s="568">
        <f t="shared" si="168"/>
        <v>0</v>
      </c>
      <c r="OYV28" s="568">
        <f t="shared" si="168"/>
        <v>0</v>
      </c>
      <c r="OYW28" s="568">
        <f t="shared" si="168"/>
        <v>0</v>
      </c>
      <c r="OYX28" s="568">
        <f t="shared" si="168"/>
        <v>0</v>
      </c>
      <c r="OYY28" s="568">
        <f t="shared" si="168"/>
        <v>0</v>
      </c>
      <c r="OYZ28" s="568">
        <f t="shared" si="168"/>
        <v>0</v>
      </c>
      <c r="OZA28" s="568">
        <f t="shared" si="168"/>
        <v>0</v>
      </c>
      <c r="OZB28" s="568">
        <f t="shared" si="168"/>
        <v>0</v>
      </c>
      <c r="OZC28" s="568">
        <f t="shared" si="168"/>
        <v>0</v>
      </c>
      <c r="OZD28" s="568">
        <f t="shared" si="168"/>
        <v>0</v>
      </c>
      <c r="OZE28" s="568">
        <f t="shared" ref="OZE28:PBP28" si="169">OZE26/365</f>
        <v>0</v>
      </c>
      <c r="OZF28" s="568">
        <f t="shared" si="169"/>
        <v>0</v>
      </c>
      <c r="OZG28" s="568">
        <f t="shared" si="169"/>
        <v>0</v>
      </c>
      <c r="OZH28" s="568">
        <f t="shared" si="169"/>
        <v>0</v>
      </c>
      <c r="OZI28" s="568">
        <f t="shared" si="169"/>
        <v>0</v>
      </c>
      <c r="OZJ28" s="568">
        <f t="shared" si="169"/>
        <v>0</v>
      </c>
      <c r="OZK28" s="568">
        <f t="shared" si="169"/>
        <v>0</v>
      </c>
      <c r="OZL28" s="568">
        <f t="shared" si="169"/>
        <v>0</v>
      </c>
      <c r="OZM28" s="568">
        <f t="shared" si="169"/>
        <v>0</v>
      </c>
      <c r="OZN28" s="568">
        <f t="shared" si="169"/>
        <v>0</v>
      </c>
      <c r="OZO28" s="568">
        <f t="shared" si="169"/>
        <v>0</v>
      </c>
      <c r="OZP28" s="568">
        <f t="shared" si="169"/>
        <v>0</v>
      </c>
      <c r="OZQ28" s="568">
        <f t="shared" si="169"/>
        <v>0</v>
      </c>
      <c r="OZR28" s="568">
        <f t="shared" si="169"/>
        <v>0</v>
      </c>
      <c r="OZS28" s="568">
        <f t="shared" si="169"/>
        <v>0</v>
      </c>
      <c r="OZT28" s="568">
        <f t="shared" si="169"/>
        <v>0</v>
      </c>
      <c r="OZU28" s="568">
        <f t="shared" si="169"/>
        <v>0</v>
      </c>
      <c r="OZV28" s="568">
        <f t="shared" si="169"/>
        <v>0</v>
      </c>
      <c r="OZW28" s="568">
        <f t="shared" si="169"/>
        <v>0</v>
      </c>
      <c r="OZX28" s="568">
        <f t="shared" si="169"/>
        <v>0</v>
      </c>
      <c r="OZY28" s="568">
        <f t="shared" si="169"/>
        <v>0</v>
      </c>
      <c r="OZZ28" s="568">
        <f t="shared" si="169"/>
        <v>0</v>
      </c>
      <c r="PAA28" s="568">
        <f t="shared" si="169"/>
        <v>0</v>
      </c>
      <c r="PAB28" s="568">
        <f t="shared" si="169"/>
        <v>0</v>
      </c>
      <c r="PAC28" s="568">
        <f t="shared" si="169"/>
        <v>0</v>
      </c>
      <c r="PAD28" s="568">
        <f t="shared" si="169"/>
        <v>0</v>
      </c>
      <c r="PAE28" s="568">
        <f t="shared" si="169"/>
        <v>0</v>
      </c>
      <c r="PAF28" s="568">
        <f t="shared" si="169"/>
        <v>0</v>
      </c>
      <c r="PAG28" s="568">
        <f t="shared" si="169"/>
        <v>0</v>
      </c>
      <c r="PAH28" s="568">
        <f t="shared" si="169"/>
        <v>0</v>
      </c>
      <c r="PAI28" s="568">
        <f t="shared" si="169"/>
        <v>0</v>
      </c>
      <c r="PAJ28" s="568">
        <f t="shared" si="169"/>
        <v>0</v>
      </c>
      <c r="PAK28" s="568">
        <f t="shared" si="169"/>
        <v>0</v>
      </c>
      <c r="PAL28" s="568">
        <f t="shared" si="169"/>
        <v>0</v>
      </c>
      <c r="PAM28" s="568">
        <f t="shared" si="169"/>
        <v>0</v>
      </c>
      <c r="PAN28" s="568">
        <f t="shared" si="169"/>
        <v>0</v>
      </c>
      <c r="PAO28" s="568">
        <f t="shared" si="169"/>
        <v>0</v>
      </c>
      <c r="PAP28" s="568">
        <f t="shared" si="169"/>
        <v>0</v>
      </c>
      <c r="PAQ28" s="568">
        <f t="shared" si="169"/>
        <v>0</v>
      </c>
      <c r="PAR28" s="568">
        <f t="shared" si="169"/>
        <v>0</v>
      </c>
      <c r="PAS28" s="568">
        <f t="shared" si="169"/>
        <v>0</v>
      </c>
      <c r="PAT28" s="568">
        <f t="shared" si="169"/>
        <v>0</v>
      </c>
      <c r="PAU28" s="568">
        <f t="shared" si="169"/>
        <v>0</v>
      </c>
      <c r="PAV28" s="568">
        <f t="shared" si="169"/>
        <v>0</v>
      </c>
      <c r="PAW28" s="568">
        <f t="shared" si="169"/>
        <v>0</v>
      </c>
      <c r="PAX28" s="568">
        <f t="shared" si="169"/>
        <v>0</v>
      </c>
      <c r="PAY28" s="568">
        <f t="shared" si="169"/>
        <v>0</v>
      </c>
      <c r="PAZ28" s="568">
        <f t="shared" si="169"/>
        <v>0</v>
      </c>
      <c r="PBA28" s="568">
        <f t="shared" si="169"/>
        <v>0</v>
      </c>
      <c r="PBB28" s="568">
        <f t="shared" si="169"/>
        <v>0</v>
      </c>
      <c r="PBC28" s="568">
        <f t="shared" si="169"/>
        <v>0</v>
      </c>
      <c r="PBD28" s="568">
        <f t="shared" si="169"/>
        <v>0</v>
      </c>
      <c r="PBE28" s="568">
        <f t="shared" si="169"/>
        <v>0</v>
      </c>
      <c r="PBF28" s="568">
        <f t="shared" si="169"/>
        <v>0</v>
      </c>
      <c r="PBG28" s="568">
        <f t="shared" si="169"/>
        <v>0</v>
      </c>
      <c r="PBH28" s="568">
        <f t="shared" si="169"/>
        <v>0</v>
      </c>
      <c r="PBI28" s="568">
        <f t="shared" si="169"/>
        <v>0</v>
      </c>
      <c r="PBJ28" s="568">
        <f t="shared" si="169"/>
        <v>0</v>
      </c>
      <c r="PBK28" s="568">
        <f t="shared" si="169"/>
        <v>0</v>
      </c>
      <c r="PBL28" s="568">
        <f t="shared" si="169"/>
        <v>0</v>
      </c>
      <c r="PBM28" s="568">
        <f t="shared" si="169"/>
        <v>0</v>
      </c>
      <c r="PBN28" s="568">
        <f t="shared" si="169"/>
        <v>0</v>
      </c>
      <c r="PBO28" s="568">
        <f t="shared" si="169"/>
        <v>0</v>
      </c>
      <c r="PBP28" s="568">
        <f t="shared" si="169"/>
        <v>0</v>
      </c>
      <c r="PBQ28" s="568">
        <f t="shared" ref="PBQ28:PEB28" si="170">PBQ26/365</f>
        <v>0</v>
      </c>
      <c r="PBR28" s="568">
        <f t="shared" si="170"/>
        <v>0</v>
      </c>
      <c r="PBS28" s="568">
        <f t="shared" si="170"/>
        <v>0</v>
      </c>
      <c r="PBT28" s="568">
        <f t="shared" si="170"/>
        <v>0</v>
      </c>
      <c r="PBU28" s="568">
        <f t="shared" si="170"/>
        <v>0</v>
      </c>
      <c r="PBV28" s="568">
        <f t="shared" si="170"/>
        <v>0</v>
      </c>
      <c r="PBW28" s="568">
        <f t="shared" si="170"/>
        <v>0</v>
      </c>
      <c r="PBX28" s="568">
        <f t="shared" si="170"/>
        <v>0</v>
      </c>
      <c r="PBY28" s="568">
        <f t="shared" si="170"/>
        <v>0</v>
      </c>
      <c r="PBZ28" s="568">
        <f t="shared" si="170"/>
        <v>0</v>
      </c>
      <c r="PCA28" s="568">
        <f t="shared" si="170"/>
        <v>0</v>
      </c>
      <c r="PCB28" s="568">
        <f t="shared" si="170"/>
        <v>0</v>
      </c>
      <c r="PCC28" s="568">
        <f t="shared" si="170"/>
        <v>0</v>
      </c>
      <c r="PCD28" s="568">
        <f t="shared" si="170"/>
        <v>0</v>
      </c>
      <c r="PCE28" s="568">
        <f t="shared" si="170"/>
        <v>0</v>
      </c>
      <c r="PCF28" s="568">
        <f t="shared" si="170"/>
        <v>0</v>
      </c>
      <c r="PCG28" s="568">
        <f t="shared" si="170"/>
        <v>0</v>
      </c>
      <c r="PCH28" s="568">
        <f t="shared" si="170"/>
        <v>0</v>
      </c>
      <c r="PCI28" s="568">
        <f t="shared" si="170"/>
        <v>0</v>
      </c>
      <c r="PCJ28" s="568">
        <f t="shared" si="170"/>
        <v>0</v>
      </c>
      <c r="PCK28" s="568">
        <f t="shared" si="170"/>
        <v>0</v>
      </c>
      <c r="PCL28" s="568">
        <f t="shared" si="170"/>
        <v>0</v>
      </c>
      <c r="PCM28" s="568">
        <f t="shared" si="170"/>
        <v>0</v>
      </c>
      <c r="PCN28" s="568">
        <f t="shared" si="170"/>
        <v>0</v>
      </c>
      <c r="PCO28" s="568">
        <f t="shared" si="170"/>
        <v>0</v>
      </c>
      <c r="PCP28" s="568">
        <f t="shared" si="170"/>
        <v>0</v>
      </c>
      <c r="PCQ28" s="568">
        <f t="shared" si="170"/>
        <v>0</v>
      </c>
      <c r="PCR28" s="568">
        <f t="shared" si="170"/>
        <v>0</v>
      </c>
      <c r="PCS28" s="568">
        <f t="shared" si="170"/>
        <v>0</v>
      </c>
      <c r="PCT28" s="568">
        <f t="shared" si="170"/>
        <v>0</v>
      </c>
      <c r="PCU28" s="568">
        <f t="shared" si="170"/>
        <v>0</v>
      </c>
      <c r="PCV28" s="568">
        <f t="shared" si="170"/>
        <v>0</v>
      </c>
      <c r="PCW28" s="568">
        <f t="shared" si="170"/>
        <v>0</v>
      </c>
      <c r="PCX28" s="568">
        <f t="shared" si="170"/>
        <v>0</v>
      </c>
      <c r="PCY28" s="568">
        <f t="shared" si="170"/>
        <v>0</v>
      </c>
      <c r="PCZ28" s="568">
        <f t="shared" si="170"/>
        <v>0</v>
      </c>
      <c r="PDA28" s="568">
        <f t="shared" si="170"/>
        <v>0</v>
      </c>
      <c r="PDB28" s="568">
        <f t="shared" si="170"/>
        <v>0</v>
      </c>
      <c r="PDC28" s="568">
        <f t="shared" si="170"/>
        <v>0</v>
      </c>
      <c r="PDD28" s="568">
        <f t="shared" si="170"/>
        <v>0</v>
      </c>
      <c r="PDE28" s="568">
        <f t="shared" si="170"/>
        <v>0</v>
      </c>
      <c r="PDF28" s="568">
        <f t="shared" si="170"/>
        <v>0</v>
      </c>
      <c r="PDG28" s="568">
        <f t="shared" si="170"/>
        <v>0</v>
      </c>
      <c r="PDH28" s="568">
        <f t="shared" si="170"/>
        <v>0</v>
      </c>
      <c r="PDI28" s="568">
        <f t="shared" si="170"/>
        <v>0</v>
      </c>
      <c r="PDJ28" s="568">
        <f t="shared" si="170"/>
        <v>0</v>
      </c>
      <c r="PDK28" s="568">
        <f t="shared" si="170"/>
        <v>0</v>
      </c>
      <c r="PDL28" s="568">
        <f t="shared" si="170"/>
        <v>0</v>
      </c>
      <c r="PDM28" s="568">
        <f t="shared" si="170"/>
        <v>0</v>
      </c>
      <c r="PDN28" s="568">
        <f t="shared" si="170"/>
        <v>0</v>
      </c>
      <c r="PDO28" s="568">
        <f t="shared" si="170"/>
        <v>0</v>
      </c>
      <c r="PDP28" s="568">
        <f t="shared" si="170"/>
        <v>0</v>
      </c>
      <c r="PDQ28" s="568">
        <f t="shared" si="170"/>
        <v>0</v>
      </c>
      <c r="PDR28" s="568">
        <f t="shared" si="170"/>
        <v>0</v>
      </c>
      <c r="PDS28" s="568">
        <f t="shared" si="170"/>
        <v>0</v>
      </c>
      <c r="PDT28" s="568">
        <f t="shared" si="170"/>
        <v>0</v>
      </c>
      <c r="PDU28" s="568">
        <f t="shared" si="170"/>
        <v>0</v>
      </c>
      <c r="PDV28" s="568">
        <f t="shared" si="170"/>
        <v>0</v>
      </c>
      <c r="PDW28" s="568">
        <f t="shared" si="170"/>
        <v>0</v>
      </c>
      <c r="PDX28" s="568">
        <f t="shared" si="170"/>
        <v>0</v>
      </c>
      <c r="PDY28" s="568">
        <f t="shared" si="170"/>
        <v>0</v>
      </c>
      <c r="PDZ28" s="568">
        <f t="shared" si="170"/>
        <v>0</v>
      </c>
      <c r="PEA28" s="568">
        <f t="shared" si="170"/>
        <v>0</v>
      </c>
      <c r="PEB28" s="568">
        <f t="shared" si="170"/>
        <v>0</v>
      </c>
      <c r="PEC28" s="568">
        <f t="shared" ref="PEC28:PGN28" si="171">PEC26/365</f>
        <v>0</v>
      </c>
      <c r="PED28" s="568">
        <f t="shared" si="171"/>
        <v>0</v>
      </c>
      <c r="PEE28" s="568">
        <f t="shared" si="171"/>
        <v>0</v>
      </c>
      <c r="PEF28" s="568">
        <f t="shared" si="171"/>
        <v>0</v>
      </c>
      <c r="PEG28" s="568">
        <f t="shared" si="171"/>
        <v>0</v>
      </c>
      <c r="PEH28" s="568">
        <f t="shared" si="171"/>
        <v>0</v>
      </c>
      <c r="PEI28" s="568">
        <f t="shared" si="171"/>
        <v>0</v>
      </c>
      <c r="PEJ28" s="568">
        <f t="shared" si="171"/>
        <v>0</v>
      </c>
      <c r="PEK28" s="568">
        <f t="shared" si="171"/>
        <v>0</v>
      </c>
      <c r="PEL28" s="568">
        <f t="shared" si="171"/>
        <v>0</v>
      </c>
      <c r="PEM28" s="568">
        <f t="shared" si="171"/>
        <v>0</v>
      </c>
      <c r="PEN28" s="568">
        <f t="shared" si="171"/>
        <v>0</v>
      </c>
      <c r="PEO28" s="568">
        <f t="shared" si="171"/>
        <v>0</v>
      </c>
      <c r="PEP28" s="568">
        <f t="shared" si="171"/>
        <v>0</v>
      </c>
      <c r="PEQ28" s="568">
        <f t="shared" si="171"/>
        <v>0</v>
      </c>
      <c r="PER28" s="568">
        <f t="shared" si="171"/>
        <v>0</v>
      </c>
      <c r="PES28" s="568">
        <f t="shared" si="171"/>
        <v>0</v>
      </c>
      <c r="PET28" s="568">
        <f t="shared" si="171"/>
        <v>0</v>
      </c>
      <c r="PEU28" s="568">
        <f t="shared" si="171"/>
        <v>0</v>
      </c>
      <c r="PEV28" s="568">
        <f t="shared" si="171"/>
        <v>0</v>
      </c>
      <c r="PEW28" s="568">
        <f t="shared" si="171"/>
        <v>0</v>
      </c>
      <c r="PEX28" s="568">
        <f t="shared" si="171"/>
        <v>0</v>
      </c>
      <c r="PEY28" s="568">
        <f t="shared" si="171"/>
        <v>0</v>
      </c>
      <c r="PEZ28" s="568">
        <f t="shared" si="171"/>
        <v>0</v>
      </c>
      <c r="PFA28" s="568">
        <f t="shared" si="171"/>
        <v>0</v>
      </c>
      <c r="PFB28" s="568">
        <f t="shared" si="171"/>
        <v>0</v>
      </c>
      <c r="PFC28" s="568">
        <f t="shared" si="171"/>
        <v>0</v>
      </c>
      <c r="PFD28" s="568">
        <f t="shared" si="171"/>
        <v>0</v>
      </c>
      <c r="PFE28" s="568">
        <f t="shared" si="171"/>
        <v>0</v>
      </c>
      <c r="PFF28" s="568">
        <f t="shared" si="171"/>
        <v>0</v>
      </c>
      <c r="PFG28" s="568">
        <f t="shared" si="171"/>
        <v>0</v>
      </c>
      <c r="PFH28" s="568">
        <f t="shared" si="171"/>
        <v>0</v>
      </c>
      <c r="PFI28" s="568">
        <f t="shared" si="171"/>
        <v>0</v>
      </c>
      <c r="PFJ28" s="568">
        <f t="shared" si="171"/>
        <v>0</v>
      </c>
      <c r="PFK28" s="568">
        <f t="shared" si="171"/>
        <v>0</v>
      </c>
      <c r="PFL28" s="568">
        <f t="shared" si="171"/>
        <v>0</v>
      </c>
      <c r="PFM28" s="568">
        <f t="shared" si="171"/>
        <v>0</v>
      </c>
      <c r="PFN28" s="568">
        <f t="shared" si="171"/>
        <v>0</v>
      </c>
      <c r="PFO28" s="568">
        <f t="shared" si="171"/>
        <v>0</v>
      </c>
      <c r="PFP28" s="568">
        <f t="shared" si="171"/>
        <v>0</v>
      </c>
      <c r="PFQ28" s="568">
        <f t="shared" si="171"/>
        <v>0</v>
      </c>
      <c r="PFR28" s="568">
        <f t="shared" si="171"/>
        <v>0</v>
      </c>
      <c r="PFS28" s="568">
        <f t="shared" si="171"/>
        <v>0</v>
      </c>
      <c r="PFT28" s="568">
        <f t="shared" si="171"/>
        <v>0</v>
      </c>
      <c r="PFU28" s="568">
        <f t="shared" si="171"/>
        <v>0</v>
      </c>
      <c r="PFV28" s="568">
        <f t="shared" si="171"/>
        <v>0</v>
      </c>
      <c r="PFW28" s="568">
        <f t="shared" si="171"/>
        <v>0</v>
      </c>
      <c r="PFX28" s="568">
        <f t="shared" si="171"/>
        <v>0</v>
      </c>
      <c r="PFY28" s="568">
        <f t="shared" si="171"/>
        <v>0</v>
      </c>
      <c r="PFZ28" s="568">
        <f t="shared" si="171"/>
        <v>0</v>
      </c>
      <c r="PGA28" s="568">
        <f t="shared" si="171"/>
        <v>0</v>
      </c>
      <c r="PGB28" s="568">
        <f t="shared" si="171"/>
        <v>0</v>
      </c>
      <c r="PGC28" s="568">
        <f t="shared" si="171"/>
        <v>0</v>
      </c>
      <c r="PGD28" s="568">
        <f t="shared" si="171"/>
        <v>0</v>
      </c>
      <c r="PGE28" s="568">
        <f t="shared" si="171"/>
        <v>0</v>
      </c>
      <c r="PGF28" s="568">
        <f t="shared" si="171"/>
        <v>0</v>
      </c>
      <c r="PGG28" s="568">
        <f t="shared" si="171"/>
        <v>0</v>
      </c>
      <c r="PGH28" s="568">
        <f t="shared" si="171"/>
        <v>0</v>
      </c>
      <c r="PGI28" s="568">
        <f t="shared" si="171"/>
        <v>0</v>
      </c>
      <c r="PGJ28" s="568">
        <f t="shared" si="171"/>
        <v>0</v>
      </c>
      <c r="PGK28" s="568">
        <f t="shared" si="171"/>
        <v>0</v>
      </c>
      <c r="PGL28" s="568">
        <f t="shared" si="171"/>
        <v>0</v>
      </c>
      <c r="PGM28" s="568">
        <f t="shared" si="171"/>
        <v>0</v>
      </c>
      <c r="PGN28" s="568">
        <f t="shared" si="171"/>
        <v>0</v>
      </c>
      <c r="PGO28" s="568">
        <f t="shared" ref="PGO28:PIZ28" si="172">PGO26/365</f>
        <v>0</v>
      </c>
      <c r="PGP28" s="568">
        <f t="shared" si="172"/>
        <v>0</v>
      </c>
      <c r="PGQ28" s="568">
        <f t="shared" si="172"/>
        <v>0</v>
      </c>
      <c r="PGR28" s="568">
        <f t="shared" si="172"/>
        <v>0</v>
      </c>
      <c r="PGS28" s="568">
        <f t="shared" si="172"/>
        <v>0</v>
      </c>
      <c r="PGT28" s="568">
        <f t="shared" si="172"/>
        <v>0</v>
      </c>
      <c r="PGU28" s="568">
        <f t="shared" si="172"/>
        <v>0</v>
      </c>
      <c r="PGV28" s="568">
        <f t="shared" si="172"/>
        <v>0</v>
      </c>
      <c r="PGW28" s="568">
        <f t="shared" si="172"/>
        <v>0</v>
      </c>
      <c r="PGX28" s="568">
        <f t="shared" si="172"/>
        <v>0</v>
      </c>
      <c r="PGY28" s="568">
        <f t="shared" si="172"/>
        <v>0</v>
      </c>
      <c r="PGZ28" s="568">
        <f t="shared" si="172"/>
        <v>0</v>
      </c>
      <c r="PHA28" s="568">
        <f t="shared" si="172"/>
        <v>0</v>
      </c>
      <c r="PHB28" s="568">
        <f t="shared" si="172"/>
        <v>0</v>
      </c>
      <c r="PHC28" s="568">
        <f t="shared" si="172"/>
        <v>0</v>
      </c>
      <c r="PHD28" s="568">
        <f t="shared" si="172"/>
        <v>0</v>
      </c>
      <c r="PHE28" s="568">
        <f t="shared" si="172"/>
        <v>0</v>
      </c>
      <c r="PHF28" s="568">
        <f t="shared" si="172"/>
        <v>0</v>
      </c>
      <c r="PHG28" s="568">
        <f t="shared" si="172"/>
        <v>0</v>
      </c>
      <c r="PHH28" s="568">
        <f t="shared" si="172"/>
        <v>0</v>
      </c>
      <c r="PHI28" s="568">
        <f t="shared" si="172"/>
        <v>0</v>
      </c>
      <c r="PHJ28" s="568">
        <f t="shared" si="172"/>
        <v>0</v>
      </c>
      <c r="PHK28" s="568">
        <f t="shared" si="172"/>
        <v>0</v>
      </c>
      <c r="PHL28" s="568">
        <f t="shared" si="172"/>
        <v>0</v>
      </c>
      <c r="PHM28" s="568">
        <f t="shared" si="172"/>
        <v>0</v>
      </c>
      <c r="PHN28" s="568">
        <f t="shared" si="172"/>
        <v>0</v>
      </c>
      <c r="PHO28" s="568">
        <f t="shared" si="172"/>
        <v>0</v>
      </c>
      <c r="PHP28" s="568">
        <f t="shared" si="172"/>
        <v>0</v>
      </c>
      <c r="PHQ28" s="568">
        <f t="shared" si="172"/>
        <v>0</v>
      </c>
      <c r="PHR28" s="568">
        <f t="shared" si="172"/>
        <v>0</v>
      </c>
      <c r="PHS28" s="568">
        <f t="shared" si="172"/>
        <v>0</v>
      </c>
      <c r="PHT28" s="568">
        <f t="shared" si="172"/>
        <v>0</v>
      </c>
      <c r="PHU28" s="568">
        <f t="shared" si="172"/>
        <v>0</v>
      </c>
      <c r="PHV28" s="568">
        <f t="shared" si="172"/>
        <v>0</v>
      </c>
      <c r="PHW28" s="568">
        <f t="shared" si="172"/>
        <v>0</v>
      </c>
      <c r="PHX28" s="568">
        <f t="shared" si="172"/>
        <v>0</v>
      </c>
      <c r="PHY28" s="568">
        <f t="shared" si="172"/>
        <v>0</v>
      </c>
      <c r="PHZ28" s="568">
        <f t="shared" si="172"/>
        <v>0</v>
      </c>
      <c r="PIA28" s="568">
        <f t="shared" si="172"/>
        <v>0</v>
      </c>
      <c r="PIB28" s="568">
        <f t="shared" si="172"/>
        <v>0</v>
      </c>
      <c r="PIC28" s="568">
        <f t="shared" si="172"/>
        <v>0</v>
      </c>
      <c r="PID28" s="568">
        <f t="shared" si="172"/>
        <v>0</v>
      </c>
      <c r="PIE28" s="568">
        <f t="shared" si="172"/>
        <v>0</v>
      </c>
      <c r="PIF28" s="568">
        <f t="shared" si="172"/>
        <v>0</v>
      </c>
      <c r="PIG28" s="568">
        <f t="shared" si="172"/>
        <v>0</v>
      </c>
      <c r="PIH28" s="568">
        <f t="shared" si="172"/>
        <v>0</v>
      </c>
      <c r="PII28" s="568">
        <f t="shared" si="172"/>
        <v>0</v>
      </c>
      <c r="PIJ28" s="568">
        <f t="shared" si="172"/>
        <v>0</v>
      </c>
      <c r="PIK28" s="568">
        <f t="shared" si="172"/>
        <v>0</v>
      </c>
      <c r="PIL28" s="568">
        <f t="shared" si="172"/>
        <v>0</v>
      </c>
      <c r="PIM28" s="568">
        <f t="shared" si="172"/>
        <v>0</v>
      </c>
      <c r="PIN28" s="568">
        <f t="shared" si="172"/>
        <v>0</v>
      </c>
      <c r="PIO28" s="568">
        <f t="shared" si="172"/>
        <v>0</v>
      </c>
      <c r="PIP28" s="568">
        <f t="shared" si="172"/>
        <v>0</v>
      </c>
      <c r="PIQ28" s="568">
        <f t="shared" si="172"/>
        <v>0</v>
      </c>
      <c r="PIR28" s="568">
        <f t="shared" si="172"/>
        <v>0</v>
      </c>
      <c r="PIS28" s="568">
        <f t="shared" si="172"/>
        <v>0</v>
      </c>
      <c r="PIT28" s="568">
        <f t="shared" si="172"/>
        <v>0</v>
      </c>
      <c r="PIU28" s="568">
        <f t="shared" si="172"/>
        <v>0</v>
      </c>
      <c r="PIV28" s="568">
        <f t="shared" si="172"/>
        <v>0</v>
      </c>
      <c r="PIW28" s="568">
        <f t="shared" si="172"/>
        <v>0</v>
      </c>
      <c r="PIX28" s="568">
        <f t="shared" si="172"/>
        <v>0</v>
      </c>
      <c r="PIY28" s="568">
        <f t="shared" si="172"/>
        <v>0</v>
      </c>
      <c r="PIZ28" s="568">
        <f t="shared" si="172"/>
        <v>0</v>
      </c>
      <c r="PJA28" s="568">
        <f t="shared" ref="PJA28:PLL28" si="173">PJA26/365</f>
        <v>0</v>
      </c>
      <c r="PJB28" s="568">
        <f t="shared" si="173"/>
        <v>0</v>
      </c>
      <c r="PJC28" s="568">
        <f t="shared" si="173"/>
        <v>0</v>
      </c>
      <c r="PJD28" s="568">
        <f t="shared" si="173"/>
        <v>0</v>
      </c>
      <c r="PJE28" s="568">
        <f t="shared" si="173"/>
        <v>0</v>
      </c>
      <c r="PJF28" s="568">
        <f t="shared" si="173"/>
        <v>0</v>
      </c>
      <c r="PJG28" s="568">
        <f t="shared" si="173"/>
        <v>0</v>
      </c>
      <c r="PJH28" s="568">
        <f t="shared" si="173"/>
        <v>0</v>
      </c>
      <c r="PJI28" s="568">
        <f t="shared" si="173"/>
        <v>0</v>
      </c>
      <c r="PJJ28" s="568">
        <f t="shared" si="173"/>
        <v>0</v>
      </c>
      <c r="PJK28" s="568">
        <f t="shared" si="173"/>
        <v>0</v>
      </c>
      <c r="PJL28" s="568">
        <f t="shared" si="173"/>
        <v>0</v>
      </c>
      <c r="PJM28" s="568">
        <f t="shared" si="173"/>
        <v>0</v>
      </c>
      <c r="PJN28" s="568">
        <f t="shared" si="173"/>
        <v>0</v>
      </c>
      <c r="PJO28" s="568">
        <f t="shared" si="173"/>
        <v>0</v>
      </c>
      <c r="PJP28" s="568">
        <f t="shared" si="173"/>
        <v>0</v>
      </c>
      <c r="PJQ28" s="568">
        <f t="shared" si="173"/>
        <v>0</v>
      </c>
      <c r="PJR28" s="568">
        <f t="shared" si="173"/>
        <v>0</v>
      </c>
      <c r="PJS28" s="568">
        <f t="shared" si="173"/>
        <v>0</v>
      </c>
      <c r="PJT28" s="568">
        <f t="shared" si="173"/>
        <v>0</v>
      </c>
      <c r="PJU28" s="568">
        <f t="shared" si="173"/>
        <v>0</v>
      </c>
      <c r="PJV28" s="568">
        <f t="shared" si="173"/>
        <v>0</v>
      </c>
      <c r="PJW28" s="568">
        <f t="shared" si="173"/>
        <v>0</v>
      </c>
      <c r="PJX28" s="568">
        <f t="shared" si="173"/>
        <v>0</v>
      </c>
      <c r="PJY28" s="568">
        <f t="shared" si="173"/>
        <v>0</v>
      </c>
      <c r="PJZ28" s="568">
        <f t="shared" si="173"/>
        <v>0</v>
      </c>
      <c r="PKA28" s="568">
        <f t="shared" si="173"/>
        <v>0</v>
      </c>
      <c r="PKB28" s="568">
        <f t="shared" si="173"/>
        <v>0</v>
      </c>
      <c r="PKC28" s="568">
        <f t="shared" si="173"/>
        <v>0</v>
      </c>
      <c r="PKD28" s="568">
        <f t="shared" si="173"/>
        <v>0</v>
      </c>
      <c r="PKE28" s="568">
        <f t="shared" si="173"/>
        <v>0</v>
      </c>
      <c r="PKF28" s="568">
        <f t="shared" si="173"/>
        <v>0</v>
      </c>
      <c r="PKG28" s="568">
        <f t="shared" si="173"/>
        <v>0</v>
      </c>
      <c r="PKH28" s="568">
        <f t="shared" si="173"/>
        <v>0</v>
      </c>
      <c r="PKI28" s="568">
        <f t="shared" si="173"/>
        <v>0</v>
      </c>
      <c r="PKJ28" s="568">
        <f t="shared" si="173"/>
        <v>0</v>
      </c>
      <c r="PKK28" s="568">
        <f t="shared" si="173"/>
        <v>0</v>
      </c>
      <c r="PKL28" s="568">
        <f t="shared" si="173"/>
        <v>0</v>
      </c>
      <c r="PKM28" s="568">
        <f t="shared" si="173"/>
        <v>0</v>
      </c>
      <c r="PKN28" s="568">
        <f t="shared" si="173"/>
        <v>0</v>
      </c>
      <c r="PKO28" s="568">
        <f t="shared" si="173"/>
        <v>0</v>
      </c>
      <c r="PKP28" s="568">
        <f t="shared" si="173"/>
        <v>0</v>
      </c>
      <c r="PKQ28" s="568">
        <f t="shared" si="173"/>
        <v>0</v>
      </c>
      <c r="PKR28" s="568">
        <f t="shared" si="173"/>
        <v>0</v>
      </c>
      <c r="PKS28" s="568">
        <f t="shared" si="173"/>
        <v>0</v>
      </c>
      <c r="PKT28" s="568">
        <f t="shared" si="173"/>
        <v>0</v>
      </c>
      <c r="PKU28" s="568">
        <f t="shared" si="173"/>
        <v>0</v>
      </c>
      <c r="PKV28" s="568">
        <f t="shared" si="173"/>
        <v>0</v>
      </c>
      <c r="PKW28" s="568">
        <f t="shared" si="173"/>
        <v>0</v>
      </c>
      <c r="PKX28" s="568">
        <f t="shared" si="173"/>
        <v>0</v>
      </c>
      <c r="PKY28" s="568">
        <f t="shared" si="173"/>
        <v>0</v>
      </c>
      <c r="PKZ28" s="568">
        <f t="shared" si="173"/>
        <v>0</v>
      </c>
      <c r="PLA28" s="568">
        <f t="shared" si="173"/>
        <v>0</v>
      </c>
      <c r="PLB28" s="568">
        <f t="shared" si="173"/>
        <v>0</v>
      </c>
      <c r="PLC28" s="568">
        <f t="shared" si="173"/>
        <v>0</v>
      </c>
      <c r="PLD28" s="568">
        <f t="shared" si="173"/>
        <v>0</v>
      </c>
      <c r="PLE28" s="568">
        <f t="shared" si="173"/>
        <v>0</v>
      </c>
      <c r="PLF28" s="568">
        <f t="shared" si="173"/>
        <v>0</v>
      </c>
      <c r="PLG28" s="568">
        <f t="shared" si="173"/>
        <v>0</v>
      </c>
      <c r="PLH28" s="568">
        <f t="shared" si="173"/>
        <v>0</v>
      </c>
      <c r="PLI28" s="568">
        <f t="shared" si="173"/>
        <v>0</v>
      </c>
      <c r="PLJ28" s="568">
        <f t="shared" si="173"/>
        <v>0</v>
      </c>
      <c r="PLK28" s="568">
        <f t="shared" si="173"/>
        <v>0</v>
      </c>
      <c r="PLL28" s="568">
        <f t="shared" si="173"/>
        <v>0</v>
      </c>
      <c r="PLM28" s="568">
        <f t="shared" ref="PLM28:PNX28" si="174">PLM26/365</f>
        <v>0</v>
      </c>
      <c r="PLN28" s="568">
        <f t="shared" si="174"/>
        <v>0</v>
      </c>
      <c r="PLO28" s="568">
        <f t="shared" si="174"/>
        <v>0</v>
      </c>
      <c r="PLP28" s="568">
        <f t="shared" si="174"/>
        <v>0</v>
      </c>
      <c r="PLQ28" s="568">
        <f t="shared" si="174"/>
        <v>0</v>
      </c>
      <c r="PLR28" s="568">
        <f t="shared" si="174"/>
        <v>0</v>
      </c>
      <c r="PLS28" s="568">
        <f t="shared" si="174"/>
        <v>0</v>
      </c>
      <c r="PLT28" s="568">
        <f t="shared" si="174"/>
        <v>0</v>
      </c>
      <c r="PLU28" s="568">
        <f t="shared" si="174"/>
        <v>0</v>
      </c>
      <c r="PLV28" s="568">
        <f t="shared" si="174"/>
        <v>0</v>
      </c>
      <c r="PLW28" s="568">
        <f t="shared" si="174"/>
        <v>0</v>
      </c>
      <c r="PLX28" s="568">
        <f t="shared" si="174"/>
        <v>0</v>
      </c>
      <c r="PLY28" s="568">
        <f t="shared" si="174"/>
        <v>0</v>
      </c>
      <c r="PLZ28" s="568">
        <f t="shared" si="174"/>
        <v>0</v>
      </c>
      <c r="PMA28" s="568">
        <f t="shared" si="174"/>
        <v>0</v>
      </c>
      <c r="PMB28" s="568">
        <f t="shared" si="174"/>
        <v>0</v>
      </c>
      <c r="PMC28" s="568">
        <f t="shared" si="174"/>
        <v>0</v>
      </c>
      <c r="PMD28" s="568">
        <f t="shared" si="174"/>
        <v>0</v>
      </c>
      <c r="PME28" s="568">
        <f t="shared" si="174"/>
        <v>0</v>
      </c>
      <c r="PMF28" s="568">
        <f t="shared" si="174"/>
        <v>0</v>
      </c>
      <c r="PMG28" s="568">
        <f t="shared" si="174"/>
        <v>0</v>
      </c>
      <c r="PMH28" s="568">
        <f t="shared" si="174"/>
        <v>0</v>
      </c>
      <c r="PMI28" s="568">
        <f t="shared" si="174"/>
        <v>0</v>
      </c>
      <c r="PMJ28" s="568">
        <f t="shared" si="174"/>
        <v>0</v>
      </c>
      <c r="PMK28" s="568">
        <f t="shared" si="174"/>
        <v>0</v>
      </c>
      <c r="PML28" s="568">
        <f t="shared" si="174"/>
        <v>0</v>
      </c>
      <c r="PMM28" s="568">
        <f t="shared" si="174"/>
        <v>0</v>
      </c>
      <c r="PMN28" s="568">
        <f t="shared" si="174"/>
        <v>0</v>
      </c>
      <c r="PMO28" s="568">
        <f t="shared" si="174"/>
        <v>0</v>
      </c>
      <c r="PMP28" s="568">
        <f t="shared" si="174"/>
        <v>0</v>
      </c>
      <c r="PMQ28" s="568">
        <f t="shared" si="174"/>
        <v>0</v>
      </c>
      <c r="PMR28" s="568">
        <f t="shared" si="174"/>
        <v>0</v>
      </c>
      <c r="PMS28" s="568">
        <f t="shared" si="174"/>
        <v>0</v>
      </c>
      <c r="PMT28" s="568">
        <f t="shared" si="174"/>
        <v>0</v>
      </c>
      <c r="PMU28" s="568">
        <f t="shared" si="174"/>
        <v>0</v>
      </c>
      <c r="PMV28" s="568">
        <f t="shared" si="174"/>
        <v>0</v>
      </c>
      <c r="PMW28" s="568">
        <f t="shared" si="174"/>
        <v>0</v>
      </c>
      <c r="PMX28" s="568">
        <f t="shared" si="174"/>
        <v>0</v>
      </c>
      <c r="PMY28" s="568">
        <f t="shared" si="174"/>
        <v>0</v>
      </c>
      <c r="PMZ28" s="568">
        <f t="shared" si="174"/>
        <v>0</v>
      </c>
      <c r="PNA28" s="568">
        <f t="shared" si="174"/>
        <v>0</v>
      </c>
      <c r="PNB28" s="568">
        <f t="shared" si="174"/>
        <v>0</v>
      </c>
      <c r="PNC28" s="568">
        <f t="shared" si="174"/>
        <v>0</v>
      </c>
      <c r="PND28" s="568">
        <f t="shared" si="174"/>
        <v>0</v>
      </c>
      <c r="PNE28" s="568">
        <f t="shared" si="174"/>
        <v>0</v>
      </c>
      <c r="PNF28" s="568">
        <f t="shared" si="174"/>
        <v>0</v>
      </c>
      <c r="PNG28" s="568">
        <f t="shared" si="174"/>
        <v>0</v>
      </c>
      <c r="PNH28" s="568">
        <f t="shared" si="174"/>
        <v>0</v>
      </c>
      <c r="PNI28" s="568">
        <f t="shared" si="174"/>
        <v>0</v>
      </c>
      <c r="PNJ28" s="568">
        <f t="shared" si="174"/>
        <v>0</v>
      </c>
      <c r="PNK28" s="568">
        <f t="shared" si="174"/>
        <v>0</v>
      </c>
      <c r="PNL28" s="568">
        <f t="shared" si="174"/>
        <v>0</v>
      </c>
      <c r="PNM28" s="568">
        <f t="shared" si="174"/>
        <v>0</v>
      </c>
      <c r="PNN28" s="568">
        <f t="shared" si="174"/>
        <v>0</v>
      </c>
      <c r="PNO28" s="568">
        <f t="shared" si="174"/>
        <v>0</v>
      </c>
      <c r="PNP28" s="568">
        <f t="shared" si="174"/>
        <v>0</v>
      </c>
      <c r="PNQ28" s="568">
        <f t="shared" si="174"/>
        <v>0</v>
      </c>
      <c r="PNR28" s="568">
        <f t="shared" si="174"/>
        <v>0</v>
      </c>
      <c r="PNS28" s="568">
        <f t="shared" si="174"/>
        <v>0</v>
      </c>
      <c r="PNT28" s="568">
        <f t="shared" si="174"/>
        <v>0</v>
      </c>
      <c r="PNU28" s="568">
        <f t="shared" si="174"/>
        <v>0</v>
      </c>
      <c r="PNV28" s="568">
        <f t="shared" si="174"/>
        <v>0</v>
      </c>
      <c r="PNW28" s="568">
        <f t="shared" si="174"/>
        <v>0</v>
      </c>
      <c r="PNX28" s="568">
        <f t="shared" si="174"/>
        <v>0</v>
      </c>
      <c r="PNY28" s="568">
        <f t="shared" ref="PNY28:PQJ28" si="175">PNY26/365</f>
        <v>0</v>
      </c>
      <c r="PNZ28" s="568">
        <f t="shared" si="175"/>
        <v>0</v>
      </c>
      <c r="POA28" s="568">
        <f t="shared" si="175"/>
        <v>0</v>
      </c>
      <c r="POB28" s="568">
        <f t="shared" si="175"/>
        <v>0</v>
      </c>
      <c r="POC28" s="568">
        <f t="shared" si="175"/>
        <v>0</v>
      </c>
      <c r="POD28" s="568">
        <f t="shared" si="175"/>
        <v>0</v>
      </c>
      <c r="POE28" s="568">
        <f t="shared" si="175"/>
        <v>0</v>
      </c>
      <c r="POF28" s="568">
        <f t="shared" si="175"/>
        <v>0</v>
      </c>
      <c r="POG28" s="568">
        <f t="shared" si="175"/>
        <v>0</v>
      </c>
      <c r="POH28" s="568">
        <f t="shared" si="175"/>
        <v>0</v>
      </c>
      <c r="POI28" s="568">
        <f t="shared" si="175"/>
        <v>0</v>
      </c>
      <c r="POJ28" s="568">
        <f t="shared" si="175"/>
        <v>0</v>
      </c>
      <c r="POK28" s="568">
        <f t="shared" si="175"/>
        <v>0</v>
      </c>
      <c r="POL28" s="568">
        <f t="shared" si="175"/>
        <v>0</v>
      </c>
      <c r="POM28" s="568">
        <f t="shared" si="175"/>
        <v>0</v>
      </c>
      <c r="PON28" s="568">
        <f t="shared" si="175"/>
        <v>0</v>
      </c>
      <c r="POO28" s="568">
        <f t="shared" si="175"/>
        <v>0</v>
      </c>
      <c r="POP28" s="568">
        <f t="shared" si="175"/>
        <v>0</v>
      </c>
      <c r="POQ28" s="568">
        <f t="shared" si="175"/>
        <v>0</v>
      </c>
      <c r="POR28" s="568">
        <f t="shared" si="175"/>
        <v>0</v>
      </c>
      <c r="POS28" s="568">
        <f t="shared" si="175"/>
        <v>0</v>
      </c>
      <c r="POT28" s="568">
        <f t="shared" si="175"/>
        <v>0</v>
      </c>
      <c r="POU28" s="568">
        <f t="shared" si="175"/>
        <v>0</v>
      </c>
      <c r="POV28" s="568">
        <f t="shared" si="175"/>
        <v>0</v>
      </c>
      <c r="POW28" s="568">
        <f t="shared" si="175"/>
        <v>0</v>
      </c>
      <c r="POX28" s="568">
        <f t="shared" si="175"/>
        <v>0</v>
      </c>
      <c r="POY28" s="568">
        <f t="shared" si="175"/>
        <v>0</v>
      </c>
      <c r="POZ28" s="568">
        <f t="shared" si="175"/>
        <v>0</v>
      </c>
      <c r="PPA28" s="568">
        <f t="shared" si="175"/>
        <v>0</v>
      </c>
      <c r="PPB28" s="568">
        <f t="shared" si="175"/>
        <v>0</v>
      </c>
      <c r="PPC28" s="568">
        <f t="shared" si="175"/>
        <v>0</v>
      </c>
      <c r="PPD28" s="568">
        <f t="shared" si="175"/>
        <v>0</v>
      </c>
      <c r="PPE28" s="568">
        <f t="shared" si="175"/>
        <v>0</v>
      </c>
      <c r="PPF28" s="568">
        <f t="shared" si="175"/>
        <v>0</v>
      </c>
      <c r="PPG28" s="568">
        <f t="shared" si="175"/>
        <v>0</v>
      </c>
      <c r="PPH28" s="568">
        <f t="shared" si="175"/>
        <v>0</v>
      </c>
      <c r="PPI28" s="568">
        <f t="shared" si="175"/>
        <v>0</v>
      </c>
      <c r="PPJ28" s="568">
        <f t="shared" si="175"/>
        <v>0</v>
      </c>
      <c r="PPK28" s="568">
        <f t="shared" si="175"/>
        <v>0</v>
      </c>
      <c r="PPL28" s="568">
        <f t="shared" si="175"/>
        <v>0</v>
      </c>
      <c r="PPM28" s="568">
        <f t="shared" si="175"/>
        <v>0</v>
      </c>
      <c r="PPN28" s="568">
        <f t="shared" si="175"/>
        <v>0</v>
      </c>
      <c r="PPO28" s="568">
        <f t="shared" si="175"/>
        <v>0</v>
      </c>
      <c r="PPP28" s="568">
        <f t="shared" si="175"/>
        <v>0</v>
      </c>
      <c r="PPQ28" s="568">
        <f t="shared" si="175"/>
        <v>0</v>
      </c>
      <c r="PPR28" s="568">
        <f t="shared" si="175"/>
        <v>0</v>
      </c>
      <c r="PPS28" s="568">
        <f t="shared" si="175"/>
        <v>0</v>
      </c>
      <c r="PPT28" s="568">
        <f t="shared" si="175"/>
        <v>0</v>
      </c>
      <c r="PPU28" s="568">
        <f t="shared" si="175"/>
        <v>0</v>
      </c>
      <c r="PPV28" s="568">
        <f t="shared" si="175"/>
        <v>0</v>
      </c>
      <c r="PPW28" s="568">
        <f t="shared" si="175"/>
        <v>0</v>
      </c>
      <c r="PPX28" s="568">
        <f t="shared" si="175"/>
        <v>0</v>
      </c>
      <c r="PPY28" s="568">
        <f t="shared" si="175"/>
        <v>0</v>
      </c>
      <c r="PPZ28" s="568">
        <f t="shared" si="175"/>
        <v>0</v>
      </c>
      <c r="PQA28" s="568">
        <f t="shared" si="175"/>
        <v>0</v>
      </c>
      <c r="PQB28" s="568">
        <f t="shared" si="175"/>
        <v>0</v>
      </c>
      <c r="PQC28" s="568">
        <f t="shared" si="175"/>
        <v>0</v>
      </c>
      <c r="PQD28" s="568">
        <f t="shared" si="175"/>
        <v>0</v>
      </c>
      <c r="PQE28" s="568">
        <f t="shared" si="175"/>
        <v>0</v>
      </c>
      <c r="PQF28" s="568">
        <f t="shared" si="175"/>
        <v>0</v>
      </c>
      <c r="PQG28" s="568">
        <f t="shared" si="175"/>
        <v>0</v>
      </c>
      <c r="PQH28" s="568">
        <f t="shared" si="175"/>
        <v>0</v>
      </c>
      <c r="PQI28" s="568">
        <f t="shared" si="175"/>
        <v>0</v>
      </c>
      <c r="PQJ28" s="568">
        <f t="shared" si="175"/>
        <v>0</v>
      </c>
      <c r="PQK28" s="568">
        <f t="shared" ref="PQK28:PSV28" si="176">PQK26/365</f>
        <v>0</v>
      </c>
      <c r="PQL28" s="568">
        <f t="shared" si="176"/>
        <v>0</v>
      </c>
      <c r="PQM28" s="568">
        <f t="shared" si="176"/>
        <v>0</v>
      </c>
      <c r="PQN28" s="568">
        <f t="shared" si="176"/>
        <v>0</v>
      </c>
      <c r="PQO28" s="568">
        <f t="shared" si="176"/>
        <v>0</v>
      </c>
      <c r="PQP28" s="568">
        <f t="shared" si="176"/>
        <v>0</v>
      </c>
      <c r="PQQ28" s="568">
        <f t="shared" si="176"/>
        <v>0</v>
      </c>
      <c r="PQR28" s="568">
        <f t="shared" si="176"/>
        <v>0</v>
      </c>
      <c r="PQS28" s="568">
        <f t="shared" si="176"/>
        <v>0</v>
      </c>
      <c r="PQT28" s="568">
        <f t="shared" si="176"/>
        <v>0</v>
      </c>
      <c r="PQU28" s="568">
        <f t="shared" si="176"/>
        <v>0</v>
      </c>
      <c r="PQV28" s="568">
        <f t="shared" si="176"/>
        <v>0</v>
      </c>
      <c r="PQW28" s="568">
        <f t="shared" si="176"/>
        <v>0</v>
      </c>
      <c r="PQX28" s="568">
        <f t="shared" si="176"/>
        <v>0</v>
      </c>
      <c r="PQY28" s="568">
        <f t="shared" si="176"/>
        <v>0</v>
      </c>
      <c r="PQZ28" s="568">
        <f t="shared" si="176"/>
        <v>0</v>
      </c>
      <c r="PRA28" s="568">
        <f t="shared" si="176"/>
        <v>0</v>
      </c>
      <c r="PRB28" s="568">
        <f t="shared" si="176"/>
        <v>0</v>
      </c>
      <c r="PRC28" s="568">
        <f t="shared" si="176"/>
        <v>0</v>
      </c>
      <c r="PRD28" s="568">
        <f t="shared" si="176"/>
        <v>0</v>
      </c>
      <c r="PRE28" s="568">
        <f t="shared" si="176"/>
        <v>0</v>
      </c>
      <c r="PRF28" s="568">
        <f t="shared" si="176"/>
        <v>0</v>
      </c>
      <c r="PRG28" s="568">
        <f t="shared" si="176"/>
        <v>0</v>
      </c>
      <c r="PRH28" s="568">
        <f t="shared" si="176"/>
        <v>0</v>
      </c>
      <c r="PRI28" s="568">
        <f t="shared" si="176"/>
        <v>0</v>
      </c>
      <c r="PRJ28" s="568">
        <f t="shared" si="176"/>
        <v>0</v>
      </c>
      <c r="PRK28" s="568">
        <f t="shared" si="176"/>
        <v>0</v>
      </c>
      <c r="PRL28" s="568">
        <f t="shared" si="176"/>
        <v>0</v>
      </c>
      <c r="PRM28" s="568">
        <f t="shared" si="176"/>
        <v>0</v>
      </c>
      <c r="PRN28" s="568">
        <f t="shared" si="176"/>
        <v>0</v>
      </c>
      <c r="PRO28" s="568">
        <f t="shared" si="176"/>
        <v>0</v>
      </c>
      <c r="PRP28" s="568">
        <f t="shared" si="176"/>
        <v>0</v>
      </c>
      <c r="PRQ28" s="568">
        <f t="shared" si="176"/>
        <v>0</v>
      </c>
      <c r="PRR28" s="568">
        <f t="shared" si="176"/>
        <v>0</v>
      </c>
      <c r="PRS28" s="568">
        <f t="shared" si="176"/>
        <v>0</v>
      </c>
      <c r="PRT28" s="568">
        <f t="shared" si="176"/>
        <v>0</v>
      </c>
      <c r="PRU28" s="568">
        <f t="shared" si="176"/>
        <v>0</v>
      </c>
      <c r="PRV28" s="568">
        <f t="shared" si="176"/>
        <v>0</v>
      </c>
      <c r="PRW28" s="568">
        <f t="shared" si="176"/>
        <v>0</v>
      </c>
      <c r="PRX28" s="568">
        <f t="shared" si="176"/>
        <v>0</v>
      </c>
      <c r="PRY28" s="568">
        <f t="shared" si="176"/>
        <v>0</v>
      </c>
      <c r="PRZ28" s="568">
        <f t="shared" si="176"/>
        <v>0</v>
      </c>
      <c r="PSA28" s="568">
        <f t="shared" si="176"/>
        <v>0</v>
      </c>
      <c r="PSB28" s="568">
        <f t="shared" si="176"/>
        <v>0</v>
      </c>
      <c r="PSC28" s="568">
        <f t="shared" si="176"/>
        <v>0</v>
      </c>
      <c r="PSD28" s="568">
        <f t="shared" si="176"/>
        <v>0</v>
      </c>
      <c r="PSE28" s="568">
        <f t="shared" si="176"/>
        <v>0</v>
      </c>
      <c r="PSF28" s="568">
        <f t="shared" si="176"/>
        <v>0</v>
      </c>
      <c r="PSG28" s="568">
        <f t="shared" si="176"/>
        <v>0</v>
      </c>
      <c r="PSH28" s="568">
        <f t="shared" si="176"/>
        <v>0</v>
      </c>
      <c r="PSI28" s="568">
        <f t="shared" si="176"/>
        <v>0</v>
      </c>
      <c r="PSJ28" s="568">
        <f t="shared" si="176"/>
        <v>0</v>
      </c>
      <c r="PSK28" s="568">
        <f t="shared" si="176"/>
        <v>0</v>
      </c>
      <c r="PSL28" s="568">
        <f t="shared" si="176"/>
        <v>0</v>
      </c>
      <c r="PSM28" s="568">
        <f t="shared" si="176"/>
        <v>0</v>
      </c>
      <c r="PSN28" s="568">
        <f t="shared" si="176"/>
        <v>0</v>
      </c>
      <c r="PSO28" s="568">
        <f t="shared" si="176"/>
        <v>0</v>
      </c>
      <c r="PSP28" s="568">
        <f t="shared" si="176"/>
        <v>0</v>
      </c>
      <c r="PSQ28" s="568">
        <f t="shared" si="176"/>
        <v>0</v>
      </c>
      <c r="PSR28" s="568">
        <f t="shared" si="176"/>
        <v>0</v>
      </c>
      <c r="PSS28" s="568">
        <f t="shared" si="176"/>
        <v>0</v>
      </c>
      <c r="PST28" s="568">
        <f t="shared" si="176"/>
        <v>0</v>
      </c>
      <c r="PSU28" s="568">
        <f t="shared" si="176"/>
        <v>0</v>
      </c>
      <c r="PSV28" s="568">
        <f t="shared" si="176"/>
        <v>0</v>
      </c>
      <c r="PSW28" s="568">
        <f t="shared" ref="PSW28:PVH28" si="177">PSW26/365</f>
        <v>0</v>
      </c>
      <c r="PSX28" s="568">
        <f t="shared" si="177"/>
        <v>0</v>
      </c>
      <c r="PSY28" s="568">
        <f t="shared" si="177"/>
        <v>0</v>
      </c>
      <c r="PSZ28" s="568">
        <f t="shared" si="177"/>
        <v>0</v>
      </c>
      <c r="PTA28" s="568">
        <f t="shared" si="177"/>
        <v>0</v>
      </c>
      <c r="PTB28" s="568">
        <f t="shared" si="177"/>
        <v>0</v>
      </c>
      <c r="PTC28" s="568">
        <f t="shared" si="177"/>
        <v>0</v>
      </c>
      <c r="PTD28" s="568">
        <f t="shared" si="177"/>
        <v>0</v>
      </c>
      <c r="PTE28" s="568">
        <f t="shared" si="177"/>
        <v>0</v>
      </c>
      <c r="PTF28" s="568">
        <f t="shared" si="177"/>
        <v>0</v>
      </c>
      <c r="PTG28" s="568">
        <f t="shared" si="177"/>
        <v>0</v>
      </c>
      <c r="PTH28" s="568">
        <f t="shared" si="177"/>
        <v>0</v>
      </c>
      <c r="PTI28" s="568">
        <f t="shared" si="177"/>
        <v>0</v>
      </c>
      <c r="PTJ28" s="568">
        <f t="shared" si="177"/>
        <v>0</v>
      </c>
      <c r="PTK28" s="568">
        <f t="shared" si="177"/>
        <v>0</v>
      </c>
      <c r="PTL28" s="568">
        <f t="shared" si="177"/>
        <v>0</v>
      </c>
      <c r="PTM28" s="568">
        <f t="shared" si="177"/>
        <v>0</v>
      </c>
      <c r="PTN28" s="568">
        <f t="shared" si="177"/>
        <v>0</v>
      </c>
      <c r="PTO28" s="568">
        <f t="shared" si="177"/>
        <v>0</v>
      </c>
      <c r="PTP28" s="568">
        <f t="shared" si="177"/>
        <v>0</v>
      </c>
      <c r="PTQ28" s="568">
        <f t="shared" si="177"/>
        <v>0</v>
      </c>
      <c r="PTR28" s="568">
        <f t="shared" si="177"/>
        <v>0</v>
      </c>
      <c r="PTS28" s="568">
        <f t="shared" si="177"/>
        <v>0</v>
      </c>
      <c r="PTT28" s="568">
        <f t="shared" si="177"/>
        <v>0</v>
      </c>
      <c r="PTU28" s="568">
        <f t="shared" si="177"/>
        <v>0</v>
      </c>
      <c r="PTV28" s="568">
        <f t="shared" si="177"/>
        <v>0</v>
      </c>
      <c r="PTW28" s="568">
        <f t="shared" si="177"/>
        <v>0</v>
      </c>
      <c r="PTX28" s="568">
        <f t="shared" si="177"/>
        <v>0</v>
      </c>
      <c r="PTY28" s="568">
        <f t="shared" si="177"/>
        <v>0</v>
      </c>
      <c r="PTZ28" s="568">
        <f t="shared" si="177"/>
        <v>0</v>
      </c>
      <c r="PUA28" s="568">
        <f t="shared" si="177"/>
        <v>0</v>
      </c>
      <c r="PUB28" s="568">
        <f t="shared" si="177"/>
        <v>0</v>
      </c>
      <c r="PUC28" s="568">
        <f t="shared" si="177"/>
        <v>0</v>
      </c>
      <c r="PUD28" s="568">
        <f t="shared" si="177"/>
        <v>0</v>
      </c>
      <c r="PUE28" s="568">
        <f t="shared" si="177"/>
        <v>0</v>
      </c>
      <c r="PUF28" s="568">
        <f t="shared" si="177"/>
        <v>0</v>
      </c>
      <c r="PUG28" s="568">
        <f t="shared" si="177"/>
        <v>0</v>
      </c>
      <c r="PUH28" s="568">
        <f t="shared" si="177"/>
        <v>0</v>
      </c>
      <c r="PUI28" s="568">
        <f t="shared" si="177"/>
        <v>0</v>
      </c>
      <c r="PUJ28" s="568">
        <f t="shared" si="177"/>
        <v>0</v>
      </c>
      <c r="PUK28" s="568">
        <f t="shared" si="177"/>
        <v>0</v>
      </c>
      <c r="PUL28" s="568">
        <f t="shared" si="177"/>
        <v>0</v>
      </c>
      <c r="PUM28" s="568">
        <f t="shared" si="177"/>
        <v>0</v>
      </c>
      <c r="PUN28" s="568">
        <f t="shared" si="177"/>
        <v>0</v>
      </c>
      <c r="PUO28" s="568">
        <f t="shared" si="177"/>
        <v>0</v>
      </c>
      <c r="PUP28" s="568">
        <f t="shared" si="177"/>
        <v>0</v>
      </c>
      <c r="PUQ28" s="568">
        <f t="shared" si="177"/>
        <v>0</v>
      </c>
      <c r="PUR28" s="568">
        <f t="shared" si="177"/>
        <v>0</v>
      </c>
      <c r="PUS28" s="568">
        <f t="shared" si="177"/>
        <v>0</v>
      </c>
      <c r="PUT28" s="568">
        <f t="shared" si="177"/>
        <v>0</v>
      </c>
      <c r="PUU28" s="568">
        <f t="shared" si="177"/>
        <v>0</v>
      </c>
      <c r="PUV28" s="568">
        <f t="shared" si="177"/>
        <v>0</v>
      </c>
      <c r="PUW28" s="568">
        <f t="shared" si="177"/>
        <v>0</v>
      </c>
      <c r="PUX28" s="568">
        <f t="shared" si="177"/>
        <v>0</v>
      </c>
      <c r="PUY28" s="568">
        <f t="shared" si="177"/>
        <v>0</v>
      </c>
      <c r="PUZ28" s="568">
        <f t="shared" si="177"/>
        <v>0</v>
      </c>
      <c r="PVA28" s="568">
        <f t="shared" si="177"/>
        <v>0</v>
      </c>
      <c r="PVB28" s="568">
        <f t="shared" si="177"/>
        <v>0</v>
      </c>
      <c r="PVC28" s="568">
        <f t="shared" si="177"/>
        <v>0</v>
      </c>
      <c r="PVD28" s="568">
        <f t="shared" si="177"/>
        <v>0</v>
      </c>
      <c r="PVE28" s="568">
        <f t="shared" si="177"/>
        <v>0</v>
      </c>
      <c r="PVF28" s="568">
        <f t="shared" si="177"/>
        <v>0</v>
      </c>
      <c r="PVG28" s="568">
        <f t="shared" si="177"/>
        <v>0</v>
      </c>
      <c r="PVH28" s="568">
        <f t="shared" si="177"/>
        <v>0</v>
      </c>
      <c r="PVI28" s="568">
        <f t="shared" ref="PVI28:PXT28" si="178">PVI26/365</f>
        <v>0</v>
      </c>
      <c r="PVJ28" s="568">
        <f t="shared" si="178"/>
        <v>0</v>
      </c>
      <c r="PVK28" s="568">
        <f t="shared" si="178"/>
        <v>0</v>
      </c>
      <c r="PVL28" s="568">
        <f t="shared" si="178"/>
        <v>0</v>
      </c>
      <c r="PVM28" s="568">
        <f t="shared" si="178"/>
        <v>0</v>
      </c>
      <c r="PVN28" s="568">
        <f t="shared" si="178"/>
        <v>0</v>
      </c>
      <c r="PVO28" s="568">
        <f t="shared" si="178"/>
        <v>0</v>
      </c>
      <c r="PVP28" s="568">
        <f t="shared" si="178"/>
        <v>0</v>
      </c>
      <c r="PVQ28" s="568">
        <f t="shared" si="178"/>
        <v>0</v>
      </c>
      <c r="PVR28" s="568">
        <f t="shared" si="178"/>
        <v>0</v>
      </c>
      <c r="PVS28" s="568">
        <f t="shared" si="178"/>
        <v>0</v>
      </c>
      <c r="PVT28" s="568">
        <f t="shared" si="178"/>
        <v>0</v>
      </c>
      <c r="PVU28" s="568">
        <f t="shared" si="178"/>
        <v>0</v>
      </c>
      <c r="PVV28" s="568">
        <f t="shared" si="178"/>
        <v>0</v>
      </c>
      <c r="PVW28" s="568">
        <f t="shared" si="178"/>
        <v>0</v>
      </c>
      <c r="PVX28" s="568">
        <f t="shared" si="178"/>
        <v>0</v>
      </c>
      <c r="PVY28" s="568">
        <f t="shared" si="178"/>
        <v>0</v>
      </c>
      <c r="PVZ28" s="568">
        <f t="shared" si="178"/>
        <v>0</v>
      </c>
      <c r="PWA28" s="568">
        <f t="shared" si="178"/>
        <v>0</v>
      </c>
      <c r="PWB28" s="568">
        <f t="shared" si="178"/>
        <v>0</v>
      </c>
      <c r="PWC28" s="568">
        <f t="shared" si="178"/>
        <v>0</v>
      </c>
      <c r="PWD28" s="568">
        <f t="shared" si="178"/>
        <v>0</v>
      </c>
      <c r="PWE28" s="568">
        <f t="shared" si="178"/>
        <v>0</v>
      </c>
      <c r="PWF28" s="568">
        <f t="shared" si="178"/>
        <v>0</v>
      </c>
      <c r="PWG28" s="568">
        <f t="shared" si="178"/>
        <v>0</v>
      </c>
      <c r="PWH28" s="568">
        <f t="shared" si="178"/>
        <v>0</v>
      </c>
      <c r="PWI28" s="568">
        <f t="shared" si="178"/>
        <v>0</v>
      </c>
      <c r="PWJ28" s="568">
        <f t="shared" si="178"/>
        <v>0</v>
      </c>
      <c r="PWK28" s="568">
        <f t="shared" si="178"/>
        <v>0</v>
      </c>
      <c r="PWL28" s="568">
        <f t="shared" si="178"/>
        <v>0</v>
      </c>
      <c r="PWM28" s="568">
        <f t="shared" si="178"/>
        <v>0</v>
      </c>
      <c r="PWN28" s="568">
        <f t="shared" si="178"/>
        <v>0</v>
      </c>
      <c r="PWO28" s="568">
        <f t="shared" si="178"/>
        <v>0</v>
      </c>
      <c r="PWP28" s="568">
        <f t="shared" si="178"/>
        <v>0</v>
      </c>
      <c r="PWQ28" s="568">
        <f t="shared" si="178"/>
        <v>0</v>
      </c>
      <c r="PWR28" s="568">
        <f t="shared" si="178"/>
        <v>0</v>
      </c>
      <c r="PWS28" s="568">
        <f t="shared" si="178"/>
        <v>0</v>
      </c>
      <c r="PWT28" s="568">
        <f t="shared" si="178"/>
        <v>0</v>
      </c>
      <c r="PWU28" s="568">
        <f t="shared" si="178"/>
        <v>0</v>
      </c>
      <c r="PWV28" s="568">
        <f t="shared" si="178"/>
        <v>0</v>
      </c>
      <c r="PWW28" s="568">
        <f t="shared" si="178"/>
        <v>0</v>
      </c>
      <c r="PWX28" s="568">
        <f t="shared" si="178"/>
        <v>0</v>
      </c>
      <c r="PWY28" s="568">
        <f t="shared" si="178"/>
        <v>0</v>
      </c>
      <c r="PWZ28" s="568">
        <f t="shared" si="178"/>
        <v>0</v>
      </c>
      <c r="PXA28" s="568">
        <f t="shared" si="178"/>
        <v>0</v>
      </c>
      <c r="PXB28" s="568">
        <f t="shared" si="178"/>
        <v>0</v>
      </c>
      <c r="PXC28" s="568">
        <f t="shared" si="178"/>
        <v>0</v>
      </c>
      <c r="PXD28" s="568">
        <f t="shared" si="178"/>
        <v>0</v>
      </c>
      <c r="PXE28" s="568">
        <f t="shared" si="178"/>
        <v>0</v>
      </c>
      <c r="PXF28" s="568">
        <f t="shared" si="178"/>
        <v>0</v>
      </c>
      <c r="PXG28" s="568">
        <f t="shared" si="178"/>
        <v>0</v>
      </c>
      <c r="PXH28" s="568">
        <f t="shared" si="178"/>
        <v>0</v>
      </c>
      <c r="PXI28" s="568">
        <f t="shared" si="178"/>
        <v>0</v>
      </c>
      <c r="PXJ28" s="568">
        <f t="shared" si="178"/>
        <v>0</v>
      </c>
      <c r="PXK28" s="568">
        <f t="shared" si="178"/>
        <v>0</v>
      </c>
      <c r="PXL28" s="568">
        <f t="shared" si="178"/>
        <v>0</v>
      </c>
      <c r="PXM28" s="568">
        <f t="shared" si="178"/>
        <v>0</v>
      </c>
      <c r="PXN28" s="568">
        <f t="shared" si="178"/>
        <v>0</v>
      </c>
      <c r="PXO28" s="568">
        <f t="shared" si="178"/>
        <v>0</v>
      </c>
      <c r="PXP28" s="568">
        <f t="shared" si="178"/>
        <v>0</v>
      </c>
      <c r="PXQ28" s="568">
        <f t="shared" si="178"/>
        <v>0</v>
      </c>
      <c r="PXR28" s="568">
        <f t="shared" si="178"/>
        <v>0</v>
      </c>
      <c r="PXS28" s="568">
        <f t="shared" si="178"/>
        <v>0</v>
      </c>
      <c r="PXT28" s="568">
        <f t="shared" si="178"/>
        <v>0</v>
      </c>
      <c r="PXU28" s="568">
        <f t="shared" ref="PXU28:QAF28" si="179">PXU26/365</f>
        <v>0</v>
      </c>
      <c r="PXV28" s="568">
        <f t="shared" si="179"/>
        <v>0</v>
      </c>
      <c r="PXW28" s="568">
        <f t="shared" si="179"/>
        <v>0</v>
      </c>
      <c r="PXX28" s="568">
        <f t="shared" si="179"/>
        <v>0</v>
      </c>
      <c r="PXY28" s="568">
        <f t="shared" si="179"/>
        <v>0</v>
      </c>
      <c r="PXZ28" s="568">
        <f t="shared" si="179"/>
        <v>0</v>
      </c>
      <c r="PYA28" s="568">
        <f t="shared" si="179"/>
        <v>0</v>
      </c>
      <c r="PYB28" s="568">
        <f t="shared" si="179"/>
        <v>0</v>
      </c>
      <c r="PYC28" s="568">
        <f t="shared" si="179"/>
        <v>0</v>
      </c>
      <c r="PYD28" s="568">
        <f t="shared" si="179"/>
        <v>0</v>
      </c>
      <c r="PYE28" s="568">
        <f t="shared" si="179"/>
        <v>0</v>
      </c>
      <c r="PYF28" s="568">
        <f t="shared" si="179"/>
        <v>0</v>
      </c>
      <c r="PYG28" s="568">
        <f t="shared" si="179"/>
        <v>0</v>
      </c>
      <c r="PYH28" s="568">
        <f t="shared" si="179"/>
        <v>0</v>
      </c>
      <c r="PYI28" s="568">
        <f t="shared" si="179"/>
        <v>0</v>
      </c>
      <c r="PYJ28" s="568">
        <f t="shared" si="179"/>
        <v>0</v>
      </c>
      <c r="PYK28" s="568">
        <f t="shared" si="179"/>
        <v>0</v>
      </c>
      <c r="PYL28" s="568">
        <f t="shared" si="179"/>
        <v>0</v>
      </c>
      <c r="PYM28" s="568">
        <f t="shared" si="179"/>
        <v>0</v>
      </c>
      <c r="PYN28" s="568">
        <f t="shared" si="179"/>
        <v>0</v>
      </c>
      <c r="PYO28" s="568">
        <f t="shared" si="179"/>
        <v>0</v>
      </c>
      <c r="PYP28" s="568">
        <f t="shared" si="179"/>
        <v>0</v>
      </c>
      <c r="PYQ28" s="568">
        <f t="shared" si="179"/>
        <v>0</v>
      </c>
      <c r="PYR28" s="568">
        <f t="shared" si="179"/>
        <v>0</v>
      </c>
      <c r="PYS28" s="568">
        <f t="shared" si="179"/>
        <v>0</v>
      </c>
      <c r="PYT28" s="568">
        <f t="shared" si="179"/>
        <v>0</v>
      </c>
      <c r="PYU28" s="568">
        <f t="shared" si="179"/>
        <v>0</v>
      </c>
      <c r="PYV28" s="568">
        <f t="shared" si="179"/>
        <v>0</v>
      </c>
      <c r="PYW28" s="568">
        <f t="shared" si="179"/>
        <v>0</v>
      </c>
      <c r="PYX28" s="568">
        <f t="shared" si="179"/>
        <v>0</v>
      </c>
      <c r="PYY28" s="568">
        <f t="shared" si="179"/>
        <v>0</v>
      </c>
      <c r="PYZ28" s="568">
        <f t="shared" si="179"/>
        <v>0</v>
      </c>
      <c r="PZA28" s="568">
        <f t="shared" si="179"/>
        <v>0</v>
      </c>
      <c r="PZB28" s="568">
        <f t="shared" si="179"/>
        <v>0</v>
      </c>
      <c r="PZC28" s="568">
        <f t="shared" si="179"/>
        <v>0</v>
      </c>
      <c r="PZD28" s="568">
        <f t="shared" si="179"/>
        <v>0</v>
      </c>
      <c r="PZE28" s="568">
        <f t="shared" si="179"/>
        <v>0</v>
      </c>
      <c r="PZF28" s="568">
        <f t="shared" si="179"/>
        <v>0</v>
      </c>
      <c r="PZG28" s="568">
        <f t="shared" si="179"/>
        <v>0</v>
      </c>
      <c r="PZH28" s="568">
        <f t="shared" si="179"/>
        <v>0</v>
      </c>
      <c r="PZI28" s="568">
        <f t="shared" si="179"/>
        <v>0</v>
      </c>
      <c r="PZJ28" s="568">
        <f t="shared" si="179"/>
        <v>0</v>
      </c>
      <c r="PZK28" s="568">
        <f t="shared" si="179"/>
        <v>0</v>
      </c>
      <c r="PZL28" s="568">
        <f t="shared" si="179"/>
        <v>0</v>
      </c>
      <c r="PZM28" s="568">
        <f t="shared" si="179"/>
        <v>0</v>
      </c>
      <c r="PZN28" s="568">
        <f t="shared" si="179"/>
        <v>0</v>
      </c>
      <c r="PZO28" s="568">
        <f t="shared" si="179"/>
        <v>0</v>
      </c>
      <c r="PZP28" s="568">
        <f t="shared" si="179"/>
        <v>0</v>
      </c>
      <c r="PZQ28" s="568">
        <f t="shared" si="179"/>
        <v>0</v>
      </c>
      <c r="PZR28" s="568">
        <f t="shared" si="179"/>
        <v>0</v>
      </c>
      <c r="PZS28" s="568">
        <f t="shared" si="179"/>
        <v>0</v>
      </c>
      <c r="PZT28" s="568">
        <f t="shared" si="179"/>
        <v>0</v>
      </c>
      <c r="PZU28" s="568">
        <f t="shared" si="179"/>
        <v>0</v>
      </c>
      <c r="PZV28" s="568">
        <f t="shared" si="179"/>
        <v>0</v>
      </c>
      <c r="PZW28" s="568">
        <f t="shared" si="179"/>
        <v>0</v>
      </c>
      <c r="PZX28" s="568">
        <f t="shared" si="179"/>
        <v>0</v>
      </c>
      <c r="PZY28" s="568">
        <f t="shared" si="179"/>
        <v>0</v>
      </c>
      <c r="PZZ28" s="568">
        <f t="shared" si="179"/>
        <v>0</v>
      </c>
      <c r="QAA28" s="568">
        <f t="shared" si="179"/>
        <v>0</v>
      </c>
      <c r="QAB28" s="568">
        <f t="shared" si="179"/>
        <v>0</v>
      </c>
      <c r="QAC28" s="568">
        <f t="shared" si="179"/>
        <v>0</v>
      </c>
      <c r="QAD28" s="568">
        <f t="shared" si="179"/>
        <v>0</v>
      </c>
      <c r="QAE28" s="568">
        <f t="shared" si="179"/>
        <v>0</v>
      </c>
      <c r="QAF28" s="568">
        <f t="shared" si="179"/>
        <v>0</v>
      </c>
      <c r="QAG28" s="568">
        <f t="shared" ref="QAG28:QCR28" si="180">QAG26/365</f>
        <v>0</v>
      </c>
      <c r="QAH28" s="568">
        <f t="shared" si="180"/>
        <v>0</v>
      </c>
      <c r="QAI28" s="568">
        <f t="shared" si="180"/>
        <v>0</v>
      </c>
      <c r="QAJ28" s="568">
        <f t="shared" si="180"/>
        <v>0</v>
      </c>
      <c r="QAK28" s="568">
        <f t="shared" si="180"/>
        <v>0</v>
      </c>
      <c r="QAL28" s="568">
        <f t="shared" si="180"/>
        <v>0</v>
      </c>
      <c r="QAM28" s="568">
        <f t="shared" si="180"/>
        <v>0</v>
      </c>
      <c r="QAN28" s="568">
        <f t="shared" si="180"/>
        <v>0</v>
      </c>
      <c r="QAO28" s="568">
        <f t="shared" si="180"/>
        <v>0</v>
      </c>
      <c r="QAP28" s="568">
        <f t="shared" si="180"/>
        <v>0</v>
      </c>
      <c r="QAQ28" s="568">
        <f t="shared" si="180"/>
        <v>0</v>
      </c>
      <c r="QAR28" s="568">
        <f t="shared" si="180"/>
        <v>0</v>
      </c>
      <c r="QAS28" s="568">
        <f t="shared" si="180"/>
        <v>0</v>
      </c>
      <c r="QAT28" s="568">
        <f t="shared" si="180"/>
        <v>0</v>
      </c>
      <c r="QAU28" s="568">
        <f t="shared" si="180"/>
        <v>0</v>
      </c>
      <c r="QAV28" s="568">
        <f t="shared" si="180"/>
        <v>0</v>
      </c>
      <c r="QAW28" s="568">
        <f t="shared" si="180"/>
        <v>0</v>
      </c>
      <c r="QAX28" s="568">
        <f t="shared" si="180"/>
        <v>0</v>
      </c>
      <c r="QAY28" s="568">
        <f t="shared" si="180"/>
        <v>0</v>
      </c>
      <c r="QAZ28" s="568">
        <f t="shared" si="180"/>
        <v>0</v>
      </c>
      <c r="QBA28" s="568">
        <f t="shared" si="180"/>
        <v>0</v>
      </c>
      <c r="QBB28" s="568">
        <f t="shared" si="180"/>
        <v>0</v>
      </c>
      <c r="QBC28" s="568">
        <f t="shared" si="180"/>
        <v>0</v>
      </c>
      <c r="QBD28" s="568">
        <f t="shared" si="180"/>
        <v>0</v>
      </c>
      <c r="QBE28" s="568">
        <f t="shared" si="180"/>
        <v>0</v>
      </c>
      <c r="QBF28" s="568">
        <f t="shared" si="180"/>
        <v>0</v>
      </c>
      <c r="QBG28" s="568">
        <f t="shared" si="180"/>
        <v>0</v>
      </c>
      <c r="QBH28" s="568">
        <f t="shared" si="180"/>
        <v>0</v>
      </c>
      <c r="QBI28" s="568">
        <f t="shared" si="180"/>
        <v>0</v>
      </c>
      <c r="QBJ28" s="568">
        <f t="shared" si="180"/>
        <v>0</v>
      </c>
      <c r="QBK28" s="568">
        <f t="shared" si="180"/>
        <v>0</v>
      </c>
      <c r="QBL28" s="568">
        <f t="shared" si="180"/>
        <v>0</v>
      </c>
      <c r="QBM28" s="568">
        <f t="shared" si="180"/>
        <v>0</v>
      </c>
      <c r="QBN28" s="568">
        <f t="shared" si="180"/>
        <v>0</v>
      </c>
      <c r="QBO28" s="568">
        <f t="shared" si="180"/>
        <v>0</v>
      </c>
      <c r="QBP28" s="568">
        <f t="shared" si="180"/>
        <v>0</v>
      </c>
      <c r="QBQ28" s="568">
        <f t="shared" si="180"/>
        <v>0</v>
      </c>
      <c r="QBR28" s="568">
        <f t="shared" si="180"/>
        <v>0</v>
      </c>
      <c r="QBS28" s="568">
        <f t="shared" si="180"/>
        <v>0</v>
      </c>
      <c r="QBT28" s="568">
        <f t="shared" si="180"/>
        <v>0</v>
      </c>
      <c r="QBU28" s="568">
        <f t="shared" si="180"/>
        <v>0</v>
      </c>
      <c r="QBV28" s="568">
        <f t="shared" si="180"/>
        <v>0</v>
      </c>
      <c r="QBW28" s="568">
        <f t="shared" si="180"/>
        <v>0</v>
      </c>
      <c r="QBX28" s="568">
        <f t="shared" si="180"/>
        <v>0</v>
      </c>
      <c r="QBY28" s="568">
        <f t="shared" si="180"/>
        <v>0</v>
      </c>
      <c r="QBZ28" s="568">
        <f t="shared" si="180"/>
        <v>0</v>
      </c>
      <c r="QCA28" s="568">
        <f t="shared" si="180"/>
        <v>0</v>
      </c>
      <c r="QCB28" s="568">
        <f t="shared" si="180"/>
        <v>0</v>
      </c>
      <c r="QCC28" s="568">
        <f t="shared" si="180"/>
        <v>0</v>
      </c>
      <c r="QCD28" s="568">
        <f t="shared" si="180"/>
        <v>0</v>
      </c>
      <c r="QCE28" s="568">
        <f t="shared" si="180"/>
        <v>0</v>
      </c>
      <c r="QCF28" s="568">
        <f t="shared" si="180"/>
        <v>0</v>
      </c>
      <c r="QCG28" s="568">
        <f t="shared" si="180"/>
        <v>0</v>
      </c>
      <c r="QCH28" s="568">
        <f t="shared" si="180"/>
        <v>0</v>
      </c>
      <c r="QCI28" s="568">
        <f t="shared" si="180"/>
        <v>0</v>
      </c>
      <c r="QCJ28" s="568">
        <f t="shared" si="180"/>
        <v>0</v>
      </c>
      <c r="QCK28" s="568">
        <f t="shared" si="180"/>
        <v>0</v>
      </c>
      <c r="QCL28" s="568">
        <f t="shared" si="180"/>
        <v>0</v>
      </c>
      <c r="QCM28" s="568">
        <f t="shared" si="180"/>
        <v>0</v>
      </c>
      <c r="QCN28" s="568">
        <f t="shared" si="180"/>
        <v>0</v>
      </c>
      <c r="QCO28" s="568">
        <f t="shared" si="180"/>
        <v>0</v>
      </c>
      <c r="QCP28" s="568">
        <f t="shared" si="180"/>
        <v>0</v>
      </c>
      <c r="QCQ28" s="568">
        <f t="shared" si="180"/>
        <v>0</v>
      </c>
      <c r="QCR28" s="568">
        <f t="shared" si="180"/>
        <v>0</v>
      </c>
      <c r="QCS28" s="568">
        <f t="shared" ref="QCS28:QFD28" si="181">QCS26/365</f>
        <v>0</v>
      </c>
      <c r="QCT28" s="568">
        <f t="shared" si="181"/>
        <v>0</v>
      </c>
      <c r="QCU28" s="568">
        <f t="shared" si="181"/>
        <v>0</v>
      </c>
      <c r="QCV28" s="568">
        <f t="shared" si="181"/>
        <v>0</v>
      </c>
      <c r="QCW28" s="568">
        <f t="shared" si="181"/>
        <v>0</v>
      </c>
      <c r="QCX28" s="568">
        <f t="shared" si="181"/>
        <v>0</v>
      </c>
      <c r="QCY28" s="568">
        <f t="shared" si="181"/>
        <v>0</v>
      </c>
      <c r="QCZ28" s="568">
        <f t="shared" si="181"/>
        <v>0</v>
      </c>
      <c r="QDA28" s="568">
        <f t="shared" si="181"/>
        <v>0</v>
      </c>
      <c r="QDB28" s="568">
        <f t="shared" si="181"/>
        <v>0</v>
      </c>
      <c r="QDC28" s="568">
        <f t="shared" si="181"/>
        <v>0</v>
      </c>
      <c r="QDD28" s="568">
        <f t="shared" si="181"/>
        <v>0</v>
      </c>
      <c r="QDE28" s="568">
        <f t="shared" si="181"/>
        <v>0</v>
      </c>
      <c r="QDF28" s="568">
        <f t="shared" si="181"/>
        <v>0</v>
      </c>
      <c r="QDG28" s="568">
        <f t="shared" si="181"/>
        <v>0</v>
      </c>
      <c r="QDH28" s="568">
        <f t="shared" si="181"/>
        <v>0</v>
      </c>
      <c r="QDI28" s="568">
        <f t="shared" si="181"/>
        <v>0</v>
      </c>
      <c r="QDJ28" s="568">
        <f t="shared" si="181"/>
        <v>0</v>
      </c>
      <c r="QDK28" s="568">
        <f t="shared" si="181"/>
        <v>0</v>
      </c>
      <c r="QDL28" s="568">
        <f t="shared" si="181"/>
        <v>0</v>
      </c>
      <c r="QDM28" s="568">
        <f t="shared" si="181"/>
        <v>0</v>
      </c>
      <c r="QDN28" s="568">
        <f t="shared" si="181"/>
        <v>0</v>
      </c>
      <c r="QDO28" s="568">
        <f t="shared" si="181"/>
        <v>0</v>
      </c>
      <c r="QDP28" s="568">
        <f t="shared" si="181"/>
        <v>0</v>
      </c>
      <c r="QDQ28" s="568">
        <f t="shared" si="181"/>
        <v>0</v>
      </c>
      <c r="QDR28" s="568">
        <f t="shared" si="181"/>
        <v>0</v>
      </c>
      <c r="QDS28" s="568">
        <f t="shared" si="181"/>
        <v>0</v>
      </c>
      <c r="QDT28" s="568">
        <f t="shared" si="181"/>
        <v>0</v>
      </c>
      <c r="QDU28" s="568">
        <f t="shared" si="181"/>
        <v>0</v>
      </c>
      <c r="QDV28" s="568">
        <f t="shared" si="181"/>
        <v>0</v>
      </c>
      <c r="QDW28" s="568">
        <f t="shared" si="181"/>
        <v>0</v>
      </c>
      <c r="QDX28" s="568">
        <f t="shared" si="181"/>
        <v>0</v>
      </c>
      <c r="QDY28" s="568">
        <f t="shared" si="181"/>
        <v>0</v>
      </c>
      <c r="QDZ28" s="568">
        <f t="shared" si="181"/>
        <v>0</v>
      </c>
      <c r="QEA28" s="568">
        <f t="shared" si="181"/>
        <v>0</v>
      </c>
      <c r="QEB28" s="568">
        <f t="shared" si="181"/>
        <v>0</v>
      </c>
      <c r="QEC28" s="568">
        <f t="shared" si="181"/>
        <v>0</v>
      </c>
      <c r="QED28" s="568">
        <f t="shared" si="181"/>
        <v>0</v>
      </c>
      <c r="QEE28" s="568">
        <f t="shared" si="181"/>
        <v>0</v>
      </c>
      <c r="QEF28" s="568">
        <f t="shared" si="181"/>
        <v>0</v>
      </c>
      <c r="QEG28" s="568">
        <f t="shared" si="181"/>
        <v>0</v>
      </c>
      <c r="QEH28" s="568">
        <f t="shared" si="181"/>
        <v>0</v>
      </c>
      <c r="QEI28" s="568">
        <f t="shared" si="181"/>
        <v>0</v>
      </c>
      <c r="QEJ28" s="568">
        <f t="shared" si="181"/>
        <v>0</v>
      </c>
      <c r="QEK28" s="568">
        <f t="shared" si="181"/>
        <v>0</v>
      </c>
      <c r="QEL28" s="568">
        <f t="shared" si="181"/>
        <v>0</v>
      </c>
      <c r="QEM28" s="568">
        <f t="shared" si="181"/>
        <v>0</v>
      </c>
      <c r="QEN28" s="568">
        <f t="shared" si="181"/>
        <v>0</v>
      </c>
      <c r="QEO28" s="568">
        <f t="shared" si="181"/>
        <v>0</v>
      </c>
      <c r="QEP28" s="568">
        <f t="shared" si="181"/>
        <v>0</v>
      </c>
      <c r="QEQ28" s="568">
        <f t="shared" si="181"/>
        <v>0</v>
      </c>
      <c r="QER28" s="568">
        <f t="shared" si="181"/>
        <v>0</v>
      </c>
      <c r="QES28" s="568">
        <f t="shared" si="181"/>
        <v>0</v>
      </c>
      <c r="QET28" s="568">
        <f t="shared" si="181"/>
        <v>0</v>
      </c>
      <c r="QEU28" s="568">
        <f t="shared" si="181"/>
        <v>0</v>
      </c>
      <c r="QEV28" s="568">
        <f t="shared" si="181"/>
        <v>0</v>
      </c>
      <c r="QEW28" s="568">
        <f t="shared" si="181"/>
        <v>0</v>
      </c>
      <c r="QEX28" s="568">
        <f t="shared" si="181"/>
        <v>0</v>
      </c>
      <c r="QEY28" s="568">
        <f t="shared" si="181"/>
        <v>0</v>
      </c>
      <c r="QEZ28" s="568">
        <f t="shared" si="181"/>
        <v>0</v>
      </c>
      <c r="QFA28" s="568">
        <f t="shared" si="181"/>
        <v>0</v>
      </c>
      <c r="QFB28" s="568">
        <f t="shared" si="181"/>
        <v>0</v>
      </c>
      <c r="QFC28" s="568">
        <f t="shared" si="181"/>
        <v>0</v>
      </c>
      <c r="QFD28" s="568">
        <f t="shared" si="181"/>
        <v>0</v>
      </c>
      <c r="QFE28" s="568">
        <f t="shared" ref="QFE28:QHP28" si="182">QFE26/365</f>
        <v>0</v>
      </c>
      <c r="QFF28" s="568">
        <f t="shared" si="182"/>
        <v>0</v>
      </c>
      <c r="QFG28" s="568">
        <f t="shared" si="182"/>
        <v>0</v>
      </c>
      <c r="QFH28" s="568">
        <f t="shared" si="182"/>
        <v>0</v>
      </c>
      <c r="QFI28" s="568">
        <f t="shared" si="182"/>
        <v>0</v>
      </c>
      <c r="QFJ28" s="568">
        <f t="shared" si="182"/>
        <v>0</v>
      </c>
      <c r="QFK28" s="568">
        <f t="shared" si="182"/>
        <v>0</v>
      </c>
      <c r="QFL28" s="568">
        <f t="shared" si="182"/>
        <v>0</v>
      </c>
      <c r="QFM28" s="568">
        <f t="shared" si="182"/>
        <v>0</v>
      </c>
      <c r="QFN28" s="568">
        <f t="shared" si="182"/>
        <v>0</v>
      </c>
      <c r="QFO28" s="568">
        <f t="shared" si="182"/>
        <v>0</v>
      </c>
      <c r="QFP28" s="568">
        <f t="shared" si="182"/>
        <v>0</v>
      </c>
      <c r="QFQ28" s="568">
        <f t="shared" si="182"/>
        <v>0</v>
      </c>
      <c r="QFR28" s="568">
        <f t="shared" si="182"/>
        <v>0</v>
      </c>
      <c r="QFS28" s="568">
        <f t="shared" si="182"/>
        <v>0</v>
      </c>
      <c r="QFT28" s="568">
        <f t="shared" si="182"/>
        <v>0</v>
      </c>
      <c r="QFU28" s="568">
        <f t="shared" si="182"/>
        <v>0</v>
      </c>
      <c r="QFV28" s="568">
        <f t="shared" si="182"/>
        <v>0</v>
      </c>
      <c r="QFW28" s="568">
        <f t="shared" si="182"/>
        <v>0</v>
      </c>
      <c r="QFX28" s="568">
        <f t="shared" si="182"/>
        <v>0</v>
      </c>
      <c r="QFY28" s="568">
        <f t="shared" si="182"/>
        <v>0</v>
      </c>
      <c r="QFZ28" s="568">
        <f t="shared" si="182"/>
        <v>0</v>
      </c>
      <c r="QGA28" s="568">
        <f t="shared" si="182"/>
        <v>0</v>
      </c>
      <c r="QGB28" s="568">
        <f t="shared" si="182"/>
        <v>0</v>
      </c>
      <c r="QGC28" s="568">
        <f t="shared" si="182"/>
        <v>0</v>
      </c>
      <c r="QGD28" s="568">
        <f t="shared" si="182"/>
        <v>0</v>
      </c>
      <c r="QGE28" s="568">
        <f t="shared" si="182"/>
        <v>0</v>
      </c>
      <c r="QGF28" s="568">
        <f t="shared" si="182"/>
        <v>0</v>
      </c>
      <c r="QGG28" s="568">
        <f t="shared" si="182"/>
        <v>0</v>
      </c>
      <c r="QGH28" s="568">
        <f t="shared" si="182"/>
        <v>0</v>
      </c>
      <c r="QGI28" s="568">
        <f t="shared" si="182"/>
        <v>0</v>
      </c>
      <c r="QGJ28" s="568">
        <f t="shared" si="182"/>
        <v>0</v>
      </c>
      <c r="QGK28" s="568">
        <f t="shared" si="182"/>
        <v>0</v>
      </c>
      <c r="QGL28" s="568">
        <f t="shared" si="182"/>
        <v>0</v>
      </c>
      <c r="QGM28" s="568">
        <f t="shared" si="182"/>
        <v>0</v>
      </c>
      <c r="QGN28" s="568">
        <f t="shared" si="182"/>
        <v>0</v>
      </c>
      <c r="QGO28" s="568">
        <f t="shared" si="182"/>
        <v>0</v>
      </c>
      <c r="QGP28" s="568">
        <f t="shared" si="182"/>
        <v>0</v>
      </c>
      <c r="QGQ28" s="568">
        <f t="shared" si="182"/>
        <v>0</v>
      </c>
      <c r="QGR28" s="568">
        <f t="shared" si="182"/>
        <v>0</v>
      </c>
      <c r="QGS28" s="568">
        <f t="shared" si="182"/>
        <v>0</v>
      </c>
      <c r="QGT28" s="568">
        <f t="shared" si="182"/>
        <v>0</v>
      </c>
      <c r="QGU28" s="568">
        <f t="shared" si="182"/>
        <v>0</v>
      </c>
      <c r="QGV28" s="568">
        <f t="shared" si="182"/>
        <v>0</v>
      </c>
      <c r="QGW28" s="568">
        <f t="shared" si="182"/>
        <v>0</v>
      </c>
      <c r="QGX28" s="568">
        <f t="shared" si="182"/>
        <v>0</v>
      </c>
      <c r="QGY28" s="568">
        <f t="shared" si="182"/>
        <v>0</v>
      </c>
      <c r="QGZ28" s="568">
        <f t="shared" si="182"/>
        <v>0</v>
      </c>
      <c r="QHA28" s="568">
        <f t="shared" si="182"/>
        <v>0</v>
      </c>
      <c r="QHB28" s="568">
        <f t="shared" si="182"/>
        <v>0</v>
      </c>
      <c r="QHC28" s="568">
        <f t="shared" si="182"/>
        <v>0</v>
      </c>
      <c r="QHD28" s="568">
        <f t="shared" si="182"/>
        <v>0</v>
      </c>
      <c r="QHE28" s="568">
        <f t="shared" si="182"/>
        <v>0</v>
      </c>
      <c r="QHF28" s="568">
        <f t="shared" si="182"/>
        <v>0</v>
      </c>
      <c r="QHG28" s="568">
        <f t="shared" si="182"/>
        <v>0</v>
      </c>
      <c r="QHH28" s="568">
        <f t="shared" si="182"/>
        <v>0</v>
      </c>
      <c r="QHI28" s="568">
        <f t="shared" si="182"/>
        <v>0</v>
      </c>
      <c r="QHJ28" s="568">
        <f t="shared" si="182"/>
        <v>0</v>
      </c>
      <c r="QHK28" s="568">
        <f t="shared" si="182"/>
        <v>0</v>
      </c>
      <c r="QHL28" s="568">
        <f t="shared" si="182"/>
        <v>0</v>
      </c>
      <c r="QHM28" s="568">
        <f t="shared" si="182"/>
        <v>0</v>
      </c>
      <c r="QHN28" s="568">
        <f t="shared" si="182"/>
        <v>0</v>
      </c>
      <c r="QHO28" s="568">
        <f t="shared" si="182"/>
        <v>0</v>
      </c>
      <c r="QHP28" s="568">
        <f t="shared" si="182"/>
        <v>0</v>
      </c>
      <c r="QHQ28" s="568">
        <f t="shared" ref="QHQ28:QKB28" si="183">QHQ26/365</f>
        <v>0</v>
      </c>
      <c r="QHR28" s="568">
        <f t="shared" si="183"/>
        <v>0</v>
      </c>
      <c r="QHS28" s="568">
        <f t="shared" si="183"/>
        <v>0</v>
      </c>
      <c r="QHT28" s="568">
        <f t="shared" si="183"/>
        <v>0</v>
      </c>
      <c r="QHU28" s="568">
        <f t="shared" si="183"/>
        <v>0</v>
      </c>
      <c r="QHV28" s="568">
        <f t="shared" si="183"/>
        <v>0</v>
      </c>
      <c r="QHW28" s="568">
        <f t="shared" si="183"/>
        <v>0</v>
      </c>
      <c r="QHX28" s="568">
        <f t="shared" si="183"/>
        <v>0</v>
      </c>
      <c r="QHY28" s="568">
        <f t="shared" si="183"/>
        <v>0</v>
      </c>
      <c r="QHZ28" s="568">
        <f t="shared" si="183"/>
        <v>0</v>
      </c>
      <c r="QIA28" s="568">
        <f t="shared" si="183"/>
        <v>0</v>
      </c>
      <c r="QIB28" s="568">
        <f t="shared" si="183"/>
        <v>0</v>
      </c>
      <c r="QIC28" s="568">
        <f t="shared" si="183"/>
        <v>0</v>
      </c>
      <c r="QID28" s="568">
        <f t="shared" si="183"/>
        <v>0</v>
      </c>
      <c r="QIE28" s="568">
        <f t="shared" si="183"/>
        <v>0</v>
      </c>
      <c r="QIF28" s="568">
        <f t="shared" si="183"/>
        <v>0</v>
      </c>
      <c r="QIG28" s="568">
        <f t="shared" si="183"/>
        <v>0</v>
      </c>
      <c r="QIH28" s="568">
        <f t="shared" si="183"/>
        <v>0</v>
      </c>
      <c r="QII28" s="568">
        <f t="shared" si="183"/>
        <v>0</v>
      </c>
      <c r="QIJ28" s="568">
        <f t="shared" si="183"/>
        <v>0</v>
      </c>
      <c r="QIK28" s="568">
        <f t="shared" si="183"/>
        <v>0</v>
      </c>
      <c r="QIL28" s="568">
        <f t="shared" si="183"/>
        <v>0</v>
      </c>
      <c r="QIM28" s="568">
        <f t="shared" si="183"/>
        <v>0</v>
      </c>
      <c r="QIN28" s="568">
        <f t="shared" si="183"/>
        <v>0</v>
      </c>
      <c r="QIO28" s="568">
        <f t="shared" si="183"/>
        <v>0</v>
      </c>
      <c r="QIP28" s="568">
        <f t="shared" si="183"/>
        <v>0</v>
      </c>
      <c r="QIQ28" s="568">
        <f t="shared" si="183"/>
        <v>0</v>
      </c>
      <c r="QIR28" s="568">
        <f t="shared" si="183"/>
        <v>0</v>
      </c>
      <c r="QIS28" s="568">
        <f t="shared" si="183"/>
        <v>0</v>
      </c>
      <c r="QIT28" s="568">
        <f t="shared" si="183"/>
        <v>0</v>
      </c>
      <c r="QIU28" s="568">
        <f t="shared" si="183"/>
        <v>0</v>
      </c>
      <c r="QIV28" s="568">
        <f t="shared" si="183"/>
        <v>0</v>
      </c>
      <c r="QIW28" s="568">
        <f t="shared" si="183"/>
        <v>0</v>
      </c>
      <c r="QIX28" s="568">
        <f t="shared" si="183"/>
        <v>0</v>
      </c>
      <c r="QIY28" s="568">
        <f t="shared" si="183"/>
        <v>0</v>
      </c>
      <c r="QIZ28" s="568">
        <f t="shared" si="183"/>
        <v>0</v>
      </c>
      <c r="QJA28" s="568">
        <f t="shared" si="183"/>
        <v>0</v>
      </c>
      <c r="QJB28" s="568">
        <f t="shared" si="183"/>
        <v>0</v>
      </c>
      <c r="QJC28" s="568">
        <f t="shared" si="183"/>
        <v>0</v>
      </c>
      <c r="QJD28" s="568">
        <f t="shared" si="183"/>
        <v>0</v>
      </c>
      <c r="QJE28" s="568">
        <f t="shared" si="183"/>
        <v>0</v>
      </c>
      <c r="QJF28" s="568">
        <f t="shared" si="183"/>
        <v>0</v>
      </c>
      <c r="QJG28" s="568">
        <f t="shared" si="183"/>
        <v>0</v>
      </c>
      <c r="QJH28" s="568">
        <f t="shared" si="183"/>
        <v>0</v>
      </c>
      <c r="QJI28" s="568">
        <f t="shared" si="183"/>
        <v>0</v>
      </c>
      <c r="QJJ28" s="568">
        <f t="shared" si="183"/>
        <v>0</v>
      </c>
      <c r="QJK28" s="568">
        <f t="shared" si="183"/>
        <v>0</v>
      </c>
      <c r="QJL28" s="568">
        <f t="shared" si="183"/>
        <v>0</v>
      </c>
      <c r="QJM28" s="568">
        <f t="shared" si="183"/>
        <v>0</v>
      </c>
      <c r="QJN28" s="568">
        <f t="shared" si="183"/>
        <v>0</v>
      </c>
      <c r="QJO28" s="568">
        <f t="shared" si="183"/>
        <v>0</v>
      </c>
      <c r="QJP28" s="568">
        <f t="shared" si="183"/>
        <v>0</v>
      </c>
      <c r="QJQ28" s="568">
        <f t="shared" si="183"/>
        <v>0</v>
      </c>
      <c r="QJR28" s="568">
        <f t="shared" si="183"/>
        <v>0</v>
      </c>
      <c r="QJS28" s="568">
        <f t="shared" si="183"/>
        <v>0</v>
      </c>
      <c r="QJT28" s="568">
        <f t="shared" si="183"/>
        <v>0</v>
      </c>
      <c r="QJU28" s="568">
        <f t="shared" si="183"/>
        <v>0</v>
      </c>
      <c r="QJV28" s="568">
        <f t="shared" si="183"/>
        <v>0</v>
      </c>
      <c r="QJW28" s="568">
        <f t="shared" si="183"/>
        <v>0</v>
      </c>
      <c r="QJX28" s="568">
        <f t="shared" si="183"/>
        <v>0</v>
      </c>
      <c r="QJY28" s="568">
        <f t="shared" si="183"/>
        <v>0</v>
      </c>
      <c r="QJZ28" s="568">
        <f t="shared" si="183"/>
        <v>0</v>
      </c>
      <c r="QKA28" s="568">
        <f t="shared" si="183"/>
        <v>0</v>
      </c>
      <c r="QKB28" s="568">
        <f t="shared" si="183"/>
        <v>0</v>
      </c>
      <c r="QKC28" s="568">
        <f t="shared" ref="QKC28:QMN28" si="184">QKC26/365</f>
        <v>0</v>
      </c>
      <c r="QKD28" s="568">
        <f t="shared" si="184"/>
        <v>0</v>
      </c>
      <c r="QKE28" s="568">
        <f t="shared" si="184"/>
        <v>0</v>
      </c>
      <c r="QKF28" s="568">
        <f t="shared" si="184"/>
        <v>0</v>
      </c>
      <c r="QKG28" s="568">
        <f t="shared" si="184"/>
        <v>0</v>
      </c>
      <c r="QKH28" s="568">
        <f t="shared" si="184"/>
        <v>0</v>
      </c>
      <c r="QKI28" s="568">
        <f t="shared" si="184"/>
        <v>0</v>
      </c>
      <c r="QKJ28" s="568">
        <f t="shared" si="184"/>
        <v>0</v>
      </c>
      <c r="QKK28" s="568">
        <f t="shared" si="184"/>
        <v>0</v>
      </c>
      <c r="QKL28" s="568">
        <f t="shared" si="184"/>
        <v>0</v>
      </c>
      <c r="QKM28" s="568">
        <f t="shared" si="184"/>
        <v>0</v>
      </c>
      <c r="QKN28" s="568">
        <f t="shared" si="184"/>
        <v>0</v>
      </c>
      <c r="QKO28" s="568">
        <f t="shared" si="184"/>
        <v>0</v>
      </c>
      <c r="QKP28" s="568">
        <f t="shared" si="184"/>
        <v>0</v>
      </c>
      <c r="QKQ28" s="568">
        <f t="shared" si="184"/>
        <v>0</v>
      </c>
      <c r="QKR28" s="568">
        <f t="shared" si="184"/>
        <v>0</v>
      </c>
      <c r="QKS28" s="568">
        <f t="shared" si="184"/>
        <v>0</v>
      </c>
      <c r="QKT28" s="568">
        <f t="shared" si="184"/>
        <v>0</v>
      </c>
      <c r="QKU28" s="568">
        <f t="shared" si="184"/>
        <v>0</v>
      </c>
      <c r="QKV28" s="568">
        <f t="shared" si="184"/>
        <v>0</v>
      </c>
      <c r="QKW28" s="568">
        <f t="shared" si="184"/>
        <v>0</v>
      </c>
      <c r="QKX28" s="568">
        <f t="shared" si="184"/>
        <v>0</v>
      </c>
      <c r="QKY28" s="568">
        <f t="shared" si="184"/>
        <v>0</v>
      </c>
      <c r="QKZ28" s="568">
        <f t="shared" si="184"/>
        <v>0</v>
      </c>
      <c r="QLA28" s="568">
        <f t="shared" si="184"/>
        <v>0</v>
      </c>
      <c r="QLB28" s="568">
        <f t="shared" si="184"/>
        <v>0</v>
      </c>
      <c r="QLC28" s="568">
        <f t="shared" si="184"/>
        <v>0</v>
      </c>
      <c r="QLD28" s="568">
        <f t="shared" si="184"/>
        <v>0</v>
      </c>
      <c r="QLE28" s="568">
        <f t="shared" si="184"/>
        <v>0</v>
      </c>
      <c r="QLF28" s="568">
        <f t="shared" si="184"/>
        <v>0</v>
      </c>
      <c r="QLG28" s="568">
        <f t="shared" si="184"/>
        <v>0</v>
      </c>
      <c r="QLH28" s="568">
        <f t="shared" si="184"/>
        <v>0</v>
      </c>
      <c r="QLI28" s="568">
        <f t="shared" si="184"/>
        <v>0</v>
      </c>
      <c r="QLJ28" s="568">
        <f t="shared" si="184"/>
        <v>0</v>
      </c>
      <c r="QLK28" s="568">
        <f t="shared" si="184"/>
        <v>0</v>
      </c>
      <c r="QLL28" s="568">
        <f t="shared" si="184"/>
        <v>0</v>
      </c>
      <c r="QLM28" s="568">
        <f t="shared" si="184"/>
        <v>0</v>
      </c>
      <c r="QLN28" s="568">
        <f t="shared" si="184"/>
        <v>0</v>
      </c>
      <c r="QLO28" s="568">
        <f t="shared" si="184"/>
        <v>0</v>
      </c>
      <c r="QLP28" s="568">
        <f t="shared" si="184"/>
        <v>0</v>
      </c>
      <c r="QLQ28" s="568">
        <f t="shared" si="184"/>
        <v>0</v>
      </c>
      <c r="QLR28" s="568">
        <f t="shared" si="184"/>
        <v>0</v>
      </c>
      <c r="QLS28" s="568">
        <f t="shared" si="184"/>
        <v>0</v>
      </c>
      <c r="QLT28" s="568">
        <f t="shared" si="184"/>
        <v>0</v>
      </c>
      <c r="QLU28" s="568">
        <f t="shared" si="184"/>
        <v>0</v>
      </c>
      <c r="QLV28" s="568">
        <f t="shared" si="184"/>
        <v>0</v>
      </c>
      <c r="QLW28" s="568">
        <f t="shared" si="184"/>
        <v>0</v>
      </c>
      <c r="QLX28" s="568">
        <f t="shared" si="184"/>
        <v>0</v>
      </c>
      <c r="QLY28" s="568">
        <f t="shared" si="184"/>
        <v>0</v>
      </c>
      <c r="QLZ28" s="568">
        <f t="shared" si="184"/>
        <v>0</v>
      </c>
      <c r="QMA28" s="568">
        <f t="shared" si="184"/>
        <v>0</v>
      </c>
      <c r="QMB28" s="568">
        <f t="shared" si="184"/>
        <v>0</v>
      </c>
      <c r="QMC28" s="568">
        <f t="shared" si="184"/>
        <v>0</v>
      </c>
      <c r="QMD28" s="568">
        <f t="shared" si="184"/>
        <v>0</v>
      </c>
      <c r="QME28" s="568">
        <f t="shared" si="184"/>
        <v>0</v>
      </c>
      <c r="QMF28" s="568">
        <f t="shared" si="184"/>
        <v>0</v>
      </c>
      <c r="QMG28" s="568">
        <f t="shared" si="184"/>
        <v>0</v>
      </c>
      <c r="QMH28" s="568">
        <f t="shared" si="184"/>
        <v>0</v>
      </c>
      <c r="QMI28" s="568">
        <f t="shared" si="184"/>
        <v>0</v>
      </c>
      <c r="QMJ28" s="568">
        <f t="shared" si="184"/>
        <v>0</v>
      </c>
      <c r="QMK28" s="568">
        <f t="shared" si="184"/>
        <v>0</v>
      </c>
      <c r="QML28" s="568">
        <f t="shared" si="184"/>
        <v>0</v>
      </c>
      <c r="QMM28" s="568">
        <f t="shared" si="184"/>
        <v>0</v>
      </c>
      <c r="QMN28" s="568">
        <f t="shared" si="184"/>
        <v>0</v>
      </c>
      <c r="QMO28" s="568">
        <f t="shared" ref="QMO28:QOZ28" si="185">QMO26/365</f>
        <v>0</v>
      </c>
      <c r="QMP28" s="568">
        <f t="shared" si="185"/>
        <v>0</v>
      </c>
      <c r="QMQ28" s="568">
        <f t="shared" si="185"/>
        <v>0</v>
      </c>
      <c r="QMR28" s="568">
        <f t="shared" si="185"/>
        <v>0</v>
      </c>
      <c r="QMS28" s="568">
        <f t="shared" si="185"/>
        <v>0</v>
      </c>
      <c r="QMT28" s="568">
        <f t="shared" si="185"/>
        <v>0</v>
      </c>
      <c r="QMU28" s="568">
        <f t="shared" si="185"/>
        <v>0</v>
      </c>
      <c r="QMV28" s="568">
        <f t="shared" si="185"/>
        <v>0</v>
      </c>
      <c r="QMW28" s="568">
        <f t="shared" si="185"/>
        <v>0</v>
      </c>
      <c r="QMX28" s="568">
        <f t="shared" si="185"/>
        <v>0</v>
      </c>
      <c r="QMY28" s="568">
        <f t="shared" si="185"/>
        <v>0</v>
      </c>
      <c r="QMZ28" s="568">
        <f t="shared" si="185"/>
        <v>0</v>
      </c>
      <c r="QNA28" s="568">
        <f t="shared" si="185"/>
        <v>0</v>
      </c>
      <c r="QNB28" s="568">
        <f t="shared" si="185"/>
        <v>0</v>
      </c>
      <c r="QNC28" s="568">
        <f t="shared" si="185"/>
        <v>0</v>
      </c>
      <c r="QND28" s="568">
        <f t="shared" si="185"/>
        <v>0</v>
      </c>
      <c r="QNE28" s="568">
        <f t="shared" si="185"/>
        <v>0</v>
      </c>
      <c r="QNF28" s="568">
        <f t="shared" si="185"/>
        <v>0</v>
      </c>
      <c r="QNG28" s="568">
        <f t="shared" si="185"/>
        <v>0</v>
      </c>
      <c r="QNH28" s="568">
        <f t="shared" si="185"/>
        <v>0</v>
      </c>
      <c r="QNI28" s="568">
        <f t="shared" si="185"/>
        <v>0</v>
      </c>
      <c r="QNJ28" s="568">
        <f t="shared" si="185"/>
        <v>0</v>
      </c>
      <c r="QNK28" s="568">
        <f t="shared" si="185"/>
        <v>0</v>
      </c>
      <c r="QNL28" s="568">
        <f t="shared" si="185"/>
        <v>0</v>
      </c>
      <c r="QNM28" s="568">
        <f t="shared" si="185"/>
        <v>0</v>
      </c>
      <c r="QNN28" s="568">
        <f t="shared" si="185"/>
        <v>0</v>
      </c>
      <c r="QNO28" s="568">
        <f t="shared" si="185"/>
        <v>0</v>
      </c>
      <c r="QNP28" s="568">
        <f t="shared" si="185"/>
        <v>0</v>
      </c>
      <c r="QNQ28" s="568">
        <f t="shared" si="185"/>
        <v>0</v>
      </c>
      <c r="QNR28" s="568">
        <f t="shared" si="185"/>
        <v>0</v>
      </c>
      <c r="QNS28" s="568">
        <f t="shared" si="185"/>
        <v>0</v>
      </c>
      <c r="QNT28" s="568">
        <f t="shared" si="185"/>
        <v>0</v>
      </c>
      <c r="QNU28" s="568">
        <f t="shared" si="185"/>
        <v>0</v>
      </c>
      <c r="QNV28" s="568">
        <f t="shared" si="185"/>
        <v>0</v>
      </c>
      <c r="QNW28" s="568">
        <f t="shared" si="185"/>
        <v>0</v>
      </c>
      <c r="QNX28" s="568">
        <f t="shared" si="185"/>
        <v>0</v>
      </c>
      <c r="QNY28" s="568">
        <f t="shared" si="185"/>
        <v>0</v>
      </c>
      <c r="QNZ28" s="568">
        <f t="shared" si="185"/>
        <v>0</v>
      </c>
      <c r="QOA28" s="568">
        <f t="shared" si="185"/>
        <v>0</v>
      </c>
      <c r="QOB28" s="568">
        <f t="shared" si="185"/>
        <v>0</v>
      </c>
      <c r="QOC28" s="568">
        <f t="shared" si="185"/>
        <v>0</v>
      </c>
      <c r="QOD28" s="568">
        <f t="shared" si="185"/>
        <v>0</v>
      </c>
      <c r="QOE28" s="568">
        <f t="shared" si="185"/>
        <v>0</v>
      </c>
      <c r="QOF28" s="568">
        <f t="shared" si="185"/>
        <v>0</v>
      </c>
      <c r="QOG28" s="568">
        <f t="shared" si="185"/>
        <v>0</v>
      </c>
      <c r="QOH28" s="568">
        <f t="shared" si="185"/>
        <v>0</v>
      </c>
      <c r="QOI28" s="568">
        <f t="shared" si="185"/>
        <v>0</v>
      </c>
      <c r="QOJ28" s="568">
        <f t="shared" si="185"/>
        <v>0</v>
      </c>
      <c r="QOK28" s="568">
        <f t="shared" si="185"/>
        <v>0</v>
      </c>
      <c r="QOL28" s="568">
        <f t="shared" si="185"/>
        <v>0</v>
      </c>
      <c r="QOM28" s="568">
        <f t="shared" si="185"/>
        <v>0</v>
      </c>
      <c r="QON28" s="568">
        <f t="shared" si="185"/>
        <v>0</v>
      </c>
      <c r="QOO28" s="568">
        <f t="shared" si="185"/>
        <v>0</v>
      </c>
      <c r="QOP28" s="568">
        <f t="shared" si="185"/>
        <v>0</v>
      </c>
      <c r="QOQ28" s="568">
        <f t="shared" si="185"/>
        <v>0</v>
      </c>
      <c r="QOR28" s="568">
        <f t="shared" si="185"/>
        <v>0</v>
      </c>
      <c r="QOS28" s="568">
        <f t="shared" si="185"/>
        <v>0</v>
      </c>
      <c r="QOT28" s="568">
        <f t="shared" si="185"/>
        <v>0</v>
      </c>
      <c r="QOU28" s="568">
        <f t="shared" si="185"/>
        <v>0</v>
      </c>
      <c r="QOV28" s="568">
        <f t="shared" si="185"/>
        <v>0</v>
      </c>
      <c r="QOW28" s="568">
        <f t="shared" si="185"/>
        <v>0</v>
      </c>
      <c r="QOX28" s="568">
        <f t="shared" si="185"/>
        <v>0</v>
      </c>
      <c r="QOY28" s="568">
        <f t="shared" si="185"/>
        <v>0</v>
      </c>
      <c r="QOZ28" s="568">
        <f t="shared" si="185"/>
        <v>0</v>
      </c>
      <c r="QPA28" s="568">
        <f t="shared" ref="QPA28:QRL28" si="186">QPA26/365</f>
        <v>0</v>
      </c>
      <c r="QPB28" s="568">
        <f t="shared" si="186"/>
        <v>0</v>
      </c>
      <c r="QPC28" s="568">
        <f t="shared" si="186"/>
        <v>0</v>
      </c>
      <c r="QPD28" s="568">
        <f t="shared" si="186"/>
        <v>0</v>
      </c>
      <c r="QPE28" s="568">
        <f t="shared" si="186"/>
        <v>0</v>
      </c>
      <c r="QPF28" s="568">
        <f t="shared" si="186"/>
        <v>0</v>
      </c>
      <c r="QPG28" s="568">
        <f t="shared" si="186"/>
        <v>0</v>
      </c>
      <c r="QPH28" s="568">
        <f t="shared" si="186"/>
        <v>0</v>
      </c>
      <c r="QPI28" s="568">
        <f t="shared" si="186"/>
        <v>0</v>
      </c>
      <c r="QPJ28" s="568">
        <f t="shared" si="186"/>
        <v>0</v>
      </c>
      <c r="QPK28" s="568">
        <f t="shared" si="186"/>
        <v>0</v>
      </c>
      <c r="QPL28" s="568">
        <f t="shared" si="186"/>
        <v>0</v>
      </c>
      <c r="QPM28" s="568">
        <f t="shared" si="186"/>
        <v>0</v>
      </c>
      <c r="QPN28" s="568">
        <f t="shared" si="186"/>
        <v>0</v>
      </c>
      <c r="QPO28" s="568">
        <f t="shared" si="186"/>
        <v>0</v>
      </c>
      <c r="QPP28" s="568">
        <f t="shared" si="186"/>
        <v>0</v>
      </c>
      <c r="QPQ28" s="568">
        <f t="shared" si="186"/>
        <v>0</v>
      </c>
      <c r="QPR28" s="568">
        <f t="shared" si="186"/>
        <v>0</v>
      </c>
      <c r="QPS28" s="568">
        <f t="shared" si="186"/>
        <v>0</v>
      </c>
      <c r="QPT28" s="568">
        <f t="shared" si="186"/>
        <v>0</v>
      </c>
      <c r="QPU28" s="568">
        <f t="shared" si="186"/>
        <v>0</v>
      </c>
      <c r="QPV28" s="568">
        <f t="shared" si="186"/>
        <v>0</v>
      </c>
      <c r="QPW28" s="568">
        <f t="shared" si="186"/>
        <v>0</v>
      </c>
      <c r="QPX28" s="568">
        <f t="shared" si="186"/>
        <v>0</v>
      </c>
      <c r="QPY28" s="568">
        <f t="shared" si="186"/>
        <v>0</v>
      </c>
      <c r="QPZ28" s="568">
        <f t="shared" si="186"/>
        <v>0</v>
      </c>
      <c r="QQA28" s="568">
        <f t="shared" si="186"/>
        <v>0</v>
      </c>
      <c r="QQB28" s="568">
        <f t="shared" si="186"/>
        <v>0</v>
      </c>
      <c r="QQC28" s="568">
        <f t="shared" si="186"/>
        <v>0</v>
      </c>
      <c r="QQD28" s="568">
        <f t="shared" si="186"/>
        <v>0</v>
      </c>
      <c r="QQE28" s="568">
        <f t="shared" si="186"/>
        <v>0</v>
      </c>
      <c r="QQF28" s="568">
        <f t="shared" si="186"/>
        <v>0</v>
      </c>
      <c r="QQG28" s="568">
        <f t="shared" si="186"/>
        <v>0</v>
      </c>
      <c r="QQH28" s="568">
        <f t="shared" si="186"/>
        <v>0</v>
      </c>
      <c r="QQI28" s="568">
        <f t="shared" si="186"/>
        <v>0</v>
      </c>
      <c r="QQJ28" s="568">
        <f t="shared" si="186"/>
        <v>0</v>
      </c>
      <c r="QQK28" s="568">
        <f t="shared" si="186"/>
        <v>0</v>
      </c>
      <c r="QQL28" s="568">
        <f t="shared" si="186"/>
        <v>0</v>
      </c>
      <c r="QQM28" s="568">
        <f t="shared" si="186"/>
        <v>0</v>
      </c>
      <c r="QQN28" s="568">
        <f t="shared" si="186"/>
        <v>0</v>
      </c>
      <c r="QQO28" s="568">
        <f t="shared" si="186"/>
        <v>0</v>
      </c>
      <c r="QQP28" s="568">
        <f t="shared" si="186"/>
        <v>0</v>
      </c>
      <c r="QQQ28" s="568">
        <f t="shared" si="186"/>
        <v>0</v>
      </c>
      <c r="QQR28" s="568">
        <f t="shared" si="186"/>
        <v>0</v>
      </c>
      <c r="QQS28" s="568">
        <f t="shared" si="186"/>
        <v>0</v>
      </c>
      <c r="QQT28" s="568">
        <f t="shared" si="186"/>
        <v>0</v>
      </c>
      <c r="QQU28" s="568">
        <f t="shared" si="186"/>
        <v>0</v>
      </c>
      <c r="QQV28" s="568">
        <f t="shared" si="186"/>
        <v>0</v>
      </c>
      <c r="QQW28" s="568">
        <f t="shared" si="186"/>
        <v>0</v>
      </c>
      <c r="QQX28" s="568">
        <f t="shared" si="186"/>
        <v>0</v>
      </c>
      <c r="QQY28" s="568">
        <f t="shared" si="186"/>
        <v>0</v>
      </c>
      <c r="QQZ28" s="568">
        <f t="shared" si="186"/>
        <v>0</v>
      </c>
      <c r="QRA28" s="568">
        <f t="shared" si="186"/>
        <v>0</v>
      </c>
      <c r="QRB28" s="568">
        <f t="shared" si="186"/>
        <v>0</v>
      </c>
      <c r="QRC28" s="568">
        <f t="shared" si="186"/>
        <v>0</v>
      </c>
      <c r="QRD28" s="568">
        <f t="shared" si="186"/>
        <v>0</v>
      </c>
      <c r="QRE28" s="568">
        <f t="shared" si="186"/>
        <v>0</v>
      </c>
      <c r="QRF28" s="568">
        <f t="shared" si="186"/>
        <v>0</v>
      </c>
      <c r="QRG28" s="568">
        <f t="shared" si="186"/>
        <v>0</v>
      </c>
      <c r="QRH28" s="568">
        <f t="shared" si="186"/>
        <v>0</v>
      </c>
      <c r="QRI28" s="568">
        <f t="shared" si="186"/>
        <v>0</v>
      </c>
      <c r="QRJ28" s="568">
        <f t="shared" si="186"/>
        <v>0</v>
      </c>
      <c r="QRK28" s="568">
        <f t="shared" si="186"/>
        <v>0</v>
      </c>
      <c r="QRL28" s="568">
        <f t="shared" si="186"/>
        <v>0</v>
      </c>
      <c r="QRM28" s="568">
        <f t="shared" ref="QRM28:QTX28" si="187">QRM26/365</f>
        <v>0</v>
      </c>
      <c r="QRN28" s="568">
        <f t="shared" si="187"/>
        <v>0</v>
      </c>
      <c r="QRO28" s="568">
        <f t="shared" si="187"/>
        <v>0</v>
      </c>
      <c r="QRP28" s="568">
        <f t="shared" si="187"/>
        <v>0</v>
      </c>
      <c r="QRQ28" s="568">
        <f t="shared" si="187"/>
        <v>0</v>
      </c>
      <c r="QRR28" s="568">
        <f t="shared" si="187"/>
        <v>0</v>
      </c>
      <c r="QRS28" s="568">
        <f t="shared" si="187"/>
        <v>0</v>
      </c>
      <c r="QRT28" s="568">
        <f t="shared" si="187"/>
        <v>0</v>
      </c>
      <c r="QRU28" s="568">
        <f t="shared" si="187"/>
        <v>0</v>
      </c>
      <c r="QRV28" s="568">
        <f t="shared" si="187"/>
        <v>0</v>
      </c>
      <c r="QRW28" s="568">
        <f t="shared" si="187"/>
        <v>0</v>
      </c>
      <c r="QRX28" s="568">
        <f t="shared" si="187"/>
        <v>0</v>
      </c>
      <c r="QRY28" s="568">
        <f t="shared" si="187"/>
        <v>0</v>
      </c>
      <c r="QRZ28" s="568">
        <f t="shared" si="187"/>
        <v>0</v>
      </c>
      <c r="QSA28" s="568">
        <f t="shared" si="187"/>
        <v>0</v>
      </c>
      <c r="QSB28" s="568">
        <f t="shared" si="187"/>
        <v>0</v>
      </c>
      <c r="QSC28" s="568">
        <f t="shared" si="187"/>
        <v>0</v>
      </c>
      <c r="QSD28" s="568">
        <f t="shared" si="187"/>
        <v>0</v>
      </c>
      <c r="QSE28" s="568">
        <f t="shared" si="187"/>
        <v>0</v>
      </c>
      <c r="QSF28" s="568">
        <f t="shared" si="187"/>
        <v>0</v>
      </c>
      <c r="QSG28" s="568">
        <f t="shared" si="187"/>
        <v>0</v>
      </c>
      <c r="QSH28" s="568">
        <f t="shared" si="187"/>
        <v>0</v>
      </c>
      <c r="QSI28" s="568">
        <f t="shared" si="187"/>
        <v>0</v>
      </c>
      <c r="QSJ28" s="568">
        <f t="shared" si="187"/>
        <v>0</v>
      </c>
      <c r="QSK28" s="568">
        <f t="shared" si="187"/>
        <v>0</v>
      </c>
      <c r="QSL28" s="568">
        <f t="shared" si="187"/>
        <v>0</v>
      </c>
      <c r="QSM28" s="568">
        <f t="shared" si="187"/>
        <v>0</v>
      </c>
      <c r="QSN28" s="568">
        <f t="shared" si="187"/>
        <v>0</v>
      </c>
      <c r="QSO28" s="568">
        <f t="shared" si="187"/>
        <v>0</v>
      </c>
      <c r="QSP28" s="568">
        <f t="shared" si="187"/>
        <v>0</v>
      </c>
      <c r="QSQ28" s="568">
        <f t="shared" si="187"/>
        <v>0</v>
      </c>
      <c r="QSR28" s="568">
        <f t="shared" si="187"/>
        <v>0</v>
      </c>
      <c r="QSS28" s="568">
        <f t="shared" si="187"/>
        <v>0</v>
      </c>
      <c r="QST28" s="568">
        <f t="shared" si="187"/>
        <v>0</v>
      </c>
      <c r="QSU28" s="568">
        <f t="shared" si="187"/>
        <v>0</v>
      </c>
      <c r="QSV28" s="568">
        <f t="shared" si="187"/>
        <v>0</v>
      </c>
      <c r="QSW28" s="568">
        <f t="shared" si="187"/>
        <v>0</v>
      </c>
      <c r="QSX28" s="568">
        <f t="shared" si="187"/>
        <v>0</v>
      </c>
      <c r="QSY28" s="568">
        <f t="shared" si="187"/>
        <v>0</v>
      </c>
      <c r="QSZ28" s="568">
        <f t="shared" si="187"/>
        <v>0</v>
      </c>
      <c r="QTA28" s="568">
        <f t="shared" si="187"/>
        <v>0</v>
      </c>
      <c r="QTB28" s="568">
        <f t="shared" si="187"/>
        <v>0</v>
      </c>
      <c r="QTC28" s="568">
        <f t="shared" si="187"/>
        <v>0</v>
      </c>
      <c r="QTD28" s="568">
        <f t="shared" si="187"/>
        <v>0</v>
      </c>
      <c r="QTE28" s="568">
        <f t="shared" si="187"/>
        <v>0</v>
      </c>
      <c r="QTF28" s="568">
        <f t="shared" si="187"/>
        <v>0</v>
      </c>
      <c r="QTG28" s="568">
        <f t="shared" si="187"/>
        <v>0</v>
      </c>
      <c r="QTH28" s="568">
        <f t="shared" si="187"/>
        <v>0</v>
      </c>
      <c r="QTI28" s="568">
        <f t="shared" si="187"/>
        <v>0</v>
      </c>
      <c r="QTJ28" s="568">
        <f t="shared" si="187"/>
        <v>0</v>
      </c>
      <c r="QTK28" s="568">
        <f t="shared" si="187"/>
        <v>0</v>
      </c>
      <c r="QTL28" s="568">
        <f t="shared" si="187"/>
        <v>0</v>
      </c>
      <c r="QTM28" s="568">
        <f t="shared" si="187"/>
        <v>0</v>
      </c>
      <c r="QTN28" s="568">
        <f t="shared" si="187"/>
        <v>0</v>
      </c>
      <c r="QTO28" s="568">
        <f t="shared" si="187"/>
        <v>0</v>
      </c>
      <c r="QTP28" s="568">
        <f t="shared" si="187"/>
        <v>0</v>
      </c>
      <c r="QTQ28" s="568">
        <f t="shared" si="187"/>
        <v>0</v>
      </c>
      <c r="QTR28" s="568">
        <f t="shared" si="187"/>
        <v>0</v>
      </c>
      <c r="QTS28" s="568">
        <f t="shared" si="187"/>
        <v>0</v>
      </c>
      <c r="QTT28" s="568">
        <f t="shared" si="187"/>
        <v>0</v>
      </c>
      <c r="QTU28" s="568">
        <f t="shared" si="187"/>
        <v>0</v>
      </c>
      <c r="QTV28" s="568">
        <f t="shared" si="187"/>
        <v>0</v>
      </c>
      <c r="QTW28" s="568">
        <f t="shared" si="187"/>
        <v>0</v>
      </c>
      <c r="QTX28" s="568">
        <f t="shared" si="187"/>
        <v>0</v>
      </c>
      <c r="QTY28" s="568">
        <f t="shared" ref="QTY28:QWJ28" si="188">QTY26/365</f>
        <v>0</v>
      </c>
      <c r="QTZ28" s="568">
        <f t="shared" si="188"/>
        <v>0</v>
      </c>
      <c r="QUA28" s="568">
        <f t="shared" si="188"/>
        <v>0</v>
      </c>
      <c r="QUB28" s="568">
        <f t="shared" si="188"/>
        <v>0</v>
      </c>
      <c r="QUC28" s="568">
        <f t="shared" si="188"/>
        <v>0</v>
      </c>
      <c r="QUD28" s="568">
        <f t="shared" si="188"/>
        <v>0</v>
      </c>
      <c r="QUE28" s="568">
        <f t="shared" si="188"/>
        <v>0</v>
      </c>
      <c r="QUF28" s="568">
        <f t="shared" si="188"/>
        <v>0</v>
      </c>
      <c r="QUG28" s="568">
        <f t="shared" si="188"/>
        <v>0</v>
      </c>
      <c r="QUH28" s="568">
        <f t="shared" si="188"/>
        <v>0</v>
      </c>
      <c r="QUI28" s="568">
        <f t="shared" si="188"/>
        <v>0</v>
      </c>
      <c r="QUJ28" s="568">
        <f t="shared" si="188"/>
        <v>0</v>
      </c>
      <c r="QUK28" s="568">
        <f t="shared" si="188"/>
        <v>0</v>
      </c>
      <c r="QUL28" s="568">
        <f t="shared" si="188"/>
        <v>0</v>
      </c>
      <c r="QUM28" s="568">
        <f t="shared" si="188"/>
        <v>0</v>
      </c>
      <c r="QUN28" s="568">
        <f t="shared" si="188"/>
        <v>0</v>
      </c>
      <c r="QUO28" s="568">
        <f t="shared" si="188"/>
        <v>0</v>
      </c>
      <c r="QUP28" s="568">
        <f t="shared" si="188"/>
        <v>0</v>
      </c>
      <c r="QUQ28" s="568">
        <f t="shared" si="188"/>
        <v>0</v>
      </c>
      <c r="QUR28" s="568">
        <f t="shared" si="188"/>
        <v>0</v>
      </c>
      <c r="QUS28" s="568">
        <f t="shared" si="188"/>
        <v>0</v>
      </c>
      <c r="QUT28" s="568">
        <f t="shared" si="188"/>
        <v>0</v>
      </c>
      <c r="QUU28" s="568">
        <f t="shared" si="188"/>
        <v>0</v>
      </c>
      <c r="QUV28" s="568">
        <f t="shared" si="188"/>
        <v>0</v>
      </c>
      <c r="QUW28" s="568">
        <f t="shared" si="188"/>
        <v>0</v>
      </c>
      <c r="QUX28" s="568">
        <f t="shared" si="188"/>
        <v>0</v>
      </c>
      <c r="QUY28" s="568">
        <f t="shared" si="188"/>
        <v>0</v>
      </c>
      <c r="QUZ28" s="568">
        <f t="shared" si="188"/>
        <v>0</v>
      </c>
      <c r="QVA28" s="568">
        <f t="shared" si="188"/>
        <v>0</v>
      </c>
      <c r="QVB28" s="568">
        <f t="shared" si="188"/>
        <v>0</v>
      </c>
      <c r="QVC28" s="568">
        <f t="shared" si="188"/>
        <v>0</v>
      </c>
      <c r="QVD28" s="568">
        <f t="shared" si="188"/>
        <v>0</v>
      </c>
      <c r="QVE28" s="568">
        <f t="shared" si="188"/>
        <v>0</v>
      </c>
      <c r="QVF28" s="568">
        <f t="shared" si="188"/>
        <v>0</v>
      </c>
      <c r="QVG28" s="568">
        <f t="shared" si="188"/>
        <v>0</v>
      </c>
      <c r="QVH28" s="568">
        <f t="shared" si="188"/>
        <v>0</v>
      </c>
      <c r="QVI28" s="568">
        <f t="shared" si="188"/>
        <v>0</v>
      </c>
      <c r="QVJ28" s="568">
        <f t="shared" si="188"/>
        <v>0</v>
      </c>
      <c r="QVK28" s="568">
        <f t="shared" si="188"/>
        <v>0</v>
      </c>
      <c r="QVL28" s="568">
        <f t="shared" si="188"/>
        <v>0</v>
      </c>
      <c r="QVM28" s="568">
        <f t="shared" si="188"/>
        <v>0</v>
      </c>
      <c r="QVN28" s="568">
        <f t="shared" si="188"/>
        <v>0</v>
      </c>
      <c r="QVO28" s="568">
        <f t="shared" si="188"/>
        <v>0</v>
      </c>
      <c r="QVP28" s="568">
        <f t="shared" si="188"/>
        <v>0</v>
      </c>
      <c r="QVQ28" s="568">
        <f t="shared" si="188"/>
        <v>0</v>
      </c>
      <c r="QVR28" s="568">
        <f t="shared" si="188"/>
        <v>0</v>
      </c>
      <c r="QVS28" s="568">
        <f t="shared" si="188"/>
        <v>0</v>
      </c>
      <c r="QVT28" s="568">
        <f t="shared" si="188"/>
        <v>0</v>
      </c>
      <c r="QVU28" s="568">
        <f t="shared" si="188"/>
        <v>0</v>
      </c>
      <c r="QVV28" s="568">
        <f t="shared" si="188"/>
        <v>0</v>
      </c>
      <c r="QVW28" s="568">
        <f t="shared" si="188"/>
        <v>0</v>
      </c>
      <c r="QVX28" s="568">
        <f t="shared" si="188"/>
        <v>0</v>
      </c>
      <c r="QVY28" s="568">
        <f t="shared" si="188"/>
        <v>0</v>
      </c>
      <c r="QVZ28" s="568">
        <f t="shared" si="188"/>
        <v>0</v>
      </c>
      <c r="QWA28" s="568">
        <f t="shared" si="188"/>
        <v>0</v>
      </c>
      <c r="QWB28" s="568">
        <f t="shared" si="188"/>
        <v>0</v>
      </c>
      <c r="QWC28" s="568">
        <f t="shared" si="188"/>
        <v>0</v>
      </c>
      <c r="QWD28" s="568">
        <f t="shared" si="188"/>
        <v>0</v>
      </c>
      <c r="QWE28" s="568">
        <f t="shared" si="188"/>
        <v>0</v>
      </c>
      <c r="QWF28" s="568">
        <f t="shared" si="188"/>
        <v>0</v>
      </c>
      <c r="QWG28" s="568">
        <f t="shared" si="188"/>
        <v>0</v>
      </c>
      <c r="QWH28" s="568">
        <f t="shared" si="188"/>
        <v>0</v>
      </c>
      <c r="QWI28" s="568">
        <f t="shared" si="188"/>
        <v>0</v>
      </c>
      <c r="QWJ28" s="568">
        <f t="shared" si="188"/>
        <v>0</v>
      </c>
      <c r="QWK28" s="568">
        <f t="shared" ref="QWK28:QYV28" si="189">QWK26/365</f>
        <v>0</v>
      </c>
      <c r="QWL28" s="568">
        <f t="shared" si="189"/>
        <v>0</v>
      </c>
      <c r="QWM28" s="568">
        <f t="shared" si="189"/>
        <v>0</v>
      </c>
      <c r="QWN28" s="568">
        <f t="shared" si="189"/>
        <v>0</v>
      </c>
      <c r="QWO28" s="568">
        <f t="shared" si="189"/>
        <v>0</v>
      </c>
      <c r="QWP28" s="568">
        <f t="shared" si="189"/>
        <v>0</v>
      </c>
      <c r="QWQ28" s="568">
        <f t="shared" si="189"/>
        <v>0</v>
      </c>
      <c r="QWR28" s="568">
        <f t="shared" si="189"/>
        <v>0</v>
      </c>
      <c r="QWS28" s="568">
        <f t="shared" si="189"/>
        <v>0</v>
      </c>
      <c r="QWT28" s="568">
        <f t="shared" si="189"/>
        <v>0</v>
      </c>
      <c r="QWU28" s="568">
        <f t="shared" si="189"/>
        <v>0</v>
      </c>
      <c r="QWV28" s="568">
        <f t="shared" si="189"/>
        <v>0</v>
      </c>
      <c r="QWW28" s="568">
        <f t="shared" si="189"/>
        <v>0</v>
      </c>
      <c r="QWX28" s="568">
        <f t="shared" si="189"/>
        <v>0</v>
      </c>
      <c r="QWY28" s="568">
        <f t="shared" si="189"/>
        <v>0</v>
      </c>
      <c r="QWZ28" s="568">
        <f t="shared" si="189"/>
        <v>0</v>
      </c>
      <c r="QXA28" s="568">
        <f t="shared" si="189"/>
        <v>0</v>
      </c>
      <c r="QXB28" s="568">
        <f t="shared" si="189"/>
        <v>0</v>
      </c>
      <c r="QXC28" s="568">
        <f t="shared" si="189"/>
        <v>0</v>
      </c>
      <c r="QXD28" s="568">
        <f t="shared" si="189"/>
        <v>0</v>
      </c>
      <c r="QXE28" s="568">
        <f t="shared" si="189"/>
        <v>0</v>
      </c>
      <c r="QXF28" s="568">
        <f t="shared" si="189"/>
        <v>0</v>
      </c>
      <c r="QXG28" s="568">
        <f t="shared" si="189"/>
        <v>0</v>
      </c>
      <c r="QXH28" s="568">
        <f t="shared" si="189"/>
        <v>0</v>
      </c>
      <c r="QXI28" s="568">
        <f t="shared" si="189"/>
        <v>0</v>
      </c>
      <c r="QXJ28" s="568">
        <f t="shared" si="189"/>
        <v>0</v>
      </c>
      <c r="QXK28" s="568">
        <f t="shared" si="189"/>
        <v>0</v>
      </c>
      <c r="QXL28" s="568">
        <f t="shared" si="189"/>
        <v>0</v>
      </c>
      <c r="QXM28" s="568">
        <f t="shared" si="189"/>
        <v>0</v>
      </c>
      <c r="QXN28" s="568">
        <f t="shared" si="189"/>
        <v>0</v>
      </c>
      <c r="QXO28" s="568">
        <f t="shared" si="189"/>
        <v>0</v>
      </c>
      <c r="QXP28" s="568">
        <f t="shared" si="189"/>
        <v>0</v>
      </c>
      <c r="QXQ28" s="568">
        <f t="shared" si="189"/>
        <v>0</v>
      </c>
      <c r="QXR28" s="568">
        <f t="shared" si="189"/>
        <v>0</v>
      </c>
      <c r="QXS28" s="568">
        <f t="shared" si="189"/>
        <v>0</v>
      </c>
      <c r="QXT28" s="568">
        <f t="shared" si="189"/>
        <v>0</v>
      </c>
      <c r="QXU28" s="568">
        <f t="shared" si="189"/>
        <v>0</v>
      </c>
      <c r="QXV28" s="568">
        <f t="shared" si="189"/>
        <v>0</v>
      </c>
      <c r="QXW28" s="568">
        <f t="shared" si="189"/>
        <v>0</v>
      </c>
      <c r="QXX28" s="568">
        <f t="shared" si="189"/>
        <v>0</v>
      </c>
      <c r="QXY28" s="568">
        <f t="shared" si="189"/>
        <v>0</v>
      </c>
      <c r="QXZ28" s="568">
        <f t="shared" si="189"/>
        <v>0</v>
      </c>
      <c r="QYA28" s="568">
        <f t="shared" si="189"/>
        <v>0</v>
      </c>
      <c r="QYB28" s="568">
        <f t="shared" si="189"/>
        <v>0</v>
      </c>
      <c r="QYC28" s="568">
        <f t="shared" si="189"/>
        <v>0</v>
      </c>
      <c r="QYD28" s="568">
        <f t="shared" si="189"/>
        <v>0</v>
      </c>
      <c r="QYE28" s="568">
        <f t="shared" si="189"/>
        <v>0</v>
      </c>
      <c r="QYF28" s="568">
        <f t="shared" si="189"/>
        <v>0</v>
      </c>
      <c r="QYG28" s="568">
        <f t="shared" si="189"/>
        <v>0</v>
      </c>
      <c r="QYH28" s="568">
        <f t="shared" si="189"/>
        <v>0</v>
      </c>
      <c r="QYI28" s="568">
        <f t="shared" si="189"/>
        <v>0</v>
      </c>
      <c r="QYJ28" s="568">
        <f t="shared" si="189"/>
        <v>0</v>
      </c>
      <c r="QYK28" s="568">
        <f t="shared" si="189"/>
        <v>0</v>
      </c>
      <c r="QYL28" s="568">
        <f t="shared" si="189"/>
        <v>0</v>
      </c>
      <c r="QYM28" s="568">
        <f t="shared" si="189"/>
        <v>0</v>
      </c>
      <c r="QYN28" s="568">
        <f t="shared" si="189"/>
        <v>0</v>
      </c>
      <c r="QYO28" s="568">
        <f t="shared" si="189"/>
        <v>0</v>
      </c>
      <c r="QYP28" s="568">
        <f t="shared" si="189"/>
        <v>0</v>
      </c>
      <c r="QYQ28" s="568">
        <f t="shared" si="189"/>
        <v>0</v>
      </c>
      <c r="QYR28" s="568">
        <f t="shared" si="189"/>
        <v>0</v>
      </c>
      <c r="QYS28" s="568">
        <f t="shared" si="189"/>
        <v>0</v>
      </c>
      <c r="QYT28" s="568">
        <f t="shared" si="189"/>
        <v>0</v>
      </c>
      <c r="QYU28" s="568">
        <f t="shared" si="189"/>
        <v>0</v>
      </c>
      <c r="QYV28" s="568">
        <f t="shared" si="189"/>
        <v>0</v>
      </c>
      <c r="QYW28" s="568">
        <f t="shared" ref="QYW28:RBH28" si="190">QYW26/365</f>
        <v>0</v>
      </c>
      <c r="QYX28" s="568">
        <f t="shared" si="190"/>
        <v>0</v>
      </c>
      <c r="QYY28" s="568">
        <f t="shared" si="190"/>
        <v>0</v>
      </c>
      <c r="QYZ28" s="568">
        <f t="shared" si="190"/>
        <v>0</v>
      </c>
      <c r="QZA28" s="568">
        <f t="shared" si="190"/>
        <v>0</v>
      </c>
      <c r="QZB28" s="568">
        <f t="shared" si="190"/>
        <v>0</v>
      </c>
      <c r="QZC28" s="568">
        <f t="shared" si="190"/>
        <v>0</v>
      </c>
      <c r="QZD28" s="568">
        <f t="shared" si="190"/>
        <v>0</v>
      </c>
      <c r="QZE28" s="568">
        <f t="shared" si="190"/>
        <v>0</v>
      </c>
      <c r="QZF28" s="568">
        <f t="shared" si="190"/>
        <v>0</v>
      </c>
      <c r="QZG28" s="568">
        <f t="shared" si="190"/>
        <v>0</v>
      </c>
      <c r="QZH28" s="568">
        <f t="shared" si="190"/>
        <v>0</v>
      </c>
      <c r="QZI28" s="568">
        <f t="shared" si="190"/>
        <v>0</v>
      </c>
      <c r="QZJ28" s="568">
        <f t="shared" si="190"/>
        <v>0</v>
      </c>
      <c r="QZK28" s="568">
        <f t="shared" si="190"/>
        <v>0</v>
      </c>
      <c r="QZL28" s="568">
        <f t="shared" si="190"/>
        <v>0</v>
      </c>
      <c r="QZM28" s="568">
        <f t="shared" si="190"/>
        <v>0</v>
      </c>
      <c r="QZN28" s="568">
        <f t="shared" si="190"/>
        <v>0</v>
      </c>
      <c r="QZO28" s="568">
        <f t="shared" si="190"/>
        <v>0</v>
      </c>
      <c r="QZP28" s="568">
        <f t="shared" si="190"/>
        <v>0</v>
      </c>
      <c r="QZQ28" s="568">
        <f t="shared" si="190"/>
        <v>0</v>
      </c>
      <c r="QZR28" s="568">
        <f t="shared" si="190"/>
        <v>0</v>
      </c>
      <c r="QZS28" s="568">
        <f t="shared" si="190"/>
        <v>0</v>
      </c>
      <c r="QZT28" s="568">
        <f t="shared" si="190"/>
        <v>0</v>
      </c>
      <c r="QZU28" s="568">
        <f t="shared" si="190"/>
        <v>0</v>
      </c>
      <c r="QZV28" s="568">
        <f t="shared" si="190"/>
        <v>0</v>
      </c>
      <c r="QZW28" s="568">
        <f t="shared" si="190"/>
        <v>0</v>
      </c>
      <c r="QZX28" s="568">
        <f t="shared" si="190"/>
        <v>0</v>
      </c>
      <c r="QZY28" s="568">
        <f t="shared" si="190"/>
        <v>0</v>
      </c>
      <c r="QZZ28" s="568">
        <f t="shared" si="190"/>
        <v>0</v>
      </c>
      <c r="RAA28" s="568">
        <f t="shared" si="190"/>
        <v>0</v>
      </c>
      <c r="RAB28" s="568">
        <f t="shared" si="190"/>
        <v>0</v>
      </c>
      <c r="RAC28" s="568">
        <f t="shared" si="190"/>
        <v>0</v>
      </c>
      <c r="RAD28" s="568">
        <f t="shared" si="190"/>
        <v>0</v>
      </c>
      <c r="RAE28" s="568">
        <f t="shared" si="190"/>
        <v>0</v>
      </c>
      <c r="RAF28" s="568">
        <f t="shared" si="190"/>
        <v>0</v>
      </c>
      <c r="RAG28" s="568">
        <f t="shared" si="190"/>
        <v>0</v>
      </c>
      <c r="RAH28" s="568">
        <f t="shared" si="190"/>
        <v>0</v>
      </c>
      <c r="RAI28" s="568">
        <f t="shared" si="190"/>
        <v>0</v>
      </c>
      <c r="RAJ28" s="568">
        <f t="shared" si="190"/>
        <v>0</v>
      </c>
      <c r="RAK28" s="568">
        <f t="shared" si="190"/>
        <v>0</v>
      </c>
      <c r="RAL28" s="568">
        <f t="shared" si="190"/>
        <v>0</v>
      </c>
      <c r="RAM28" s="568">
        <f t="shared" si="190"/>
        <v>0</v>
      </c>
      <c r="RAN28" s="568">
        <f t="shared" si="190"/>
        <v>0</v>
      </c>
      <c r="RAO28" s="568">
        <f t="shared" si="190"/>
        <v>0</v>
      </c>
      <c r="RAP28" s="568">
        <f t="shared" si="190"/>
        <v>0</v>
      </c>
      <c r="RAQ28" s="568">
        <f t="shared" si="190"/>
        <v>0</v>
      </c>
      <c r="RAR28" s="568">
        <f t="shared" si="190"/>
        <v>0</v>
      </c>
      <c r="RAS28" s="568">
        <f t="shared" si="190"/>
        <v>0</v>
      </c>
      <c r="RAT28" s="568">
        <f t="shared" si="190"/>
        <v>0</v>
      </c>
      <c r="RAU28" s="568">
        <f t="shared" si="190"/>
        <v>0</v>
      </c>
      <c r="RAV28" s="568">
        <f t="shared" si="190"/>
        <v>0</v>
      </c>
      <c r="RAW28" s="568">
        <f t="shared" si="190"/>
        <v>0</v>
      </c>
      <c r="RAX28" s="568">
        <f t="shared" si="190"/>
        <v>0</v>
      </c>
      <c r="RAY28" s="568">
        <f t="shared" si="190"/>
        <v>0</v>
      </c>
      <c r="RAZ28" s="568">
        <f t="shared" si="190"/>
        <v>0</v>
      </c>
      <c r="RBA28" s="568">
        <f t="shared" si="190"/>
        <v>0</v>
      </c>
      <c r="RBB28" s="568">
        <f t="shared" si="190"/>
        <v>0</v>
      </c>
      <c r="RBC28" s="568">
        <f t="shared" si="190"/>
        <v>0</v>
      </c>
      <c r="RBD28" s="568">
        <f t="shared" si="190"/>
        <v>0</v>
      </c>
      <c r="RBE28" s="568">
        <f t="shared" si="190"/>
        <v>0</v>
      </c>
      <c r="RBF28" s="568">
        <f t="shared" si="190"/>
        <v>0</v>
      </c>
      <c r="RBG28" s="568">
        <f t="shared" si="190"/>
        <v>0</v>
      </c>
      <c r="RBH28" s="568">
        <f t="shared" si="190"/>
        <v>0</v>
      </c>
      <c r="RBI28" s="568">
        <f t="shared" ref="RBI28:RDT28" si="191">RBI26/365</f>
        <v>0</v>
      </c>
      <c r="RBJ28" s="568">
        <f t="shared" si="191"/>
        <v>0</v>
      </c>
      <c r="RBK28" s="568">
        <f t="shared" si="191"/>
        <v>0</v>
      </c>
      <c r="RBL28" s="568">
        <f t="shared" si="191"/>
        <v>0</v>
      </c>
      <c r="RBM28" s="568">
        <f t="shared" si="191"/>
        <v>0</v>
      </c>
      <c r="RBN28" s="568">
        <f t="shared" si="191"/>
        <v>0</v>
      </c>
      <c r="RBO28" s="568">
        <f t="shared" si="191"/>
        <v>0</v>
      </c>
      <c r="RBP28" s="568">
        <f t="shared" si="191"/>
        <v>0</v>
      </c>
      <c r="RBQ28" s="568">
        <f t="shared" si="191"/>
        <v>0</v>
      </c>
      <c r="RBR28" s="568">
        <f t="shared" si="191"/>
        <v>0</v>
      </c>
      <c r="RBS28" s="568">
        <f t="shared" si="191"/>
        <v>0</v>
      </c>
      <c r="RBT28" s="568">
        <f t="shared" si="191"/>
        <v>0</v>
      </c>
      <c r="RBU28" s="568">
        <f t="shared" si="191"/>
        <v>0</v>
      </c>
      <c r="RBV28" s="568">
        <f t="shared" si="191"/>
        <v>0</v>
      </c>
      <c r="RBW28" s="568">
        <f t="shared" si="191"/>
        <v>0</v>
      </c>
      <c r="RBX28" s="568">
        <f t="shared" si="191"/>
        <v>0</v>
      </c>
      <c r="RBY28" s="568">
        <f t="shared" si="191"/>
        <v>0</v>
      </c>
      <c r="RBZ28" s="568">
        <f t="shared" si="191"/>
        <v>0</v>
      </c>
      <c r="RCA28" s="568">
        <f t="shared" si="191"/>
        <v>0</v>
      </c>
      <c r="RCB28" s="568">
        <f t="shared" si="191"/>
        <v>0</v>
      </c>
      <c r="RCC28" s="568">
        <f t="shared" si="191"/>
        <v>0</v>
      </c>
      <c r="RCD28" s="568">
        <f t="shared" si="191"/>
        <v>0</v>
      </c>
      <c r="RCE28" s="568">
        <f t="shared" si="191"/>
        <v>0</v>
      </c>
      <c r="RCF28" s="568">
        <f t="shared" si="191"/>
        <v>0</v>
      </c>
      <c r="RCG28" s="568">
        <f t="shared" si="191"/>
        <v>0</v>
      </c>
      <c r="RCH28" s="568">
        <f t="shared" si="191"/>
        <v>0</v>
      </c>
      <c r="RCI28" s="568">
        <f t="shared" si="191"/>
        <v>0</v>
      </c>
      <c r="RCJ28" s="568">
        <f t="shared" si="191"/>
        <v>0</v>
      </c>
      <c r="RCK28" s="568">
        <f t="shared" si="191"/>
        <v>0</v>
      </c>
      <c r="RCL28" s="568">
        <f t="shared" si="191"/>
        <v>0</v>
      </c>
      <c r="RCM28" s="568">
        <f t="shared" si="191"/>
        <v>0</v>
      </c>
      <c r="RCN28" s="568">
        <f t="shared" si="191"/>
        <v>0</v>
      </c>
      <c r="RCO28" s="568">
        <f t="shared" si="191"/>
        <v>0</v>
      </c>
      <c r="RCP28" s="568">
        <f t="shared" si="191"/>
        <v>0</v>
      </c>
      <c r="RCQ28" s="568">
        <f t="shared" si="191"/>
        <v>0</v>
      </c>
      <c r="RCR28" s="568">
        <f t="shared" si="191"/>
        <v>0</v>
      </c>
      <c r="RCS28" s="568">
        <f t="shared" si="191"/>
        <v>0</v>
      </c>
      <c r="RCT28" s="568">
        <f t="shared" si="191"/>
        <v>0</v>
      </c>
      <c r="RCU28" s="568">
        <f t="shared" si="191"/>
        <v>0</v>
      </c>
      <c r="RCV28" s="568">
        <f t="shared" si="191"/>
        <v>0</v>
      </c>
      <c r="RCW28" s="568">
        <f t="shared" si="191"/>
        <v>0</v>
      </c>
      <c r="RCX28" s="568">
        <f t="shared" si="191"/>
        <v>0</v>
      </c>
      <c r="RCY28" s="568">
        <f t="shared" si="191"/>
        <v>0</v>
      </c>
      <c r="RCZ28" s="568">
        <f t="shared" si="191"/>
        <v>0</v>
      </c>
      <c r="RDA28" s="568">
        <f t="shared" si="191"/>
        <v>0</v>
      </c>
      <c r="RDB28" s="568">
        <f t="shared" si="191"/>
        <v>0</v>
      </c>
      <c r="RDC28" s="568">
        <f t="shared" si="191"/>
        <v>0</v>
      </c>
      <c r="RDD28" s="568">
        <f t="shared" si="191"/>
        <v>0</v>
      </c>
      <c r="RDE28" s="568">
        <f t="shared" si="191"/>
        <v>0</v>
      </c>
      <c r="RDF28" s="568">
        <f t="shared" si="191"/>
        <v>0</v>
      </c>
      <c r="RDG28" s="568">
        <f t="shared" si="191"/>
        <v>0</v>
      </c>
      <c r="RDH28" s="568">
        <f t="shared" si="191"/>
        <v>0</v>
      </c>
      <c r="RDI28" s="568">
        <f t="shared" si="191"/>
        <v>0</v>
      </c>
      <c r="RDJ28" s="568">
        <f t="shared" si="191"/>
        <v>0</v>
      </c>
      <c r="RDK28" s="568">
        <f t="shared" si="191"/>
        <v>0</v>
      </c>
      <c r="RDL28" s="568">
        <f t="shared" si="191"/>
        <v>0</v>
      </c>
      <c r="RDM28" s="568">
        <f t="shared" si="191"/>
        <v>0</v>
      </c>
      <c r="RDN28" s="568">
        <f t="shared" si="191"/>
        <v>0</v>
      </c>
      <c r="RDO28" s="568">
        <f t="shared" si="191"/>
        <v>0</v>
      </c>
      <c r="RDP28" s="568">
        <f t="shared" si="191"/>
        <v>0</v>
      </c>
      <c r="RDQ28" s="568">
        <f t="shared" si="191"/>
        <v>0</v>
      </c>
      <c r="RDR28" s="568">
        <f t="shared" si="191"/>
        <v>0</v>
      </c>
      <c r="RDS28" s="568">
        <f t="shared" si="191"/>
        <v>0</v>
      </c>
      <c r="RDT28" s="568">
        <f t="shared" si="191"/>
        <v>0</v>
      </c>
      <c r="RDU28" s="568">
        <f t="shared" ref="RDU28:RGF28" si="192">RDU26/365</f>
        <v>0</v>
      </c>
      <c r="RDV28" s="568">
        <f t="shared" si="192"/>
        <v>0</v>
      </c>
      <c r="RDW28" s="568">
        <f t="shared" si="192"/>
        <v>0</v>
      </c>
      <c r="RDX28" s="568">
        <f t="shared" si="192"/>
        <v>0</v>
      </c>
      <c r="RDY28" s="568">
        <f t="shared" si="192"/>
        <v>0</v>
      </c>
      <c r="RDZ28" s="568">
        <f t="shared" si="192"/>
        <v>0</v>
      </c>
      <c r="REA28" s="568">
        <f t="shared" si="192"/>
        <v>0</v>
      </c>
      <c r="REB28" s="568">
        <f t="shared" si="192"/>
        <v>0</v>
      </c>
      <c r="REC28" s="568">
        <f t="shared" si="192"/>
        <v>0</v>
      </c>
      <c r="RED28" s="568">
        <f t="shared" si="192"/>
        <v>0</v>
      </c>
      <c r="REE28" s="568">
        <f t="shared" si="192"/>
        <v>0</v>
      </c>
      <c r="REF28" s="568">
        <f t="shared" si="192"/>
        <v>0</v>
      </c>
      <c r="REG28" s="568">
        <f t="shared" si="192"/>
        <v>0</v>
      </c>
      <c r="REH28" s="568">
        <f t="shared" si="192"/>
        <v>0</v>
      </c>
      <c r="REI28" s="568">
        <f t="shared" si="192"/>
        <v>0</v>
      </c>
      <c r="REJ28" s="568">
        <f t="shared" si="192"/>
        <v>0</v>
      </c>
      <c r="REK28" s="568">
        <f t="shared" si="192"/>
        <v>0</v>
      </c>
      <c r="REL28" s="568">
        <f t="shared" si="192"/>
        <v>0</v>
      </c>
      <c r="REM28" s="568">
        <f t="shared" si="192"/>
        <v>0</v>
      </c>
      <c r="REN28" s="568">
        <f t="shared" si="192"/>
        <v>0</v>
      </c>
      <c r="REO28" s="568">
        <f t="shared" si="192"/>
        <v>0</v>
      </c>
      <c r="REP28" s="568">
        <f t="shared" si="192"/>
        <v>0</v>
      </c>
      <c r="REQ28" s="568">
        <f t="shared" si="192"/>
        <v>0</v>
      </c>
      <c r="RER28" s="568">
        <f t="shared" si="192"/>
        <v>0</v>
      </c>
      <c r="RES28" s="568">
        <f t="shared" si="192"/>
        <v>0</v>
      </c>
      <c r="RET28" s="568">
        <f t="shared" si="192"/>
        <v>0</v>
      </c>
      <c r="REU28" s="568">
        <f t="shared" si="192"/>
        <v>0</v>
      </c>
      <c r="REV28" s="568">
        <f t="shared" si="192"/>
        <v>0</v>
      </c>
      <c r="REW28" s="568">
        <f t="shared" si="192"/>
        <v>0</v>
      </c>
      <c r="REX28" s="568">
        <f t="shared" si="192"/>
        <v>0</v>
      </c>
      <c r="REY28" s="568">
        <f t="shared" si="192"/>
        <v>0</v>
      </c>
      <c r="REZ28" s="568">
        <f t="shared" si="192"/>
        <v>0</v>
      </c>
      <c r="RFA28" s="568">
        <f t="shared" si="192"/>
        <v>0</v>
      </c>
      <c r="RFB28" s="568">
        <f t="shared" si="192"/>
        <v>0</v>
      </c>
      <c r="RFC28" s="568">
        <f t="shared" si="192"/>
        <v>0</v>
      </c>
      <c r="RFD28" s="568">
        <f t="shared" si="192"/>
        <v>0</v>
      </c>
      <c r="RFE28" s="568">
        <f t="shared" si="192"/>
        <v>0</v>
      </c>
      <c r="RFF28" s="568">
        <f t="shared" si="192"/>
        <v>0</v>
      </c>
      <c r="RFG28" s="568">
        <f t="shared" si="192"/>
        <v>0</v>
      </c>
      <c r="RFH28" s="568">
        <f t="shared" si="192"/>
        <v>0</v>
      </c>
      <c r="RFI28" s="568">
        <f t="shared" si="192"/>
        <v>0</v>
      </c>
      <c r="RFJ28" s="568">
        <f t="shared" si="192"/>
        <v>0</v>
      </c>
      <c r="RFK28" s="568">
        <f t="shared" si="192"/>
        <v>0</v>
      </c>
      <c r="RFL28" s="568">
        <f t="shared" si="192"/>
        <v>0</v>
      </c>
      <c r="RFM28" s="568">
        <f t="shared" si="192"/>
        <v>0</v>
      </c>
      <c r="RFN28" s="568">
        <f t="shared" si="192"/>
        <v>0</v>
      </c>
      <c r="RFO28" s="568">
        <f t="shared" si="192"/>
        <v>0</v>
      </c>
      <c r="RFP28" s="568">
        <f t="shared" si="192"/>
        <v>0</v>
      </c>
      <c r="RFQ28" s="568">
        <f t="shared" si="192"/>
        <v>0</v>
      </c>
      <c r="RFR28" s="568">
        <f t="shared" si="192"/>
        <v>0</v>
      </c>
      <c r="RFS28" s="568">
        <f t="shared" si="192"/>
        <v>0</v>
      </c>
      <c r="RFT28" s="568">
        <f t="shared" si="192"/>
        <v>0</v>
      </c>
      <c r="RFU28" s="568">
        <f t="shared" si="192"/>
        <v>0</v>
      </c>
      <c r="RFV28" s="568">
        <f t="shared" si="192"/>
        <v>0</v>
      </c>
      <c r="RFW28" s="568">
        <f t="shared" si="192"/>
        <v>0</v>
      </c>
      <c r="RFX28" s="568">
        <f t="shared" si="192"/>
        <v>0</v>
      </c>
      <c r="RFY28" s="568">
        <f t="shared" si="192"/>
        <v>0</v>
      </c>
      <c r="RFZ28" s="568">
        <f t="shared" si="192"/>
        <v>0</v>
      </c>
      <c r="RGA28" s="568">
        <f t="shared" si="192"/>
        <v>0</v>
      </c>
      <c r="RGB28" s="568">
        <f t="shared" si="192"/>
        <v>0</v>
      </c>
      <c r="RGC28" s="568">
        <f t="shared" si="192"/>
        <v>0</v>
      </c>
      <c r="RGD28" s="568">
        <f t="shared" si="192"/>
        <v>0</v>
      </c>
      <c r="RGE28" s="568">
        <f t="shared" si="192"/>
        <v>0</v>
      </c>
      <c r="RGF28" s="568">
        <f t="shared" si="192"/>
        <v>0</v>
      </c>
      <c r="RGG28" s="568">
        <f t="shared" ref="RGG28:RIR28" si="193">RGG26/365</f>
        <v>0</v>
      </c>
      <c r="RGH28" s="568">
        <f t="shared" si="193"/>
        <v>0</v>
      </c>
      <c r="RGI28" s="568">
        <f t="shared" si="193"/>
        <v>0</v>
      </c>
      <c r="RGJ28" s="568">
        <f t="shared" si="193"/>
        <v>0</v>
      </c>
      <c r="RGK28" s="568">
        <f t="shared" si="193"/>
        <v>0</v>
      </c>
      <c r="RGL28" s="568">
        <f t="shared" si="193"/>
        <v>0</v>
      </c>
      <c r="RGM28" s="568">
        <f t="shared" si="193"/>
        <v>0</v>
      </c>
      <c r="RGN28" s="568">
        <f t="shared" si="193"/>
        <v>0</v>
      </c>
      <c r="RGO28" s="568">
        <f t="shared" si="193"/>
        <v>0</v>
      </c>
      <c r="RGP28" s="568">
        <f t="shared" si="193"/>
        <v>0</v>
      </c>
      <c r="RGQ28" s="568">
        <f t="shared" si="193"/>
        <v>0</v>
      </c>
      <c r="RGR28" s="568">
        <f t="shared" si="193"/>
        <v>0</v>
      </c>
      <c r="RGS28" s="568">
        <f t="shared" si="193"/>
        <v>0</v>
      </c>
      <c r="RGT28" s="568">
        <f t="shared" si="193"/>
        <v>0</v>
      </c>
      <c r="RGU28" s="568">
        <f t="shared" si="193"/>
        <v>0</v>
      </c>
      <c r="RGV28" s="568">
        <f t="shared" si="193"/>
        <v>0</v>
      </c>
      <c r="RGW28" s="568">
        <f t="shared" si="193"/>
        <v>0</v>
      </c>
      <c r="RGX28" s="568">
        <f t="shared" si="193"/>
        <v>0</v>
      </c>
      <c r="RGY28" s="568">
        <f t="shared" si="193"/>
        <v>0</v>
      </c>
      <c r="RGZ28" s="568">
        <f t="shared" si="193"/>
        <v>0</v>
      </c>
      <c r="RHA28" s="568">
        <f t="shared" si="193"/>
        <v>0</v>
      </c>
      <c r="RHB28" s="568">
        <f t="shared" si="193"/>
        <v>0</v>
      </c>
      <c r="RHC28" s="568">
        <f t="shared" si="193"/>
        <v>0</v>
      </c>
      <c r="RHD28" s="568">
        <f t="shared" si="193"/>
        <v>0</v>
      </c>
      <c r="RHE28" s="568">
        <f t="shared" si="193"/>
        <v>0</v>
      </c>
      <c r="RHF28" s="568">
        <f t="shared" si="193"/>
        <v>0</v>
      </c>
      <c r="RHG28" s="568">
        <f t="shared" si="193"/>
        <v>0</v>
      </c>
      <c r="RHH28" s="568">
        <f t="shared" si="193"/>
        <v>0</v>
      </c>
      <c r="RHI28" s="568">
        <f t="shared" si="193"/>
        <v>0</v>
      </c>
      <c r="RHJ28" s="568">
        <f t="shared" si="193"/>
        <v>0</v>
      </c>
      <c r="RHK28" s="568">
        <f t="shared" si="193"/>
        <v>0</v>
      </c>
      <c r="RHL28" s="568">
        <f t="shared" si="193"/>
        <v>0</v>
      </c>
      <c r="RHM28" s="568">
        <f t="shared" si="193"/>
        <v>0</v>
      </c>
      <c r="RHN28" s="568">
        <f t="shared" si="193"/>
        <v>0</v>
      </c>
      <c r="RHO28" s="568">
        <f t="shared" si="193"/>
        <v>0</v>
      </c>
      <c r="RHP28" s="568">
        <f t="shared" si="193"/>
        <v>0</v>
      </c>
      <c r="RHQ28" s="568">
        <f t="shared" si="193"/>
        <v>0</v>
      </c>
      <c r="RHR28" s="568">
        <f t="shared" si="193"/>
        <v>0</v>
      </c>
      <c r="RHS28" s="568">
        <f t="shared" si="193"/>
        <v>0</v>
      </c>
      <c r="RHT28" s="568">
        <f t="shared" si="193"/>
        <v>0</v>
      </c>
      <c r="RHU28" s="568">
        <f t="shared" si="193"/>
        <v>0</v>
      </c>
      <c r="RHV28" s="568">
        <f t="shared" si="193"/>
        <v>0</v>
      </c>
      <c r="RHW28" s="568">
        <f t="shared" si="193"/>
        <v>0</v>
      </c>
      <c r="RHX28" s="568">
        <f t="shared" si="193"/>
        <v>0</v>
      </c>
      <c r="RHY28" s="568">
        <f t="shared" si="193"/>
        <v>0</v>
      </c>
      <c r="RHZ28" s="568">
        <f t="shared" si="193"/>
        <v>0</v>
      </c>
      <c r="RIA28" s="568">
        <f t="shared" si="193"/>
        <v>0</v>
      </c>
      <c r="RIB28" s="568">
        <f t="shared" si="193"/>
        <v>0</v>
      </c>
      <c r="RIC28" s="568">
        <f t="shared" si="193"/>
        <v>0</v>
      </c>
      <c r="RID28" s="568">
        <f t="shared" si="193"/>
        <v>0</v>
      </c>
      <c r="RIE28" s="568">
        <f t="shared" si="193"/>
        <v>0</v>
      </c>
      <c r="RIF28" s="568">
        <f t="shared" si="193"/>
        <v>0</v>
      </c>
      <c r="RIG28" s="568">
        <f t="shared" si="193"/>
        <v>0</v>
      </c>
      <c r="RIH28" s="568">
        <f t="shared" si="193"/>
        <v>0</v>
      </c>
      <c r="RII28" s="568">
        <f t="shared" si="193"/>
        <v>0</v>
      </c>
      <c r="RIJ28" s="568">
        <f t="shared" si="193"/>
        <v>0</v>
      </c>
      <c r="RIK28" s="568">
        <f t="shared" si="193"/>
        <v>0</v>
      </c>
      <c r="RIL28" s="568">
        <f t="shared" si="193"/>
        <v>0</v>
      </c>
      <c r="RIM28" s="568">
        <f t="shared" si="193"/>
        <v>0</v>
      </c>
      <c r="RIN28" s="568">
        <f t="shared" si="193"/>
        <v>0</v>
      </c>
      <c r="RIO28" s="568">
        <f t="shared" si="193"/>
        <v>0</v>
      </c>
      <c r="RIP28" s="568">
        <f t="shared" si="193"/>
        <v>0</v>
      </c>
      <c r="RIQ28" s="568">
        <f t="shared" si="193"/>
        <v>0</v>
      </c>
      <c r="RIR28" s="568">
        <f t="shared" si="193"/>
        <v>0</v>
      </c>
      <c r="RIS28" s="568">
        <f t="shared" ref="RIS28:RLD28" si="194">RIS26/365</f>
        <v>0</v>
      </c>
      <c r="RIT28" s="568">
        <f t="shared" si="194"/>
        <v>0</v>
      </c>
      <c r="RIU28" s="568">
        <f t="shared" si="194"/>
        <v>0</v>
      </c>
      <c r="RIV28" s="568">
        <f t="shared" si="194"/>
        <v>0</v>
      </c>
      <c r="RIW28" s="568">
        <f t="shared" si="194"/>
        <v>0</v>
      </c>
      <c r="RIX28" s="568">
        <f t="shared" si="194"/>
        <v>0</v>
      </c>
      <c r="RIY28" s="568">
        <f t="shared" si="194"/>
        <v>0</v>
      </c>
      <c r="RIZ28" s="568">
        <f t="shared" si="194"/>
        <v>0</v>
      </c>
      <c r="RJA28" s="568">
        <f t="shared" si="194"/>
        <v>0</v>
      </c>
      <c r="RJB28" s="568">
        <f t="shared" si="194"/>
        <v>0</v>
      </c>
      <c r="RJC28" s="568">
        <f t="shared" si="194"/>
        <v>0</v>
      </c>
      <c r="RJD28" s="568">
        <f t="shared" si="194"/>
        <v>0</v>
      </c>
      <c r="RJE28" s="568">
        <f t="shared" si="194"/>
        <v>0</v>
      </c>
      <c r="RJF28" s="568">
        <f t="shared" si="194"/>
        <v>0</v>
      </c>
      <c r="RJG28" s="568">
        <f t="shared" si="194"/>
        <v>0</v>
      </c>
      <c r="RJH28" s="568">
        <f t="shared" si="194"/>
        <v>0</v>
      </c>
      <c r="RJI28" s="568">
        <f t="shared" si="194"/>
        <v>0</v>
      </c>
      <c r="RJJ28" s="568">
        <f t="shared" si="194"/>
        <v>0</v>
      </c>
      <c r="RJK28" s="568">
        <f t="shared" si="194"/>
        <v>0</v>
      </c>
      <c r="RJL28" s="568">
        <f t="shared" si="194"/>
        <v>0</v>
      </c>
      <c r="RJM28" s="568">
        <f t="shared" si="194"/>
        <v>0</v>
      </c>
      <c r="RJN28" s="568">
        <f t="shared" si="194"/>
        <v>0</v>
      </c>
      <c r="RJO28" s="568">
        <f t="shared" si="194"/>
        <v>0</v>
      </c>
      <c r="RJP28" s="568">
        <f t="shared" si="194"/>
        <v>0</v>
      </c>
      <c r="RJQ28" s="568">
        <f t="shared" si="194"/>
        <v>0</v>
      </c>
      <c r="RJR28" s="568">
        <f t="shared" si="194"/>
        <v>0</v>
      </c>
      <c r="RJS28" s="568">
        <f t="shared" si="194"/>
        <v>0</v>
      </c>
      <c r="RJT28" s="568">
        <f t="shared" si="194"/>
        <v>0</v>
      </c>
      <c r="RJU28" s="568">
        <f t="shared" si="194"/>
        <v>0</v>
      </c>
      <c r="RJV28" s="568">
        <f t="shared" si="194"/>
        <v>0</v>
      </c>
      <c r="RJW28" s="568">
        <f t="shared" si="194"/>
        <v>0</v>
      </c>
      <c r="RJX28" s="568">
        <f t="shared" si="194"/>
        <v>0</v>
      </c>
      <c r="RJY28" s="568">
        <f t="shared" si="194"/>
        <v>0</v>
      </c>
      <c r="RJZ28" s="568">
        <f t="shared" si="194"/>
        <v>0</v>
      </c>
      <c r="RKA28" s="568">
        <f t="shared" si="194"/>
        <v>0</v>
      </c>
      <c r="RKB28" s="568">
        <f t="shared" si="194"/>
        <v>0</v>
      </c>
      <c r="RKC28" s="568">
        <f t="shared" si="194"/>
        <v>0</v>
      </c>
      <c r="RKD28" s="568">
        <f t="shared" si="194"/>
        <v>0</v>
      </c>
      <c r="RKE28" s="568">
        <f t="shared" si="194"/>
        <v>0</v>
      </c>
      <c r="RKF28" s="568">
        <f t="shared" si="194"/>
        <v>0</v>
      </c>
      <c r="RKG28" s="568">
        <f t="shared" si="194"/>
        <v>0</v>
      </c>
      <c r="RKH28" s="568">
        <f t="shared" si="194"/>
        <v>0</v>
      </c>
      <c r="RKI28" s="568">
        <f t="shared" si="194"/>
        <v>0</v>
      </c>
      <c r="RKJ28" s="568">
        <f t="shared" si="194"/>
        <v>0</v>
      </c>
      <c r="RKK28" s="568">
        <f t="shared" si="194"/>
        <v>0</v>
      </c>
      <c r="RKL28" s="568">
        <f t="shared" si="194"/>
        <v>0</v>
      </c>
      <c r="RKM28" s="568">
        <f t="shared" si="194"/>
        <v>0</v>
      </c>
      <c r="RKN28" s="568">
        <f t="shared" si="194"/>
        <v>0</v>
      </c>
      <c r="RKO28" s="568">
        <f t="shared" si="194"/>
        <v>0</v>
      </c>
      <c r="RKP28" s="568">
        <f t="shared" si="194"/>
        <v>0</v>
      </c>
      <c r="RKQ28" s="568">
        <f t="shared" si="194"/>
        <v>0</v>
      </c>
      <c r="RKR28" s="568">
        <f t="shared" si="194"/>
        <v>0</v>
      </c>
      <c r="RKS28" s="568">
        <f t="shared" si="194"/>
        <v>0</v>
      </c>
      <c r="RKT28" s="568">
        <f t="shared" si="194"/>
        <v>0</v>
      </c>
      <c r="RKU28" s="568">
        <f t="shared" si="194"/>
        <v>0</v>
      </c>
      <c r="RKV28" s="568">
        <f t="shared" si="194"/>
        <v>0</v>
      </c>
      <c r="RKW28" s="568">
        <f t="shared" si="194"/>
        <v>0</v>
      </c>
      <c r="RKX28" s="568">
        <f t="shared" si="194"/>
        <v>0</v>
      </c>
      <c r="RKY28" s="568">
        <f t="shared" si="194"/>
        <v>0</v>
      </c>
      <c r="RKZ28" s="568">
        <f t="shared" si="194"/>
        <v>0</v>
      </c>
      <c r="RLA28" s="568">
        <f t="shared" si="194"/>
        <v>0</v>
      </c>
      <c r="RLB28" s="568">
        <f t="shared" si="194"/>
        <v>0</v>
      </c>
      <c r="RLC28" s="568">
        <f t="shared" si="194"/>
        <v>0</v>
      </c>
      <c r="RLD28" s="568">
        <f t="shared" si="194"/>
        <v>0</v>
      </c>
      <c r="RLE28" s="568">
        <f t="shared" ref="RLE28:RNP28" si="195">RLE26/365</f>
        <v>0</v>
      </c>
      <c r="RLF28" s="568">
        <f t="shared" si="195"/>
        <v>0</v>
      </c>
      <c r="RLG28" s="568">
        <f t="shared" si="195"/>
        <v>0</v>
      </c>
      <c r="RLH28" s="568">
        <f t="shared" si="195"/>
        <v>0</v>
      </c>
      <c r="RLI28" s="568">
        <f t="shared" si="195"/>
        <v>0</v>
      </c>
      <c r="RLJ28" s="568">
        <f t="shared" si="195"/>
        <v>0</v>
      </c>
      <c r="RLK28" s="568">
        <f t="shared" si="195"/>
        <v>0</v>
      </c>
      <c r="RLL28" s="568">
        <f t="shared" si="195"/>
        <v>0</v>
      </c>
      <c r="RLM28" s="568">
        <f t="shared" si="195"/>
        <v>0</v>
      </c>
      <c r="RLN28" s="568">
        <f t="shared" si="195"/>
        <v>0</v>
      </c>
      <c r="RLO28" s="568">
        <f t="shared" si="195"/>
        <v>0</v>
      </c>
      <c r="RLP28" s="568">
        <f t="shared" si="195"/>
        <v>0</v>
      </c>
      <c r="RLQ28" s="568">
        <f t="shared" si="195"/>
        <v>0</v>
      </c>
      <c r="RLR28" s="568">
        <f t="shared" si="195"/>
        <v>0</v>
      </c>
      <c r="RLS28" s="568">
        <f t="shared" si="195"/>
        <v>0</v>
      </c>
      <c r="RLT28" s="568">
        <f t="shared" si="195"/>
        <v>0</v>
      </c>
      <c r="RLU28" s="568">
        <f t="shared" si="195"/>
        <v>0</v>
      </c>
      <c r="RLV28" s="568">
        <f t="shared" si="195"/>
        <v>0</v>
      </c>
      <c r="RLW28" s="568">
        <f t="shared" si="195"/>
        <v>0</v>
      </c>
      <c r="RLX28" s="568">
        <f t="shared" si="195"/>
        <v>0</v>
      </c>
      <c r="RLY28" s="568">
        <f t="shared" si="195"/>
        <v>0</v>
      </c>
      <c r="RLZ28" s="568">
        <f t="shared" si="195"/>
        <v>0</v>
      </c>
      <c r="RMA28" s="568">
        <f t="shared" si="195"/>
        <v>0</v>
      </c>
      <c r="RMB28" s="568">
        <f t="shared" si="195"/>
        <v>0</v>
      </c>
      <c r="RMC28" s="568">
        <f t="shared" si="195"/>
        <v>0</v>
      </c>
      <c r="RMD28" s="568">
        <f t="shared" si="195"/>
        <v>0</v>
      </c>
      <c r="RME28" s="568">
        <f t="shared" si="195"/>
        <v>0</v>
      </c>
      <c r="RMF28" s="568">
        <f t="shared" si="195"/>
        <v>0</v>
      </c>
      <c r="RMG28" s="568">
        <f t="shared" si="195"/>
        <v>0</v>
      </c>
      <c r="RMH28" s="568">
        <f t="shared" si="195"/>
        <v>0</v>
      </c>
      <c r="RMI28" s="568">
        <f t="shared" si="195"/>
        <v>0</v>
      </c>
      <c r="RMJ28" s="568">
        <f t="shared" si="195"/>
        <v>0</v>
      </c>
      <c r="RMK28" s="568">
        <f t="shared" si="195"/>
        <v>0</v>
      </c>
      <c r="RML28" s="568">
        <f t="shared" si="195"/>
        <v>0</v>
      </c>
      <c r="RMM28" s="568">
        <f t="shared" si="195"/>
        <v>0</v>
      </c>
      <c r="RMN28" s="568">
        <f t="shared" si="195"/>
        <v>0</v>
      </c>
      <c r="RMO28" s="568">
        <f t="shared" si="195"/>
        <v>0</v>
      </c>
      <c r="RMP28" s="568">
        <f t="shared" si="195"/>
        <v>0</v>
      </c>
      <c r="RMQ28" s="568">
        <f t="shared" si="195"/>
        <v>0</v>
      </c>
      <c r="RMR28" s="568">
        <f t="shared" si="195"/>
        <v>0</v>
      </c>
      <c r="RMS28" s="568">
        <f t="shared" si="195"/>
        <v>0</v>
      </c>
      <c r="RMT28" s="568">
        <f t="shared" si="195"/>
        <v>0</v>
      </c>
      <c r="RMU28" s="568">
        <f t="shared" si="195"/>
        <v>0</v>
      </c>
      <c r="RMV28" s="568">
        <f t="shared" si="195"/>
        <v>0</v>
      </c>
      <c r="RMW28" s="568">
        <f t="shared" si="195"/>
        <v>0</v>
      </c>
      <c r="RMX28" s="568">
        <f t="shared" si="195"/>
        <v>0</v>
      </c>
      <c r="RMY28" s="568">
        <f t="shared" si="195"/>
        <v>0</v>
      </c>
      <c r="RMZ28" s="568">
        <f t="shared" si="195"/>
        <v>0</v>
      </c>
      <c r="RNA28" s="568">
        <f t="shared" si="195"/>
        <v>0</v>
      </c>
      <c r="RNB28" s="568">
        <f t="shared" si="195"/>
        <v>0</v>
      </c>
      <c r="RNC28" s="568">
        <f t="shared" si="195"/>
        <v>0</v>
      </c>
      <c r="RND28" s="568">
        <f t="shared" si="195"/>
        <v>0</v>
      </c>
      <c r="RNE28" s="568">
        <f t="shared" si="195"/>
        <v>0</v>
      </c>
      <c r="RNF28" s="568">
        <f t="shared" si="195"/>
        <v>0</v>
      </c>
      <c r="RNG28" s="568">
        <f t="shared" si="195"/>
        <v>0</v>
      </c>
      <c r="RNH28" s="568">
        <f t="shared" si="195"/>
        <v>0</v>
      </c>
      <c r="RNI28" s="568">
        <f t="shared" si="195"/>
        <v>0</v>
      </c>
      <c r="RNJ28" s="568">
        <f t="shared" si="195"/>
        <v>0</v>
      </c>
      <c r="RNK28" s="568">
        <f t="shared" si="195"/>
        <v>0</v>
      </c>
      <c r="RNL28" s="568">
        <f t="shared" si="195"/>
        <v>0</v>
      </c>
      <c r="RNM28" s="568">
        <f t="shared" si="195"/>
        <v>0</v>
      </c>
      <c r="RNN28" s="568">
        <f t="shared" si="195"/>
        <v>0</v>
      </c>
      <c r="RNO28" s="568">
        <f t="shared" si="195"/>
        <v>0</v>
      </c>
      <c r="RNP28" s="568">
        <f t="shared" si="195"/>
        <v>0</v>
      </c>
      <c r="RNQ28" s="568">
        <f t="shared" ref="RNQ28:RQB28" si="196">RNQ26/365</f>
        <v>0</v>
      </c>
      <c r="RNR28" s="568">
        <f t="shared" si="196"/>
        <v>0</v>
      </c>
      <c r="RNS28" s="568">
        <f t="shared" si="196"/>
        <v>0</v>
      </c>
      <c r="RNT28" s="568">
        <f t="shared" si="196"/>
        <v>0</v>
      </c>
      <c r="RNU28" s="568">
        <f t="shared" si="196"/>
        <v>0</v>
      </c>
      <c r="RNV28" s="568">
        <f t="shared" si="196"/>
        <v>0</v>
      </c>
      <c r="RNW28" s="568">
        <f t="shared" si="196"/>
        <v>0</v>
      </c>
      <c r="RNX28" s="568">
        <f t="shared" si="196"/>
        <v>0</v>
      </c>
      <c r="RNY28" s="568">
        <f t="shared" si="196"/>
        <v>0</v>
      </c>
      <c r="RNZ28" s="568">
        <f t="shared" si="196"/>
        <v>0</v>
      </c>
      <c r="ROA28" s="568">
        <f t="shared" si="196"/>
        <v>0</v>
      </c>
      <c r="ROB28" s="568">
        <f t="shared" si="196"/>
        <v>0</v>
      </c>
      <c r="ROC28" s="568">
        <f t="shared" si="196"/>
        <v>0</v>
      </c>
      <c r="ROD28" s="568">
        <f t="shared" si="196"/>
        <v>0</v>
      </c>
      <c r="ROE28" s="568">
        <f t="shared" si="196"/>
        <v>0</v>
      </c>
      <c r="ROF28" s="568">
        <f t="shared" si="196"/>
        <v>0</v>
      </c>
      <c r="ROG28" s="568">
        <f t="shared" si="196"/>
        <v>0</v>
      </c>
      <c r="ROH28" s="568">
        <f t="shared" si="196"/>
        <v>0</v>
      </c>
      <c r="ROI28" s="568">
        <f t="shared" si="196"/>
        <v>0</v>
      </c>
      <c r="ROJ28" s="568">
        <f t="shared" si="196"/>
        <v>0</v>
      </c>
      <c r="ROK28" s="568">
        <f t="shared" si="196"/>
        <v>0</v>
      </c>
      <c r="ROL28" s="568">
        <f t="shared" si="196"/>
        <v>0</v>
      </c>
      <c r="ROM28" s="568">
        <f t="shared" si="196"/>
        <v>0</v>
      </c>
      <c r="RON28" s="568">
        <f t="shared" si="196"/>
        <v>0</v>
      </c>
      <c r="ROO28" s="568">
        <f t="shared" si="196"/>
        <v>0</v>
      </c>
      <c r="ROP28" s="568">
        <f t="shared" si="196"/>
        <v>0</v>
      </c>
      <c r="ROQ28" s="568">
        <f t="shared" si="196"/>
        <v>0</v>
      </c>
      <c r="ROR28" s="568">
        <f t="shared" si="196"/>
        <v>0</v>
      </c>
      <c r="ROS28" s="568">
        <f t="shared" si="196"/>
        <v>0</v>
      </c>
      <c r="ROT28" s="568">
        <f t="shared" si="196"/>
        <v>0</v>
      </c>
      <c r="ROU28" s="568">
        <f t="shared" si="196"/>
        <v>0</v>
      </c>
      <c r="ROV28" s="568">
        <f t="shared" si="196"/>
        <v>0</v>
      </c>
      <c r="ROW28" s="568">
        <f t="shared" si="196"/>
        <v>0</v>
      </c>
      <c r="ROX28" s="568">
        <f t="shared" si="196"/>
        <v>0</v>
      </c>
      <c r="ROY28" s="568">
        <f t="shared" si="196"/>
        <v>0</v>
      </c>
      <c r="ROZ28" s="568">
        <f t="shared" si="196"/>
        <v>0</v>
      </c>
      <c r="RPA28" s="568">
        <f t="shared" si="196"/>
        <v>0</v>
      </c>
      <c r="RPB28" s="568">
        <f t="shared" si="196"/>
        <v>0</v>
      </c>
      <c r="RPC28" s="568">
        <f t="shared" si="196"/>
        <v>0</v>
      </c>
      <c r="RPD28" s="568">
        <f t="shared" si="196"/>
        <v>0</v>
      </c>
      <c r="RPE28" s="568">
        <f t="shared" si="196"/>
        <v>0</v>
      </c>
      <c r="RPF28" s="568">
        <f t="shared" si="196"/>
        <v>0</v>
      </c>
      <c r="RPG28" s="568">
        <f t="shared" si="196"/>
        <v>0</v>
      </c>
      <c r="RPH28" s="568">
        <f t="shared" si="196"/>
        <v>0</v>
      </c>
      <c r="RPI28" s="568">
        <f t="shared" si="196"/>
        <v>0</v>
      </c>
      <c r="RPJ28" s="568">
        <f t="shared" si="196"/>
        <v>0</v>
      </c>
      <c r="RPK28" s="568">
        <f t="shared" si="196"/>
        <v>0</v>
      </c>
      <c r="RPL28" s="568">
        <f t="shared" si="196"/>
        <v>0</v>
      </c>
      <c r="RPM28" s="568">
        <f t="shared" si="196"/>
        <v>0</v>
      </c>
      <c r="RPN28" s="568">
        <f t="shared" si="196"/>
        <v>0</v>
      </c>
      <c r="RPO28" s="568">
        <f t="shared" si="196"/>
        <v>0</v>
      </c>
      <c r="RPP28" s="568">
        <f t="shared" si="196"/>
        <v>0</v>
      </c>
      <c r="RPQ28" s="568">
        <f t="shared" si="196"/>
        <v>0</v>
      </c>
      <c r="RPR28" s="568">
        <f t="shared" si="196"/>
        <v>0</v>
      </c>
      <c r="RPS28" s="568">
        <f t="shared" si="196"/>
        <v>0</v>
      </c>
      <c r="RPT28" s="568">
        <f t="shared" si="196"/>
        <v>0</v>
      </c>
      <c r="RPU28" s="568">
        <f t="shared" si="196"/>
        <v>0</v>
      </c>
      <c r="RPV28" s="568">
        <f t="shared" si="196"/>
        <v>0</v>
      </c>
      <c r="RPW28" s="568">
        <f t="shared" si="196"/>
        <v>0</v>
      </c>
      <c r="RPX28" s="568">
        <f t="shared" si="196"/>
        <v>0</v>
      </c>
      <c r="RPY28" s="568">
        <f t="shared" si="196"/>
        <v>0</v>
      </c>
      <c r="RPZ28" s="568">
        <f t="shared" si="196"/>
        <v>0</v>
      </c>
      <c r="RQA28" s="568">
        <f t="shared" si="196"/>
        <v>0</v>
      </c>
      <c r="RQB28" s="568">
        <f t="shared" si="196"/>
        <v>0</v>
      </c>
      <c r="RQC28" s="568">
        <f t="shared" ref="RQC28:RSN28" si="197">RQC26/365</f>
        <v>0</v>
      </c>
      <c r="RQD28" s="568">
        <f t="shared" si="197"/>
        <v>0</v>
      </c>
      <c r="RQE28" s="568">
        <f t="shared" si="197"/>
        <v>0</v>
      </c>
      <c r="RQF28" s="568">
        <f t="shared" si="197"/>
        <v>0</v>
      </c>
      <c r="RQG28" s="568">
        <f t="shared" si="197"/>
        <v>0</v>
      </c>
      <c r="RQH28" s="568">
        <f t="shared" si="197"/>
        <v>0</v>
      </c>
      <c r="RQI28" s="568">
        <f t="shared" si="197"/>
        <v>0</v>
      </c>
      <c r="RQJ28" s="568">
        <f t="shared" si="197"/>
        <v>0</v>
      </c>
      <c r="RQK28" s="568">
        <f t="shared" si="197"/>
        <v>0</v>
      </c>
      <c r="RQL28" s="568">
        <f t="shared" si="197"/>
        <v>0</v>
      </c>
      <c r="RQM28" s="568">
        <f t="shared" si="197"/>
        <v>0</v>
      </c>
      <c r="RQN28" s="568">
        <f t="shared" si="197"/>
        <v>0</v>
      </c>
      <c r="RQO28" s="568">
        <f t="shared" si="197"/>
        <v>0</v>
      </c>
      <c r="RQP28" s="568">
        <f t="shared" si="197"/>
        <v>0</v>
      </c>
      <c r="RQQ28" s="568">
        <f t="shared" si="197"/>
        <v>0</v>
      </c>
      <c r="RQR28" s="568">
        <f t="shared" si="197"/>
        <v>0</v>
      </c>
      <c r="RQS28" s="568">
        <f t="shared" si="197"/>
        <v>0</v>
      </c>
      <c r="RQT28" s="568">
        <f t="shared" si="197"/>
        <v>0</v>
      </c>
      <c r="RQU28" s="568">
        <f t="shared" si="197"/>
        <v>0</v>
      </c>
      <c r="RQV28" s="568">
        <f t="shared" si="197"/>
        <v>0</v>
      </c>
      <c r="RQW28" s="568">
        <f t="shared" si="197"/>
        <v>0</v>
      </c>
      <c r="RQX28" s="568">
        <f t="shared" si="197"/>
        <v>0</v>
      </c>
      <c r="RQY28" s="568">
        <f t="shared" si="197"/>
        <v>0</v>
      </c>
      <c r="RQZ28" s="568">
        <f t="shared" si="197"/>
        <v>0</v>
      </c>
      <c r="RRA28" s="568">
        <f t="shared" si="197"/>
        <v>0</v>
      </c>
      <c r="RRB28" s="568">
        <f t="shared" si="197"/>
        <v>0</v>
      </c>
      <c r="RRC28" s="568">
        <f t="shared" si="197"/>
        <v>0</v>
      </c>
      <c r="RRD28" s="568">
        <f t="shared" si="197"/>
        <v>0</v>
      </c>
      <c r="RRE28" s="568">
        <f t="shared" si="197"/>
        <v>0</v>
      </c>
      <c r="RRF28" s="568">
        <f t="shared" si="197"/>
        <v>0</v>
      </c>
      <c r="RRG28" s="568">
        <f t="shared" si="197"/>
        <v>0</v>
      </c>
      <c r="RRH28" s="568">
        <f t="shared" si="197"/>
        <v>0</v>
      </c>
      <c r="RRI28" s="568">
        <f t="shared" si="197"/>
        <v>0</v>
      </c>
      <c r="RRJ28" s="568">
        <f t="shared" si="197"/>
        <v>0</v>
      </c>
      <c r="RRK28" s="568">
        <f t="shared" si="197"/>
        <v>0</v>
      </c>
      <c r="RRL28" s="568">
        <f t="shared" si="197"/>
        <v>0</v>
      </c>
      <c r="RRM28" s="568">
        <f t="shared" si="197"/>
        <v>0</v>
      </c>
      <c r="RRN28" s="568">
        <f t="shared" si="197"/>
        <v>0</v>
      </c>
      <c r="RRO28" s="568">
        <f t="shared" si="197"/>
        <v>0</v>
      </c>
      <c r="RRP28" s="568">
        <f t="shared" si="197"/>
        <v>0</v>
      </c>
      <c r="RRQ28" s="568">
        <f t="shared" si="197"/>
        <v>0</v>
      </c>
      <c r="RRR28" s="568">
        <f t="shared" si="197"/>
        <v>0</v>
      </c>
      <c r="RRS28" s="568">
        <f t="shared" si="197"/>
        <v>0</v>
      </c>
      <c r="RRT28" s="568">
        <f t="shared" si="197"/>
        <v>0</v>
      </c>
      <c r="RRU28" s="568">
        <f t="shared" si="197"/>
        <v>0</v>
      </c>
      <c r="RRV28" s="568">
        <f t="shared" si="197"/>
        <v>0</v>
      </c>
      <c r="RRW28" s="568">
        <f t="shared" si="197"/>
        <v>0</v>
      </c>
      <c r="RRX28" s="568">
        <f t="shared" si="197"/>
        <v>0</v>
      </c>
      <c r="RRY28" s="568">
        <f t="shared" si="197"/>
        <v>0</v>
      </c>
      <c r="RRZ28" s="568">
        <f t="shared" si="197"/>
        <v>0</v>
      </c>
      <c r="RSA28" s="568">
        <f t="shared" si="197"/>
        <v>0</v>
      </c>
      <c r="RSB28" s="568">
        <f t="shared" si="197"/>
        <v>0</v>
      </c>
      <c r="RSC28" s="568">
        <f t="shared" si="197"/>
        <v>0</v>
      </c>
      <c r="RSD28" s="568">
        <f t="shared" si="197"/>
        <v>0</v>
      </c>
      <c r="RSE28" s="568">
        <f t="shared" si="197"/>
        <v>0</v>
      </c>
      <c r="RSF28" s="568">
        <f t="shared" si="197"/>
        <v>0</v>
      </c>
      <c r="RSG28" s="568">
        <f t="shared" si="197"/>
        <v>0</v>
      </c>
      <c r="RSH28" s="568">
        <f t="shared" si="197"/>
        <v>0</v>
      </c>
      <c r="RSI28" s="568">
        <f t="shared" si="197"/>
        <v>0</v>
      </c>
      <c r="RSJ28" s="568">
        <f t="shared" si="197"/>
        <v>0</v>
      </c>
      <c r="RSK28" s="568">
        <f t="shared" si="197"/>
        <v>0</v>
      </c>
      <c r="RSL28" s="568">
        <f t="shared" si="197"/>
        <v>0</v>
      </c>
      <c r="RSM28" s="568">
        <f t="shared" si="197"/>
        <v>0</v>
      </c>
      <c r="RSN28" s="568">
        <f t="shared" si="197"/>
        <v>0</v>
      </c>
      <c r="RSO28" s="568">
        <f t="shared" ref="RSO28:RUZ28" si="198">RSO26/365</f>
        <v>0</v>
      </c>
      <c r="RSP28" s="568">
        <f t="shared" si="198"/>
        <v>0</v>
      </c>
      <c r="RSQ28" s="568">
        <f t="shared" si="198"/>
        <v>0</v>
      </c>
      <c r="RSR28" s="568">
        <f t="shared" si="198"/>
        <v>0</v>
      </c>
      <c r="RSS28" s="568">
        <f t="shared" si="198"/>
        <v>0</v>
      </c>
      <c r="RST28" s="568">
        <f t="shared" si="198"/>
        <v>0</v>
      </c>
      <c r="RSU28" s="568">
        <f t="shared" si="198"/>
        <v>0</v>
      </c>
      <c r="RSV28" s="568">
        <f t="shared" si="198"/>
        <v>0</v>
      </c>
      <c r="RSW28" s="568">
        <f t="shared" si="198"/>
        <v>0</v>
      </c>
      <c r="RSX28" s="568">
        <f t="shared" si="198"/>
        <v>0</v>
      </c>
      <c r="RSY28" s="568">
        <f t="shared" si="198"/>
        <v>0</v>
      </c>
      <c r="RSZ28" s="568">
        <f t="shared" si="198"/>
        <v>0</v>
      </c>
      <c r="RTA28" s="568">
        <f t="shared" si="198"/>
        <v>0</v>
      </c>
      <c r="RTB28" s="568">
        <f t="shared" si="198"/>
        <v>0</v>
      </c>
      <c r="RTC28" s="568">
        <f t="shared" si="198"/>
        <v>0</v>
      </c>
      <c r="RTD28" s="568">
        <f t="shared" si="198"/>
        <v>0</v>
      </c>
      <c r="RTE28" s="568">
        <f t="shared" si="198"/>
        <v>0</v>
      </c>
      <c r="RTF28" s="568">
        <f t="shared" si="198"/>
        <v>0</v>
      </c>
      <c r="RTG28" s="568">
        <f t="shared" si="198"/>
        <v>0</v>
      </c>
      <c r="RTH28" s="568">
        <f t="shared" si="198"/>
        <v>0</v>
      </c>
      <c r="RTI28" s="568">
        <f t="shared" si="198"/>
        <v>0</v>
      </c>
      <c r="RTJ28" s="568">
        <f t="shared" si="198"/>
        <v>0</v>
      </c>
      <c r="RTK28" s="568">
        <f t="shared" si="198"/>
        <v>0</v>
      </c>
      <c r="RTL28" s="568">
        <f t="shared" si="198"/>
        <v>0</v>
      </c>
      <c r="RTM28" s="568">
        <f t="shared" si="198"/>
        <v>0</v>
      </c>
      <c r="RTN28" s="568">
        <f t="shared" si="198"/>
        <v>0</v>
      </c>
      <c r="RTO28" s="568">
        <f t="shared" si="198"/>
        <v>0</v>
      </c>
      <c r="RTP28" s="568">
        <f t="shared" si="198"/>
        <v>0</v>
      </c>
      <c r="RTQ28" s="568">
        <f t="shared" si="198"/>
        <v>0</v>
      </c>
      <c r="RTR28" s="568">
        <f t="shared" si="198"/>
        <v>0</v>
      </c>
      <c r="RTS28" s="568">
        <f t="shared" si="198"/>
        <v>0</v>
      </c>
      <c r="RTT28" s="568">
        <f t="shared" si="198"/>
        <v>0</v>
      </c>
      <c r="RTU28" s="568">
        <f t="shared" si="198"/>
        <v>0</v>
      </c>
      <c r="RTV28" s="568">
        <f t="shared" si="198"/>
        <v>0</v>
      </c>
      <c r="RTW28" s="568">
        <f t="shared" si="198"/>
        <v>0</v>
      </c>
      <c r="RTX28" s="568">
        <f t="shared" si="198"/>
        <v>0</v>
      </c>
      <c r="RTY28" s="568">
        <f t="shared" si="198"/>
        <v>0</v>
      </c>
      <c r="RTZ28" s="568">
        <f t="shared" si="198"/>
        <v>0</v>
      </c>
      <c r="RUA28" s="568">
        <f t="shared" si="198"/>
        <v>0</v>
      </c>
      <c r="RUB28" s="568">
        <f t="shared" si="198"/>
        <v>0</v>
      </c>
      <c r="RUC28" s="568">
        <f t="shared" si="198"/>
        <v>0</v>
      </c>
      <c r="RUD28" s="568">
        <f t="shared" si="198"/>
        <v>0</v>
      </c>
      <c r="RUE28" s="568">
        <f t="shared" si="198"/>
        <v>0</v>
      </c>
      <c r="RUF28" s="568">
        <f t="shared" si="198"/>
        <v>0</v>
      </c>
      <c r="RUG28" s="568">
        <f t="shared" si="198"/>
        <v>0</v>
      </c>
      <c r="RUH28" s="568">
        <f t="shared" si="198"/>
        <v>0</v>
      </c>
      <c r="RUI28" s="568">
        <f t="shared" si="198"/>
        <v>0</v>
      </c>
      <c r="RUJ28" s="568">
        <f t="shared" si="198"/>
        <v>0</v>
      </c>
      <c r="RUK28" s="568">
        <f t="shared" si="198"/>
        <v>0</v>
      </c>
      <c r="RUL28" s="568">
        <f t="shared" si="198"/>
        <v>0</v>
      </c>
      <c r="RUM28" s="568">
        <f t="shared" si="198"/>
        <v>0</v>
      </c>
      <c r="RUN28" s="568">
        <f t="shared" si="198"/>
        <v>0</v>
      </c>
      <c r="RUO28" s="568">
        <f t="shared" si="198"/>
        <v>0</v>
      </c>
      <c r="RUP28" s="568">
        <f t="shared" si="198"/>
        <v>0</v>
      </c>
      <c r="RUQ28" s="568">
        <f t="shared" si="198"/>
        <v>0</v>
      </c>
      <c r="RUR28" s="568">
        <f t="shared" si="198"/>
        <v>0</v>
      </c>
      <c r="RUS28" s="568">
        <f t="shared" si="198"/>
        <v>0</v>
      </c>
      <c r="RUT28" s="568">
        <f t="shared" si="198"/>
        <v>0</v>
      </c>
      <c r="RUU28" s="568">
        <f t="shared" si="198"/>
        <v>0</v>
      </c>
      <c r="RUV28" s="568">
        <f t="shared" si="198"/>
        <v>0</v>
      </c>
      <c r="RUW28" s="568">
        <f t="shared" si="198"/>
        <v>0</v>
      </c>
      <c r="RUX28" s="568">
        <f t="shared" si="198"/>
        <v>0</v>
      </c>
      <c r="RUY28" s="568">
        <f t="shared" si="198"/>
        <v>0</v>
      </c>
      <c r="RUZ28" s="568">
        <f t="shared" si="198"/>
        <v>0</v>
      </c>
      <c r="RVA28" s="568">
        <f t="shared" ref="RVA28:RXL28" si="199">RVA26/365</f>
        <v>0</v>
      </c>
      <c r="RVB28" s="568">
        <f t="shared" si="199"/>
        <v>0</v>
      </c>
      <c r="RVC28" s="568">
        <f t="shared" si="199"/>
        <v>0</v>
      </c>
      <c r="RVD28" s="568">
        <f t="shared" si="199"/>
        <v>0</v>
      </c>
      <c r="RVE28" s="568">
        <f t="shared" si="199"/>
        <v>0</v>
      </c>
      <c r="RVF28" s="568">
        <f t="shared" si="199"/>
        <v>0</v>
      </c>
      <c r="RVG28" s="568">
        <f t="shared" si="199"/>
        <v>0</v>
      </c>
      <c r="RVH28" s="568">
        <f t="shared" si="199"/>
        <v>0</v>
      </c>
      <c r="RVI28" s="568">
        <f t="shared" si="199"/>
        <v>0</v>
      </c>
      <c r="RVJ28" s="568">
        <f t="shared" si="199"/>
        <v>0</v>
      </c>
      <c r="RVK28" s="568">
        <f t="shared" si="199"/>
        <v>0</v>
      </c>
      <c r="RVL28" s="568">
        <f t="shared" si="199"/>
        <v>0</v>
      </c>
      <c r="RVM28" s="568">
        <f t="shared" si="199"/>
        <v>0</v>
      </c>
      <c r="RVN28" s="568">
        <f t="shared" si="199"/>
        <v>0</v>
      </c>
      <c r="RVO28" s="568">
        <f t="shared" si="199"/>
        <v>0</v>
      </c>
      <c r="RVP28" s="568">
        <f t="shared" si="199"/>
        <v>0</v>
      </c>
      <c r="RVQ28" s="568">
        <f t="shared" si="199"/>
        <v>0</v>
      </c>
      <c r="RVR28" s="568">
        <f t="shared" si="199"/>
        <v>0</v>
      </c>
      <c r="RVS28" s="568">
        <f t="shared" si="199"/>
        <v>0</v>
      </c>
      <c r="RVT28" s="568">
        <f t="shared" si="199"/>
        <v>0</v>
      </c>
      <c r="RVU28" s="568">
        <f t="shared" si="199"/>
        <v>0</v>
      </c>
      <c r="RVV28" s="568">
        <f t="shared" si="199"/>
        <v>0</v>
      </c>
      <c r="RVW28" s="568">
        <f t="shared" si="199"/>
        <v>0</v>
      </c>
      <c r="RVX28" s="568">
        <f t="shared" si="199"/>
        <v>0</v>
      </c>
      <c r="RVY28" s="568">
        <f t="shared" si="199"/>
        <v>0</v>
      </c>
      <c r="RVZ28" s="568">
        <f t="shared" si="199"/>
        <v>0</v>
      </c>
      <c r="RWA28" s="568">
        <f t="shared" si="199"/>
        <v>0</v>
      </c>
      <c r="RWB28" s="568">
        <f t="shared" si="199"/>
        <v>0</v>
      </c>
      <c r="RWC28" s="568">
        <f t="shared" si="199"/>
        <v>0</v>
      </c>
      <c r="RWD28" s="568">
        <f t="shared" si="199"/>
        <v>0</v>
      </c>
      <c r="RWE28" s="568">
        <f t="shared" si="199"/>
        <v>0</v>
      </c>
      <c r="RWF28" s="568">
        <f t="shared" si="199"/>
        <v>0</v>
      </c>
      <c r="RWG28" s="568">
        <f t="shared" si="199"/>
        <v>0</v>
      </c>
      <c r="RWH28" s="568">
        <f t="shared" si="199"/>
        <v>0</v>
      </c>
      <c r="RWI28" s="568">
        <f t="shared" si="199"/>
        <v>0</v>
      </c>
      <c r="RWJ28" s="568">
        <f t="shared" si="199"/>
        <v>0</v>
      </c>
      <c r="RWK28" s="568">
        <f t="shared" si="199"/>
        <v>0</v>
      </c>
      <c r="RWL28" s="568">
        <f t="shared" si="199"/>
        <v>0</v>
      </c>
      <c r="RWM28" s="568">
        <f t="shared" si="199"/>
        <v>0</v>
      </c>
      <c r="RWN28" s="568">
        <f t="shared" si="199"/>
        <v>0</v>
      </c>
      <c r="RWO28" s="568">
        <f t="shared" si="199"/>
        <v>0</v>
      </c>
      <c r="RWP28" s="568">
        <f t="shared" si="199"/>
        <v>0</v>
      </c>
      <c r="RWQ28" s="568">
        <f t="shared" si="199"/>
        <v>0</v>
      </c>
      <c r="RWR28" s="568">
        <f t="shared" si="199"/>
        <v>0</v>
      </c>
      <c r="RWS28" s="568">
        <f t="shared" si="199"/>
        <v>0</v>
      </c>
      <c r="RWT28" s="568">
        <f t="shared" si="199"/>
        <v>0</v>
      </c>
      <c r="RWU28" s="568">
        <f t="shared" si="199"/>
        <v>0</v>
      </c>
      <c r="RWV28" s="568">
        <f t="shared" si="199"/>
        <v>0</v>
      </c>
      <c r="RWW28" s="568">
        <f t="shared" si="199"/>
        <v>0</v>
      </c>
      <c r="RWX28" s="568">
        <f t="shared" si="199"/>
        <v>0</v>
      </c>
      <c r="RWY28" s="568">
        <f t="shared" si="199"/>
        <v>0</v>
      </c>
      <c r="RWZ28" s="568">
        <f t="shared" si="199"/>
        <v>0</v>
      </c>
      <c r="RXA28" s="568">
        <f t="shared" si="199"/>
        <v>0</v>
      </c>
      <c r="RXB28" s="568">
        <f t="shared" si="199"/>
        <v>0</v>
      </c>
      <c r="RXC28" s="568">
        <f t="shared" si="199"/>
        <v>0</v>
      </c>
      <c r="RXD28" s="568">
        <f t="shared" si="199"/>
        <v>0</v>
      </c>
      <c r="RXE28" s="568">
        <f t="shared" si="199"/>
        <v>0</v>
      </c>
      <c r="RXF28" s="568">
        <f t="shared" si="199"/>
        <v>0</v>
      </c>
      <c r="RXG28" s="568">
        <f t="shared" si="199"/>
        <v>0</v>
      </c>
      <c r="RXH28" s="568">
        <f t="shared" si="199"/>
        <v>0</v>
      </c>
      <c r="RXI28" s="568">
        <f t="shared" si="199"/>
        <v>0</v>
      </c>
      <c r="RXJ28" s="568">
        <f t="shared" si="199"/>
        <v>0</v>
      </c>
      <c r="RXK28" s="568">
        <f t="shared" si="199"/>
        <v>0</v>
      </c>
      <c r="RXL28" s="568">
        <f t="shared" si="199"/>
        <v>0</v>
      </c>
      <c r="RXM28" s="568">
        <f t="shared" ref="RXM28:RZX28" si="200">RXM26/365</f>
        <v>0</v>
      </c>
      <c r="RXN28" s="568">
        <f t="shared" si="200"/>
        <v>0</v>
      </c>
      <c r="RXO28" s="568">
        <f t="shared" si="200"/>
        <v>0</v>
      </c>
      <c r="RXP28" s="568">
        <f t="shared" si="200"/>
        <v>0</v>
      </c>
      <c r="RXQ28" s="568">
        <f t="shared" si="200"/>
        <v>0</v>
      </c>
      <c r="RXR28" s="568">
        <f t="shared" si="200"/>
        <v>0</v>
      </c>
      <c r="RXS28" s="568">
        <f t="shared" si="200"/>
        <v>0</v>
      </c>
      <c r="RXT28" s="568">
        <f t="shared" si="200"/>
        <v>0</v>
      </c>
      <c r="RXU28" s="568">
        <f t="shared" si="200"/>
        <v>0</v>
      </c>
      <c r="RXV28" s="568">
        <f t="shared" si="200"/>
        <v>0</v>
      </c>
      <c r="RXW28" s="568">
        <f t="shared" si="200"/>
        <v>0</v>
      </c>
      <c r="RXX28" s="568">
        <f t="shared" si="200"/>
        <v>0</v>
      </c>
      <c r="RXY28" s="568">
        <f t="shared" si="200"/>
        <v>0</v>
      </c>
      <c r="RXZ28" s="568">
        <f t="shared" si="200"/>
        <v>0</v>
      </c>
      <c r="RYA28" s="568">
        <f t="shared" si="200"/>
        <v>0</v>
      </c>
      <c r="RYB28" s="568">
        <f t="shared" si="200"/>
        <v>0</v>
      </c>
      <c r="RYC28" s="568">
        <f t="shared" si="200"/>
        <v>0</v>
      </c>
      <c r="RYD28" s="568">
        <f t="shared" si="200"/>
        <v>0</v>
      </c>
      <c r="RYE28" s="568">
        <f t="shared" si="200"/>
        <v>0</v>
      </c>
      <c r="RYF28" s="568">
        <f t="shared" si="200"/>
        <v>0</v>
      </c>
      <c r="RYG28" s="568">
        <f t="shared" si="200"/>
        <v>0</v>
      </c>
      <c r="RYH28" s="568">
        <f t="shared" si="200"/>
        <v>0</v>
      </c>
      <c r="RYI28" s="568">
        <f t="shared" si="200"/>
        <v>0</v>
      </c>
      <c r="RYJ28" s="568">
        <f t="shared" si="200"/>
        <v>0</v>
      </c>
      <c r="RYK28" s="568">
        <f t="shared" si="200"/>
        <v>0</v>
      </c>
      <c r="RYL28" s="568">
        <f t="shared" si="200"/>
        <v>0</v>
      </c>
      <c r="RYM28" s="568">
        <f t="shared" si="200"/>
        <v>0</v>
      </c>
      <c r="RYN28" s="568">
        <f t="shared" si="200"/>
        <v>0</v>
      </c>
      <c r="RYO28" s="568">
        <f t="shared" si="200"/>
        <v>0</v>
      </c>
      <c r="RYP28" s="568">
        <f t="shared" si="200"/>
        <v>0</v>
      </c>
      <c r="RYQ28" s="568">
        <f t="shared" si="200"/>
        <v>0</v>
      </c>
      <c r="RYR28" s="568">
        <f t="shared" si="200"/>
        <v>0</v>
      </c>
      <c r="RYS28" s="568">
        <f t="shared" si="200"/>
        <v>0</v>
      </c>
      <c r="RYT28" s="568">
        <f t="shared" si="200"/>
        <v>0</v>
      </c>
      <c r="RYU28" s="568">
        <f t="shared" si="200"/>
        <v>0</v>
      </c>
      <c r="RYV28" s="568">
        <f t="shared" si="200"/>
        <v>0</v>
      </c>
      <c r="RYW28" s="568">
        <f t="shared" si="200"/>
        <v>0</v>
      </c>
      <c r="RYX28" s="568">
        <f t="shared" si="200"/>
        <v>0</v>
      </c>
      <c r="RYY28" s="568">
        <f t="shared" si="200"/>
        <v>0</v>
      </c>
      <c r="RYZ28" s="568">
        <f t="shared" si="200"/>
        <v>0</v>
      </c>
      <c r="RZA28" s="568">
        <f t="shared" si="200"/>
        <v>0</v>
      </c>
      <c r="RZB28" s="568">
        <f t="shared" si="200"/>
        <v>0</v>
      </c>
      <c r="RZC28" s="568">
        <f t="shared" si="200"/>
        <v>0</v>
      </c>
      <c r="RZD28" s="568">
        <f t="shared" si="200"/>
        <v>0</v>
      </c>
      <c r="RZE28" s="568">
        <f t="shared" si="200"/>
        <v>0</v>
      </c>
      <c r="RZF28" s="568">
        <f t="shared" si="200"/>
        <v>0</v>
      </c>
      <c r="RZG28" s="568">
        <f t="shared" si="200"/>
        <v>0</v>
      </c>
      <c r="RZH28" s="568">
        <f t="shared" si="200"/>
        <v>0</v>
      </c>
      <c r="RZI28" s="568">
        <f t="shared" si="200"/>
        <v>0</v>
      </c>
      <c r="RZJ28" s="568">
        <f t="shared" si="200"/>
        <v>0</v>
      </c>
      <c r="RZK28" s="568">
        <f t="shared" si="200"/>
        <v>0</v>
      </c>
      <c r="RZL28" s="568">
        <f t="shared" si="200"/>
        <v>0</v>
      </c>
      <c r="RZM28" s="568">
        <f t="shared" si="200"/>
        <v>0</v>
      </c>
      <c r="RZN28" s="568">
        <f t="shared" si="200"/>
        <v>0</v>
      </c>
      <c r="RZO28" s="568">
        <f t="shared" si="200"/>
        <v>0</v>
      </c>
      <c r="RZP28" s="568">
        <f t="shared" si="200"/>
        <v>0</v>
      </c>
      <c r="RZQ28" s="568">
        <f t="shared" si="200"/>
        <v>0</v>
      </c>
      <c r="RZR28" s="568">
        <f t="shared" si="200"/>
        <v>0</v>
      </c>
      <c r="RZS28" s="568">
        <f t="shared" si="200"/>
        <v>0</v>
      </c>
      <c r="RZT28" s="568">
        <f t="shared" si="200"/>
        <v>0</v>
      </c>
      <c r="RZU28" s="568">
        <f t="shared" si="200"/>
        <v>0</v>
      </c>
      <c r="RZV28" s="568">
        <f t="shared" si="200"/>
        <v>0</v>
      </c>
      <c r="RZW28" s="568">
        <f t="shared" si="200"/>
        <v>0</v>
      </c>
      <c r="RZX28" s="568">
        <f t="shared" si="200"/>
        <v>0</v>
      </c>
      <c r="RZY28" s="568">
        <f t="shared" ref="RZY28:SCJ28" si="201">RZY26/365</f>
        <v>0</v>
      </c>
      <c r="RZZ28" s="568">
        <f t="shared" si="201"/>
        <v>0</v>
      </c>
      <c r="SAA28" s="568">
        <f t="shared" si="201"/>
        <v>0</v>
      </c>
      <c r="SAB28" s="568">
        <f t="shared" si="201"/>
        <v>0</v>
      </c>
      <c r="SAC28" s="568">
        <f t="shared" si="201"/>
        <v>0</v>
      </c>
      <c r="SAD28" s="568">
        <f t="shared" si="201"/>
        <v>0</v>
      </c>
      <c r="SAE28" s="568">
        <f t="shared" si="201"/>
        <v>0</v>
      </c>
      <c r="SAF28" s="568">
        <f t="shared" si="201"/>
        <v>0</v>
      </c>
      <c r="SAG28" s="568">
        <f t="shared" si="201"/>
        <v>0</v>
      </c>
      <c r="SAH28" s="568">
        <f t="shared" si="201"/>
        <v>0</v>
      </c>
      <c r="SAI28" s="568">
        <f t="shared" si="201"/>
        <v>0</v>
      </c>
      <c r="SAJ28" s="568">
        <f t="shared" si="201"/>
        <v>0</v>
      </c>
      <c r="SAK28" s="568">
        <f t="shared" si="201"/>
        <v>0</v>
      </c>
      <c r="SAL28" s="568">
        <f t="shared" si="201"/>
        <v>0</v>
      </c>
      <c r="SAM28" s="568">
        <f t="shared" si="201"/>
        <v>0</v>
      </c>
      <c r="SAN28" s="568">
        <f t="shared" si="201"/>
        <v>0</v>
      </c>
      <c r="SAO28" s="568">
        <f t="shared" si="201"/>
        <v>0</v>
      </c>
      <c r="SAP28" s="568">
        <f t="shared" si="201"/>
        <v>0</v>
      </c>
      <c r="SAQ28" s="568">
        <f t="shared" si="201"/>
        <v>0</v>
      </c>
      <c r="SAR28" s="568">
        <f t="shared" si="201"/>
        <v>0</v>
      </c>
      <c r="SAS28" s="568">
        <f t="shared" si="201"/>
        <v>0</v>
      </c>
      <c r="SAT28" s="568">
        <f t="shared" si="201"/>
        <v>0</v>
      </c>
      <c r="SAU28" s="568">
        <f t="shared" si="201"/>
        <v>0</v>
      </c>
      <c r="SAV28" s="568">
        <f t="shared" si="201"/>
        <v>0</v>
      </c>
      <c r="SAW28" s="568">
        <f t="shared" si="201"/>
        <v>0</v>
      </c>
      <c r="SAX28" s="568">
        <f t="shared" si="201"/>
        <v>0</v>
      </c>
      <c r="SAY28" s="568">
        <f t="shared" si="201"/>
        <v>0</v>
      </c>
      <c r="SAZ28" s="568">
        <f t="shared" si="201"/>
        <v>0</v>
      </c>
      <c r="SBA28" s="568">
        <f t="shared" si="201"/>
        <v>0</v>
      </c>
      <c r="SBB28" s="568">
        <f t="shared" si="201"/>
        <v>0</v>
      </c>
      <c r="SBC28" s="568">
        <f t="shared" si="201"/>
        <v>0</v>
      </c>
      <c r="SBD28" s="568">
        <f t="shared" si="201"/>
        <v>0</v>
      </c>
      <c r="SBE28" s="568">
        <f t="shared" si="201"/>
        <v>0</v>
      </c>
      <c r="SBF28" s="568">
        <f t="shared" si="201"/>
        <v>0</v>
      </c>
      <c r="SBG28" s="568">
        <f t="shared" si="201"/>
        <v>0</v>
      </c>
      <c r="SBH28" s="568">
        <f t="shared" si="201"/>
        <v>0</v>
      </c>
      <c r="SBI28" s="568">
        <f t="shared" si="201"/>
        <v>0</v>
      </c>
      <c r="SBJ28" s="568">
        <f t="shared" si="201"/>
        <v>0</v>
      </c>
      <c r="SBK28" s="568">
        <f t="shared" si="201"/>
        <v>0</v>
      </c>
      <c r="SBL28" s="568">
        <f t="shared" si="201"/>
        <v>0</v>
      </c>
      <c r="SBM28" s="568">
        <f t="shared" si="201"/>
        <v>0</v>
      </c>
      <c r="SBN28" s="568">
        <f t="shared" si="201"/>
        <v>0</v>
      </c>
      <c r="SBO28" s="568">
        <f t="shared" si="201"/>
        <v>0</v>
      </c>
      <c r="SBP28" s="568">
        <f t="shared" si="201"/>
        <v>0</v>
      </c>
      <c r="SBQ28" s="568">
        <f t="shared" si="201"/>
        <v>0</v>
      </c>
      <c r="SBR28" s="568">
        <f t="shared" si="201"/>
        <v>0</v>
      </c>
      <c r="SBS28" s="568">
        <f t="shared" si="201"/>
        <v>0</v>
      </c>
      <c r="SBT28" s="568">
        <f t="shared" si="201"/>
        <v>0</v>
      </c>
      <c r="SBU28" s="568">
        <f t="shared" si="201"/>
        <v>0</v>
      </c>
      <c r="SBV28" s="568">
        <f t="shared" si="201"/>
        <v>0</v>
      </c>
      <c r="SBW28" s="568">
        <f t="shared" si="201"/>
        <v>0</v>
      </c>
      <c r="SBX28" s="568">
        <f t="shared" si="201"/>
        <v>0</v>
      </c>
      <c r="SBY28" s="568">
        <f t="shared" si="201"/>
        <v>0</v>
      </c>
      <c r="SBZ28" s="568">
        <f t="shared" si="201"/>
        <v>0</v>
      </c>
      <c r="SCA28" s="568">
        <f t="shared" si="201"/>
        <v>0</v>
      </c>
      <c r="SCB28" s="568">
        <f t="shared" si="201"/>
        <v>0</v>
      </c>
      <c r="SCC28" s="568">
        <f t="shared" si="201"/>
        <v>0</v>
      </c>
      <c r="SCD28" s="568">
        <f t="shared" si="201"/>
        <v>0</v>
      </c>
      <c r="SCE28" s="568">
        <f t="shared" si="201"/>
        <v>0</v>
      </c>
      <c r="SCF28" s="568">
        <f t="shared" si="201"/>
        <v>0</v>
      </c>
      <c r="SCG28" s="568">
        <f t="shared" si="201"/>
        <v>0</v>
      </c>
      <c r="SCH28" s="568">
        <f t="shared" si="201"/>
        <v>0</v>
      </c>
      <c r="SCI28" s="568">
        <f t="shared" si="201"/>
        <v>0</v>
      </c>
      <c r="SCJ28" s="568">
        <f t="shared" si="201"/>
        <v>0</v>
      </c>
      <c r="SCK28" s="568">
        <f t="shared" ref="SCK28:SEV28" si="202">SCK26/365</f>
        <v>0</v>
      </c>
      <c r="SCL28" s="568">
        <f t="shared" si="202"/>
        <v>0</v>
      </c>
      <c r="SCM28" s="568">
        <f t="shared" si="202"/>
        <v>0</v>
      </c>
      <c r="SCN28" s="568">
        <f t="shared" si="202"/>
        <v>0</v>
      </c>
      <c r="SCO28" s="568">
        <f t="shared" si="202"/>
        <v>0</v>
      </c>
      <c r="SCP28" s="568">
        <f t="shared" si="202"/>
        <v>0</v>
      </c>
      <c r="SCQ28" s="568">
        <f t="shared" si="202"/>
        <v>0</v>
      </c>
      <c r="SCR28" s="568">
        <f t="shared" si="202"/>
        <v>0</v>
      </c>
      <c r="SCS28" s="568">
        <f t="shared" si="202"/>
        <v>0</v>
      </c>
      <c r="SCT28" s="568">
        <f t="shared" si="202"/>
        <v>0</v>
      </c>
      <c r="SCU28" s="568">
        <f t="shared" si="202"/>
        <v>0</v>
      </c>
      <c r="SCV28" s="568">
        <f t="shared" si="202"/>
        <v>0</v>
      </c>
      <c r="SCW28" s="568">
        <f t="shared" si="202"/>
        <v>0</v>
      </c>
      <c r="SCX28" s="568">
        <f t="shared" si="202"/>
        <v>0</v>
      </c>
      <c r="SCY28" s="568">
        <f t="shared" si="202"/>
        <v>0</v>
      </c>
      <c r="SCZ28" s="568">
        <f t="shared" si="202"/>
        <v>0</v>
      </c>
      <c r="SDA28" s="568">
        <f t="shared" si="202"/>
        <v>0</v>
      </c>
      <c r="SDB28" s="568">
        <f t="shared" si="202"/>
        <v>0</v>
      </c>
      <c r="SDC28" s="568">
        <f t="shared" si="202"/>
        <v>0</v>
      </c>
      <c r="SDD28" s="568">
        <f t="shared" si="202"/>
        <v>0</v>
      </c>
      <c r="SDE28" s="568">
        <f t="shared" si="202"/>
        <v>0</v>
      </c>
      <c r="SDF28" s="568">
        <f t="shared" si="202"/>
        <v>0</v>
      </c>
      <c r="SDG28" s="568">
        <f t="shared" si="202"/>
        <v>0</v>
      </c>
      <c r="SDH28" s="568">
        <f t="shared" si="202"/>
        <v>0</v>
      </c>
      <c r="SDI28" s="568">
        <f t="shared" si="202"/>
        <v>0</v>
      </c>
      <c r="SDJ28" s="568">
        <f t="shared" si="202"/>
        <v>0</v>
      </c>
      <c r="SDK28" s="568">
        <f t="shared" si="202"/>
        <v>0</v>
      </c>
      <c r="SDL28" s="568">
        <f t="shared" si="202"/>
        <v>0</v>
      </c>
      <c r="SDM28" s="568">
        <f t="shared" si="202"/>
        <v>0</v>
      </c>
      <c r="SDN28" s="568">
        <f t="shared" si="202"/>
        <v>0</v>
      </c>
      <c r="SDO28" s="568">
        <f t="shared" si="202"/>
        <v>0</v>
      </c>
      <c r="SDP28" s="568">
        <f t="shared" si="202"/>
        <v>0</v>
      </c>
      <c r="SDQ28" s="568">
        <f t="shared" si="202"/>
        <v>0</v>
      </c>
      <c r="SDR28" s="568">
        <f t="shared" si="202"/>
        <v>0</v>
      </c>
      <c r="SDS28" s="568">
        <f t="shared" si="202"/>
        <v>0</v>
      </c>
      <c r="SDT28" s="568">
        <f t="shared" si="202"/>
        <v>0</v>
      </c>
      <c r="SDU28" s="568">
        <f t="shared" si="202"/>
        <v>0</v>
      </c>
      <c r="SDV28" s="568">
        <f t="shared" si="202"/>
        <v>0</v>
      </c>
      <c r="SDW28" s="568">
        <f t="shared" si="202"/>
        <v>0</v>
      </c>
      <c r="SDX28" s="568">
        <f t="shared" si="202"/>
        <v>0</v>
      </c>
      <c r="SDY28" s="568">
        <f t="shared" si="202"/>
        <v>0</v>
      </c>
      <c r="SDZ28" s="568">
        <f t="shared" si="202"/>
        <v>0</v>
      </c>
      <c r="SEA28" s="568">
        <f t="shared" si="202"/>
        <v>0</v>
      </c>
      <c r="SEB28" s="568">
        <f t="shared" si="202"/>
        <v>0</v>
      </c>
      <c r="SEC28" s="568">
        <f t="shared" si="202"/>
        <v>0</v>
      </c>
      <c r="SED28" s="568">
        <f t="shared" si="202"/>
        <v>0</v>
      </c>
      <c r="SEE28" s="568">
        <f t="shared" si="202"/>
        <v>0</v>
      </c>
      <c r="SEF28" s="568">
        <f t="shared" si="202"/>
        <v>0</v>
      </c>
      <c r="SEG28" s="568">
        <f t="shared" si="202"/>
        <v>0</v>
      </c>
      <c r="SEH28" s="568">
        <f t="shared" si="202"/>
        <v>0</v>
      </c>
      <c r="SEI28" s="568">
        <f t="shared" si="202"/>
        <v>0</v>
      </c>
      <c r="SEJ28" s="568">
        <f t="shared" si="202"/>
        <v>0</v>
      </c>
      <c r="SEK28" s="568">
        <f t="shared" si="202"/>
        <v>0</v>
      </c>
      <c r="SEL28" s="568">
        <f t="shared" si="202"/>
        <v>0</v>
      </c>
      <c r="SEM28" s="568">
        <f t="shared" si="202"/>
        <v>0</v>
      </c>
      <c r="SEN28" s="568">
        <f t="shared" si="202"/>
        <v>0</v>
      </c>
      <c r="SEO28" s="568">
        <f t="shared" si="202"/>
        <v>0</v>
      </c>
      <c r="SEP28" s="568">
        <f t="shared" si="202"/>
        <v>0</v>
      </c>
      <c r="SEQ28" s="568">
        <f t="shared" si="202"/>
        <v>0</v>
      </c>
      <c r="SER28" s="568">
        <f t="shared" si="202"/>
        <v>0</v>
      </c>
      <c r="SES28" s="568">
        <f t="shared" si="202"/>
        <v>0</v>
      </c>
      <c r="SET28" s="568">
        <f t="shared" si="202"/>
        <v>0</v>
      </c>
      <c r="SEU28" s="568">
        <f t="shared" si="202"/>
        <v>0</v>
      </c>
      <c r="SEV28" s="568">
        <f t="shared" si="202"/>
        <v>0</v>
      </c>
      <c r="SEW28" s="568">
        <f t="shared" ref="SEW28:SHH28" si="203">SEW26/365</f>
        <v>0</v>
      </c>
      <c r="SEX28" s="568">
        <f t="shared" si="203"/>
        <v>0</v>
      </c>
      <c r="SEY28" s="568">
        <f t="shared" si="203"/>
        <v>0</v>
      </c>
      <c r="SEZ28" s="568">
        <f t="shared" si="203"/>
        <v>0</v>
      </c>
      <c r="SFA28" s="568">
        <f t="shared" si="203"/>
        <v>0</v>
      </c>
      <c r="SFB28" s="568">
        <f t="shared" si="203"/>
        <v>0</v>
      </c>
      <c r="SFC28" s="568">
        <f t="shared" si="203"/>
        <v>0</v>
      </c>
      <c r="SFD28" s="568">
        <f t="shared" si="203"/>
        <v>0</v>
      </c>
      <c r="SFE28" s="568">
        <f t="shared" si="203"/>
        <v>0</v>
      </c>
      <c r="SFF28" s="568">
        <f t="shared" si="203"/>
        <v>0</v>
      </c>
      <c r="SFG28" s="568">
        <f t="shared" si="203"/>
        <v>0</v>
      </c>
      <c r="SFH28" s="568">
        <f t="shared" si="203"/>
        <v>0</v>
      </c>
      <c r="SFI28" s="568">
        <f t="shared" si="203"/>
        <v>0</v>
      </c>
      <c r="SFJ28" s="568">
        <f t="shared" si="203"/>
        <v>0</v>
      </c>
      <c r="SFK28" s="568">
        <f t="shared" si="203"/>
        <v>0</v>
      </c>
      <c r="SFL28" s="568">
        <f t="shared" si="203"/>
        <v>0</v>
      </c>
      <c r="SFM28" s="568">
        <f t="shared" si="203"/>
        <v>0</v>
      </c>
      <c r="SFN28" s="568">
        <f t="shared" si="203"/>
        <v>0</v>
      </c>
      <c r="SFO28" s="568">
        <f t="shared" si="203"/>
        <v>0</v>
      </c>
      <c r="SFP28" s="568">
        <f t="shared" si="203"/>
        <v>0</v>
      </c>
      <c r="SFQ28" s="568">
        <f t="shared" si="203"/>
        <v>0</v>
      </c>
      <c r="SFR28" s="568">
        <f t="shared" si="203"/>
        <v>0</v>
      </c>
      <c r="SFS28" s="568">
        <f t="shared" si="203"/>
        <v>0</v>
      </c>
      <c r="SFT28" s="568">
        <f t="shared" si="203"/>
        <v>0</v>
      </c>
      <c r="SFU28" s="568">
        <f t="shared" si="203"/>
        <v>0</v>
      </c>
      <c r="SFV28" s="568">
        <f t="shared" si="203"/>
        <v>0</v>
      </c>
      <c r="SFW28" s="568">
        <f t="shared" si="203"/>
        <v>0</v>
      </c>
      <c r="SFX28" s="568">
        <f t="shared" si="203"/>
        <v>0</v>
      </c>
      <c r="SFY28" s="568">
        <f t="shared" si="203"/>
        <v>0</v>
      </c>
      <c r="SFZ28" s="568">
        <f t="shared" si="203"/>
        <v>0</v>
      </c>
      <c r="SGA28" s="568">
        <f t="shared" si="203"/>
        <v>0</v>
      </c>
      <c r="SGB28" s="568">
        <f t="shared" si="203"/>
        <v>0</v>
      </c>
      <c r="SGC28" s="568">
        <f t="shared" si="203"/>
        <v>0</v>
      </c>
      <c r="SGD28" s="568">
        <f t="shared" si="203"/>
        <v>0</v>
      </c>
      <c r="SGE28" s="568">
        <f t="shared" si="203"/>
        <v>0</v>
      </c>
      <c r="SGF28" s="568">
        <f t="shared" si="203"/>
        <v>0</v>
      </c>
      <c r="SGG28" s="568">
        <f t="shared" si="203"/>
        <v>0</v>
      </c>
      <c r="SGH28" s="568">
        <f t="shared" si="203"/>
        <v>0</v>
      </c>
      <c r="SGI28" s="568">
        <f t="shared" si="203"/>
        <v>0</v>
      </c>
      <c r="SGJ28" s="568">
        <f t="shared" si="203"/>
        <v>0</v>
      </c>
      <c r="SGK28" s="568">
        <f t="shared" si="203"/>
        <v>0</v>
      </c>
      <c r="SGL28" s="568">
        <f t="shared" si="203"/>
        <v>0</v>
      </c>
      <c r="SGM28" s="568">
        <f t="shared" si="203"/>
        <v>0</v>
      </c>
      <c r="SGN28" s="568">
        <f t="shared" si="203"/>
        <v>0</v>
      </c>
      <c r="SGO28" s="568">
        <f t="shared" si="203"/>
        <v>0</v>
      </c>
      <c r="SGP28" s="568">
        <f t="shared" si="203"/>
        <v>0</v>
      </c>
      <c r="SGQ28" s="568">
        <f t="shared" si="203"/>
        <v>0</v>
      </c>
      <c r="SGR28" s="568">
        <f t="shared" si="203"/>
        <v>0</v>
      </c>
      <c r="SGS28" s="568">
        <f t="shared" si="203"/>
        <v>0</v>
      </c>
      <c r="SGT28" s="568">
        <f t="shared" si="203"/>
        <v>0</v>
      </c>
      <c r="SGU28" s="568">
        <f t="shared" si="203"/>
        <v>0</v>
      </c>
      <c r="SGV28" s="568">
        <f t="shared" si="203"/>
        <v>0</v>
      </c>
      <c r="SGW28" s="568">
        <f t="shared" si="203"/>
        <v>0</v>
      </c>
      <c r="SGX28" s="568">
        <f t="shared" si="203"/>
        <v>0</v>
      </c>
      <c r="SGY28" s="568">
        <f t="shared" si="203"/>
        <v>0</v>
      </c>
      <c r="SGZ28" s="568">
        <f t="shared" si="203"/>
        <v>0</v>
      </c>
      <c r="SHA28" s="568">
        <f t="shared" si="203"/>
        <v>0</v>
      </c>
      <c r="SHB28" s="568">
        <f t="shared" si="203"/>
        <v>0</v>
      </c>
      <c r="SHC28" s="568">
        <f t="shared" si="203"/>
        <v>0</v>
      </c>
      <c r="SHD28" s="568">
        <f t="shared" si="203"/>
        <v>0</v>
      </c>
      <c r="SHE28" s="568">
        <f t="shared" si="203"/>
        <v>0</v>
      </c>
      <c r="SHF28" s="568">
        <f t="shared" si="203"/>
        <v>0</v>
      </c>
      <c r="SHG28" s="568">
        <f t="shared" si="203"/>
        <v>0</v>
      </c>
      <c r="SHH28" s="568">
        <f t="shared" si="203"/>
        <v>0</v>
      </c>
      <c r="SHI28" s="568">
        <f t="shared" ref="SHI28:SJT28" si="204">SHI26/365</f>
        <v>0</v>
      </c>
      <c r="SHJ28" s="568">
        <f t="shared" si="204"/>
        <v>0</v>
      </c>
      <c r="SHK28" s="568">
        <f t="shared" si="204"/>
        <v>0</v>
      </c>
      <c r="SHL28" s="568">
        <f t="shared" si="204"/>
        <v>0</v>
      </c>
      <c r="SHM28" s="568">
        <f t="shared" si="204"/>
        <v>0</v>
      </c>
      <c r="SHN28" s="568">
        <f t="shared" si="204"/>
        <v>0</v>
      </c>
      <c r="SHO28" s="568">
        <f t="shared" si="204"/>
        <v>0</v>
      </c>
      <c r="SHP28" s="568">
        <f t="shared" si="204"/>
        <v>0</v>
      </c>
      <c r="SHQ28" s="568">
        <f t="shared" si="204"/>
        <v>0</v>
      </c>
      <c r="SHR28" s="568">
        <f t="shared" si="204"/>
        <v>0</v>
      </c>
      <c r="SHS28" s="568">
        <f t="shared" si="204"/>
        <v>0</v>
      </c>
      <c r="SHT28" s="568">
        <f t="shared" si="204"/>
        <v>0</v>
      </c>
      <c r="SHU28" s="568">
        <f t="shared" si="204"/>
        <v>0</v>
      </c>
      <c r="SHV28" s="568">
        <f t="shared" si="204"/>
        <v>0</v>
      </c>
      <c r="SHW28" s="568">
        <f t="shared" si="204"/>
        <v>0</v>
      </c>
      <c r="SHX28" s="568">
        <f t="shared" si="204"/>
        <v>0</v>
      </c>
      <c r="SHY28" s="568">
        <f t="shared" si="204"/>
        <v>0</v>
      </c>
      <c r="SHZ28" s="568">
        <f t="shared" si="204"/>
        <v>0</v>
      </c>
      <c r="SIA28" s="568">
        <f t="shared" si="204"/>
        <v>0</v>
      </c>
      <c r="SIB28" s="568">
        <f t="shared" si="204"/>
        <v>0</v>
      </c>
      <c r="SIC28" s="568">
        <f t="shared" si="204"/>
        <v>0</v>
      </c>
      <c r="SID28" s="568">
        <f t="shared" si="204"/>
        <v>0</v>
      </c>
      <c r="SIE28" s="568">
        <f t="shared" si="204"/>
        <v>0</v>
      </c>
      <c r="SIF28" s="568">
        <f t="shared" si="204"/>
        <v>0</v>
      </c>
      <c r="SIG28" s="568">
        <f t="shared" si="204"/>
        <v>0</v>
      </c>
      <c r="SIH28" s="568">
        <f t="shared" si="204"/>
        <v>0</v>
      </c>
      <c r="SII28" s="568">
        <f t="shared" si="204"/>
        <v>0</v>
      </c>
      <c r="SIJ28" s="568">
        <f t="shared" si="204"/>
        <v>0</v>
      </c>
      <c r="SIK28" s="568">
        <f t="shared" si="204"/>
        <v>0</v>
      </c>
      <c r="SIL28" s="568">
        <f t="shared" si="204"/>
        <v>0</v>
      </c>
      <c r="SIM28" s="568">
        <f t="shared" si="204"/>
        <v>0</v>
      </c>
      <c r="SIN28" s="568">
        <f t="shared" si="204"/>
        <v>0</v>
      </c>
      <c r="SIO28" s="568">
        <f t="shared" si="204"/>
        <v>0</v>
      </c>
      <c r="SIP28" s="568">
        <f t="shared" si="204"/>
        <v>0</v>
      </c>
      <c r="SIQ28" s="568">
        <f t="shared" si="204"/>
        <v>0</v>
      </c>
      <c r="SIR28" s="568">
        <f t="shared" si="204"/>
        <v>0</v>
      </c>
      <c r="SIS28" s="568">
        <f t="shared" si="204"/>
        <v>0</v>
      </c>
      <c r="SIT28" s="568">
        <f t="shared" si="204"/>
        <v>0</v>
      </c>
      <c r="SIU28" s="568">
        <f t="shared" si="204"/>
        <v>0</v>
      </c>
      <c r="SIV28" s="568">
        <f t="shared" si="204"/>
        <v>0</v>
      </c>
      <c r="SIW28" s="568">
        <f t="shared" si="204"/>
        <v>0</v>
      </c>
      <c r="SIX28" s="568">
        <f t="shared" si="204"/>
        <v>0</v>
      </c>
      <c r="SIY28" s="568">
        <f t="shared" si="204"/>
        <v>0</v>
      </c>
      <c r="SIZ28" s="568">
        <f t="shared" si="204"/>
        <v>0</v>
      </c>
      <c r="SJA28" s="568">
        <f t="shared" si="204"/>
        <v>0</v>
      </c>
      <c r="SJB28" s="568">
        <f t="shared" si="204"/>
        <v>0</v>
      </c>
      <c r="SJC28" s="568">
        <f t="shared" si="204"/>
        <v>0</v>
      </c>
      <c r="SJD28" s="568">
        <f t="shared" si="204"/>
        <v>0</v>
      </c>
      <c r="SJE28" s="568">
        <f t="shared" si="204"/>
        <v>0</v>
      </c>
      <c r="SJF28" s="568">
        <f t="shared" si="204"/>
        <v>0</v>
      </c>
      <c r="SJG28" s="568">
        <f t="shared" si="204"/>
        <v>0</v>
      </c>
      <c r="SJH28" s="568">
        <f t="shared" si="204"/>
        <v>0</v>
      </c>
      <c r="SJI28" s="568">
        <f t="shared" si="204"/>
        <v>0</v>
      </c>
      <c r="SJJ28" s="568">
        <f t="shared" si="204"/>
        <v>0</v>
      </c>
      <c r="SJK28" s="568">
        <f t="shared" si="204"/>
        <v>0</v>
      </c>
      <c r="SJL28" s="568">
        <f t="shared" si="204"/>
        <v>0</v>
      </c>
      <c r="SJM28" s="568">
        <f t="shared" si="204"/>
        <v>0</v>
      </c>
      <c r="SJN28" s="568">
        <f t="shared" si="204"/>
        <v>0</v>
      </c>
      <c r="SJO28" s="568">
        <f t="shared" si="204"/>
        <v>0</v>
      </c>
      <c r="SJP28" s="568">
        <f t="shared" si="204"/>
        <v>0</v>
      </c>
      <c r="SJQ28" s="568">
        <f t="shared" si="204"/>
        <v>0</v>
      </c>
      <c r="SJR28" s="568">
        <f t="shared" si="204"/>
        <v>0</v>
      </c>
      <c r="SJS28" s="568">
        <f t="shared" si="204"/>
        <v>0</v>
      </c>
      <c r="SJT28" s="568">
        <f t="shared" si="204"/>
        <v>0</v>
      </c>
      <c r="SJU28" s="568">
        <f t="shared" ref="SJU28:SMF28" si="205">SJU26/365</f>
        <v>0</v>
      </c>
      <c r="SJV28" s="568">
        <f t="shared" si="205"/>
        <v>0</v>
      </c>
      <c r="SJW28" s="568">
        <f t="shared" si="205"/>
        <v>0</v>
      </c>
      <c r="SJX28" s="568">
        <f t="shared" si="205"/>
        <v>0</v>
      </c>
      <c r="SJY28" s="568">
        <f t="shared" si="205"/>
        <v>0</v>
      </c>
      <c r="SJZ28" s="568">
        <f t="shared" si="205"/>
        <v>0</v>
      </c>
      <c r="SKA28" s="568">
        <f t="shared" si="205"/>
        <v>0</v>
      </c>
      <c r="SKB28" s="568">
        <f t="shared" si="205"/>
        <v>0</v>
      </c>
      <c r="SKC28" s="568">
        <f t="shared" si="205"/>
        <v>0</v>
      </c>
      <c r="SKD28" s="568">
        <f t="shared" si="205"/>
        <v>0</v>
      </c>
      <c r="SKE28" s="568">
        <f t="shared" si="205"/>
        <v>0</v>
      </c>
      <c r="SKF28" s="568">
        <f t="shared" si="205"/>
        <v>0</v>
      </c>
      <c r="SKG28" s="568">
        <f t="shared" si="205"/>
        <v>0</v>
      </c>
      <c r="SKH28" s="568">
        <f t="shared" si="205"/>
        <v>0</v>
      </c>
      <c r="SKI28" s="568">
        <f t="shared" si="205"/>
        <v>0</v>
      </c>
      <c r="SKJ28" s="568">
        <f t="shared" si="205"/>
        <v>0</v>
      </c>
      <c r="SKK28" s="568">
        <f t="shared" si="205"/>
        <v>0</v>
      </c>
      <c r="SKL28" s="568">
        <f t="shared" si="205"/>
        <v>0</v>
      </c>
      <c r="SKM28" s="568">
        <f t="shared" si="205"/>
        <v>0</v>
      </c>
      <c r="SKN28" s="568">
        <f t="shared" si="205"/>
        <v>0</v>
      </c>
      <c r="SKO28" s="568">
        <f t="shared" si="205"/>
        <v>0</v>
      </c>
      <c r="SKP28" s="568">
        <f t="shared" si="205"/>
        <v>0</v>
      </c>
      <c r="SKQ28" s="568">
        <f t="shared" si="205"/>
        <v>0</v>
      </c>
      <c r="SKR28" s="568">
        <f t="shared" si="205"/>
        <v>0</v>
      </c>
      <c r="SKS28" s="568">
        <f t="shared" si="205"/>
        <v>0</v>
      </c>
      <c r="SKT28" s="568">
        <f t="shared" si="205"/>
        <v>0</v>
      </c>
      <c r="SKU28" s="568">
        <f t="shared" si="205"/>
        <v>0</v>
      </c>
      <c r="SKV28" s="568">
        <f t="shared" si="205"/>
        <v>0</v>
      </c>
      <c r="SKW28" s="568">
        <f t="shared" si="205"/>
        <v>0</v>
      </c>
      <c r="SKX28" s="568">
        <f t="shared" si="205"/>
        <v>0</v>
      </c>
      <c r="SKY28" s="568">
        <f t="shared" si="205"/>
        <v>0</v>
      </c>
      <c r="SKZ28" s="568">
        <f t="shared" si="205"/>
        <v>0</v>
      </c>
      <c r="SLA28" s="568">
        <f t="shared" si="205"/>
        <v>0</v>
      </c>
      <c r="SLB28" s="568">
        <f t="shared" si="205"/>
        <v>0</v>
      </c>
      <c r="SLC28" s="568">
        <f t="shared" si="205"/>
        <v>0</v>
      </c>
      <c r="SLD28" s="568">
        <f t="shared" si="205"/>
        <v>0</v>
      </c>
      <c r="SLE28" s="568">
        <f t="shared" si="205"/>
        <v>0</v>
      </c>
      <c r="SLF28" s="568">
        <f t="shared" si="205"/>
        <v>0</v>
      </c>
      <c r="SLG28" s="568">
        <f t="shared" si="205"/>
        <v>0</v>
      </c>
      <c r="SLH28" s="568">
        <f t="shared" si="205"/>
        <v>0</v>
      </c>
      <c r="SLI28" s="568">
        <f t="shared" si="205"/>
        <v>0</v>
      </c>
      <c r="SLJ28" s="568">
        <f t="shared" si="205"/>
        <v>0</v>
      </c>
      <c r="SLK28" s="568">
        <f t="shared" si="205"/>
        <v>0</v>
      </c>
      <c r="SLL28" s="568">
        <f t="shared" si="205"/>
        <v>0</v>
      </c>
      <c r="SLM28" s="568">
        <f t="shared" si="205"/>
        <v>0</v>
      </c>
      <c r="SLN28" s="568">
        <f t="shared" si="205"/>
        <v>0</v>
      </c>
      <c r="SLO28" s="568">
        <f t="shared" si="205"/>
        <v>0</v>
      </c>
      <c r="SLP28" s="568">
        <f t="shared" si="205"/>
        <v>0</v>
      </c>
      <c r="SLQ28" s="568">
        <f t="shared" si="205"/>
        <v>0</v>
      </c>
      <c r="SLR28" s="568">
        <f t="shared" si="205"/>
        <v>0</v>
      </c>
      <c r="SLS28" s="568">
        <f t="shared" si="205"/>
        <v>0</v>
      </c>
      <c r="SLT28" s="568">
        <f t="shared" si="205"/>
        <v>0</v>
      </c>
      <c r="SLU28" s="568">
        <f t="shared" si="205"/>
        <v>0</v>
      </c>
      <c r="SLV28" s="568">
        <f t="shared" si="205"/>
        <v>0</v>
      </c>
      <c r="SLW28" s="568">
        <f t="shared" si="205"/>
        <v>0</v>
      </c>
      <c r="SLX28" s="568">
        <f t="shared" si="205"/>
        <v>0</v>
      </c>
      <c r="SLY28" s="568">
        <f t="shared" si="205"/>
        <v>0</v>
      </c>
      <c r="SLZ28" s="568">
        <f t="shared" si="205"/>
        <v>0</v>
      </c>
      <c r="SMA28" s="568">
        <f t="shared" si="205"/>
        <v>0</v>
      </c>
      <c r="SMB28" s="568">
        <f t="shared" si="205"/>
        <v>0</v>
      </c>
      <c r="SMC28" s="568">
        <f t="shared" si="205"/>
        <v>0</v>
      </c>
      <c r="SMD28" s="568">
        <f t="shared" si="205"/>
        <v>0</v>
      </c>
      <c r="SME28" s="568">
        <f t="shared" si="205"/>
        <v>0</v>
      </c>
      <c r="SMF28" s="568">
        <f t="shared" si="205"/>
        <v>0</v>
      </c>
      <c r="SMG28" s="568">
        <f t="shared" ref="SMG28:SOR28" si="206">SMG26/365</f>
        <v>0</v>
      </c>
      <c r="SMH28" s="568">
        <f t="shared" si="206"/>
        <v>0</v>
      </c>
      <c r="SMI28" s="568">
        <f t="shared" si="206"/>
        <v>0</v>
      </c>
      <c r="SMJ28" s="568">
        <f t="shared" si="206"/>
        <v>0</v>
      </c>
      <c r="SMK28" s="568">
        <f t="shared" si="206"/>
        <v>0</v>
      </c>
      <c r="SML28" s="568">
        <f t="shared" si="206"/>
        <v>0</v>
      </c>
      <c r="SMM28" s="568">
        <f t="shared" si="206"/>
        <v>0</v>
      </c>
      <c r="SMN28" s="568">
        <f t="shared" si="206"/>
        <v>0</v>
      </c>
      <c r="SMO28" s="568">
        <f t="shared" si="206"/>
        <v>0</v>
      </c>
      <c r="SMP28" s="568">
        <f t="shared" si="206"/>
        <v>0</v>
      </c>
      <c r="SMQ28" s="568">
        <f t="shared" si="206"/>
        <v>0</v>
      </c>
      <c r="SMR28" s="568">
        <f t="shared" si="206"/>
        <v>0</v>
      </c>
      <c r="SMS28" s="568">
        <f t="shared" si="206"/>
        <v>0</v>
      </c>
      <c r="SMT28" s="568">
        <f t="shared" si="206"/>
        <v>0</v>
      </c>
      <c r="SMU28" s="568">
        <f t="shared" si="206"/>
        <v>0</v>
      </c>
      <c r="SMV28" s="568">
        <f t="shared" si="206"/>
        <v>0</v>
      </c>
      <c r="SMW28" s="568">
        <f t="shared" si="206"/>
        <v>0</v>
      </c>
      <c r="SMX28" s="568">
        <f t="shared" si="206"/>
        <v>0</v>
      </c>
      <c r="SMY28" s="568">
        <f t="shared" si="206"/>
        <v>0</v>
      </c>
      <c r="SMZ28" s="568">
        <f t="shared" si="206"/>
        <v>0</v>
      </c>
      <c r="SNA28" s="568">
        <f t="shared" si="206"/>
        <v>0</v>
      </c>
      <c r="SNB28" s="568">
        <f t="shared" si="206"/>
        <v>0</v>
      </c>
      <c r="SNC28" s="568">
        <f t="shared" si="206"/>
        <v>0</v>
      </c>
      <c r="SND28" s="568">
        <f t="shared" si="206"/>
        <v>0</v>
      </c>
      <c r="SNE28" s="568">
        <f t="shared" si="206"/>
        <v>0</v>
      </c>
      <c r="SNF28" s="568">
        <f t="shared" si="206"/>
        <v>0</v>
      </c>
      <c r="SNG28" s="568">
        <f t="shared" si="206"/>
        <v>0</v>
      </c>
      <c r="SNH28" s="568">
        <f t="shared" si="206"/>
        <v>0</v>
      </c>
      <c r="SNI28" s="568">
        <f t="shared" si="206"/>
        <v>0</v>
      </c>
      <c r="SNJ28" s="568">
        <f t="shared" si="206"/>
        <v>0</v>
      </c>
      <c r="SNK28" s="568">
        <f t="shared" si="206"/>
        <v>0</v>
      </c>
      <c r="SNL28" s="568">
        <f t="shared" si="206"/>
        <v>0</v>
      </c>
      <c r="SNM28" s="568">
        <f t="shared" si="206"/>
        <v>0</v>
      </c>
      <c r="SNN28" s="568">
        <f t="shared" si="206"/>
        <v>0</v>
      </c>
      <c r="SNO28" s="568">
        <f t="shared" si="206"/>
        <v>0</v>
      </c>
      <c r="SNP28" s="568">
        <f t="shared" si="206"/>
        <v>0</v>
      </c>
      <c r="SNQ28" s="568">
        <f t="shared" si="206"/>
        <v>0</v>
      </c>
      <c r="SNR28" s="568">
        <f t="shared" si="206"/>
        <v>0</v>
      </c>
      <c r="SNS28" s="568">
        <f t="shared" si="206"/>
        <v>0</v>
      </c>
      <c r="SNT28" s="568">
        <f t="shared" si="206"/>
        <v>0</v>
      </c>
      <c r="SNU28" s="568">
        <f t="shared" si="206"/>
        <v>0</v>
      </c>
      <c r="SNV28" s="568">
        <f t="shared" si="206"/>
        <v>0</v>
      </c>
      <c r="SNW28" s="568">
        <f t="shared" si="206"/>
        <v>0</v>
      </c>
      <c r="SNX28" s="568">
        <f t="shared" si="206"/>
        <v>0</v>
      </c>
      <c r="SNY28" s="568">
        <f t="shared" si="206"/>
        <v>0</v>
      </c>
      <c r="SNZ28" s="568">
        <f t="shared" si="206"/>
        <v>0</v>
      </c>
      <c r="SOA28" s="568">
        <f t="shared" si="206"/>
        <v>0</v>
      </c>
      <c r="SOB28" s="568">
        <f t="shared" si="206"/>
        <v>0</v>
      </c>
      <c r="SOC28" s="568">
        <f t="shared" si="206"/>
        <v>0</v>
      </c>
      <c r="SOD28" s="568">
        <f t="shared" si="206"/>
        <v>0</v>
      </c>
      <c r="SOE28" s="568">
        <f t="shared" si="206"/>
        <v>0</v>
      </c>
      <c r="SOF28" s="568">
        <f t="shared" si="206"/>
        <v>0</v>
      </c>
      <c r="SOG28" s="568">
        <f t="shared" si="206"/>
        <v>0</v>
      </c>
      <c r="SOH28" s="568">
        <f t="shared" si="206"/>
        <v>0</v>
      </c>
      <c r="SOI28" s="568">
        <f t="shared" si="206"/>
        <v>0</v>
      </c>
      <c r="SOJ28" s="568">
        <f t="shared" si="206"/>
        <v>0</v>
      </c>
      <c r="SOK28" s="568">
        <f t="shared" si="206"/>
        <v>0</v>
      </c>
      <c r="SOL28" s="568">
        <f t="shared" si="206"/>
        <v>0</v>
      </c>
      <c r="SOM28" s="568">
        <f t="shared" si="206"/>
        <v>0</v>
      </c>
      <c r="SON28" s="568">
        <f t="shared" si="206"/>
        <v>0</v>
      </c>
      <c r="SOO28" s="568">
        <f t="shared" si="206"/>
        <v>0</v>
      </c>
      <c r="SOP28" s="568">
        <f t="shared" si="206"/>
        <v>0</v>
      </c>
      <c r="SOQ28" s="568">
        <f t="shared" si="206"/>
        <v>0</v>
      </c>
      <c r="SOR28" s="568">
        <f t="shared" si="206"/>
        <v>0</v>
      </c>
      <c r="SOS28" s="568">
        <f t="shared" ref="SOS28:SRD28" si="207">SOS26/365</f>
        <v>0</v>
      </c>
      <c r="SOT28" s="568">
        <f t="shared" si="207"/>
        <v>0</v>
      </c>
      <c r="SOU28" s="568">
        <f t="shared" si="207"/>
        <v>0</v>
      </c>
      <c r="SOV28" s="568">
        <f t="shared" si="207"/>
        <v>0</v>
      </c>
      <c r="SOW28" s="568">
        <f t="shared" si="207"/>
        <v>0</v>
      </c>
      <c r="SOX28" s="568">
        <f t="shared" si="207"/>
        <v>0</v>
      </c>
      <c r="SOY28" s="568">
        <f t="shared" si="207"/>
        <v>0</v>
      </c>
      <c r="SOZ28" s="568">
        <f t="shared" si="207"/>
        <v>0</v>
      </c>
      <c r="SPA28" s="568">
        <f t="shared" si="207"/>
        <v>0</v>
      </c>
      <c r="SPB28" s="568">
        <f t="shared" si="207"/>
        <v>0</v>
      </c>
      <c r="SPC28" s="568">
        <f t="shared" si="207"/>
        <v>0</v>
      </c>
      <c r="SPD28" s="568">
        <f t="shared" si="207"/>
        <v>0</v>
      </c>
      <c r="SPE28" s="568">
        <f t="shared" si="207"/>
        <v>0</v>
      </c>
      <c r="SPF28" s="568">
        <f t="shared" si="207"/>
        <v>0</v>
      </c>
      <c r="SPG28" s="568">
        <f t="shared" si="207"/>
        <v>0</v>
      </c>
      <c r="SPH28" s="568">
        <f t="shared" si="207"/>
        <v>0</v>
      </c>
      <c r="SPI28" s="568">
        <f t="shared" si="207"/>
        <v>0</v>
      </c>
      <c r="SPJ28" s="568">
        <f t="shared" si="207"/>
        <v>0</v>
      </c>
      <c r="SPK28" s="568">
        <f t="shared" si="207"/>
        <v>0</v>
      </c>
      <c r="SPL28" s="568">
        <f t="shared" si="207"/>
        <v>0</v>
      </c>
      <c r="SPM28" s="568">
        <f t="shared" si="207"/>
        <v>0</v>
      </c>
      <c r="SPN28" s="568">
        <f t="shared" si="207"/>
        <v>0</v>
      </c>
      <c r="SPO28" s="568">
        <f t="shared" si="207"/>
        <v>0</v>
      </c>
      <c r="SPP28" s="568">
        <f t="shared" si="207"/>
        <v>0</v>
      </c>
      <c r="SPQ28" s="568">
        <f t="shared" si="207"/>
        <v>0</v>
      </c>
      <c r="SPR28" s="568">
        <f t="shared" si="207"/>
        <v>0</v>
      </c>
      <c r="SPS28" s="568">
        <f t="shared" si="207"/>
        <v>0</v>
      </c>
      <c r="SPT28" s="568">
        <f t="shared" si="207"/>
        <v>0</v>
      </c>
      <c r="SPU28" s="568">
        <f t="shared" si="207"/>
        <v>0</v>
      </c>
      <c r="SPV28" s="568">
        <f t="shared" si="207"/>
        <v>0</v>
      </c>
      <c r="SPW28" s="568">
        <f t="shared" si="207"/>
        <v>0</v>
      </c>
      <c r="SPX28" s="568">
        <f t="shared" si="207"/>
        <v>0</v>
      </c>
      <c r="SPY28" s="568">
        <f t="shared" si="207"/>
        <v>0</v>
      </c>
      <c r="SPZ28" s="568">
        <f t="shared" si="207"/>
        <v>0</v>
      </c>
      <c r="SQA28" s="568">
        <f t="shared" si="207"/>
        <v>0</v>
      </c>
      <c r="SQB28" s="568">
        <f t="shared" si="207"/>
        <v>0</v>
      </c>
      <c r="SQC28" s="568">
        <f t="shared" si="207"/>
        <v>0</v>
      </c>
      <c r="SQD28" s="568">
        <f t="shared" si="207"/>
        <v>0</v>
      </c>
      <c r="SQE28" s="568">
        <f t="shared" si="207"/>
        <v>0</v>
      </c>
      <c r="SQF28" s="568">
        <f t="shared" si="207"/>
        <v>0</v>
      </c>
      <c r="SQG28" s="568">
        <f t="shared" si="207"/>
        <v>0</v>
      </c>
      <c r="SQH28" s="568">
        <f t="shared" si="207"/>
        <v>0</v>
      </c>
      <c r="SQI28" s="568">
        <f t="shared" si="207"/>
        <v>0</v>
      </c>
      <c r="SQJ28" s="568">
        <f t="shared" si="207"/>
        <v>0</v>
      </c>
      <c r="SQK28" s="568">
        <f t="shared" si="207"/>
        <v>0</v>
      </c>
      <c r="SQL28" s="568">
        <f t="shared" si="207"/>
        <v>0</v>
      </c>
      <c r="SQM28" s="568">
        <f t="shared" si="207"/>
        <v>0</v>
      </c>
      <c r="SQN28" s="568">
        <f t="shared" si="207"/>
        <v>0</v>
      </c>
      <c r="SQO28" s="568">
        <f t="shared" si="207"/>
        <v>0</v>
      </c>
      <c r="SQP28" s="568">
        <f t="shared" si="207"/>
        <v>0</v>
      </c>
      <c r="SQQ28" s="568">
        <f t="shared" si="207"/>
        <v>0</v>
      </c>
      <c r="SQR28" s="568">
        <f t="shared" si="207"/>
        <v>0</v>
      </c>
      <c r="SQS28" s="568">
        <f t="shared" si="207"/>
        <v>0</v>
      </c>
      <c r="SQT28" s="568">
        <f t="shared" si="207"/>
        <v>0</v>
      </c>
      <c r="SQU28" s="568">
        <f t="shared" si="207"/>
        <v>0</v>
      </c>
      <c r="SQV28" s="568">
        <f t="shared" si="207"/>
        <v>0</v>
      </c>
      <c r="SQW28" s="568">
        <f t="shared" si="207"/>
        <v>0</v>
      </c>
      <c r="SQX28" s="568">
        <f t="shared" si="207"/>
        <v>0</v>
      </c>
      <c r="SQY28" s="568">
        <f t="shared" si="207"/>
        <v>0</v>
      </c>
      <c r="SQZ28" s="568">
        <f t="shared" si="207"/>
        <v>0</v>
      </c>
      <c r="SRA28" s="568">
        <f t="shared" si="207"/>
        <v>0</v>
      </c>
      <c r="SRB28" s="568">
        <f t="shared" si="207"/>
        <v>0</v>
      </c>
      <c r="SRC28" s="568">
        <f t="shared" si="207"/>
        <v>0</v>
      </c>
      <c r="SRD28" s="568">
        <f t="shared" si="207"/>
        <v>0</v>
      </c>
      <c r="SRE28" s="568">
        <f t="shared" ref="SRE28:STP28" si="208">SRE26/365</f>
        <v>0</v>
      </c>
      <c r="SRF28" s="568">
        <f t="shared" si="208"/>
        <v>0</v>
      </c>
      <c r="SRG28" s="568">
        <f t="shared" si="208"/>
        <v>0</v>
      </c>
      <c r="SRH28" s="568">
        <f t="shared" si="208"/>
        <v>0</v>
      </c>
      <c r="SRI28" s="568">
        <f t="shared" si="208"/>
        <v>0</v>
      </c>
      <c r="SRJ28" s="568">
        <f t="shared" si="208"/>
        <v>0</v>
      </c>
      <c r="SRK28" s="568">
        <f t="shared" si="208"/>
        <v>0</v>
      </c>
      <c r="SRL28" s="568">
        <f t="shared" si="208"/>
        <v>0</v>
      </c>
      <c r="SRM28" s="568">
        <f t="shared" si="208"/>
        <v>0</v>
      </c>
      <c r="SRN28" s="568">
        <f t="shared" si="208"/>
        <v>0</v>
      </c>
      <c r="SRO28" s="568">
        <f t="shared" si="208"/>
        <v>0</v>
      </c>
      <c r="SRP28" s="568">
        <f t="shared" si="208"/>
        <v>0</v>
      </c>
      <c r="SRQ28" s="568">
        <f t="shared" si="208"/>
        <v>0</v>
      </c>
      <c r="SRR28" s="568">
        <f t="shared" si="208"/>
        <v>0</v>
      </c>
      <c r="SRS28" s="568">
        <f t="shared" si="208"/>
        <v>0</v>
      </c>
      <c r="SRT28" s="568">
        <f t="shared" si="208"/>
        <v>0</v>
      </c>
      <c r="SRU28" s="568">
        <f t="shared" si="208"/>
        <v>0</v>
      </c>
      <c r="SRV28" s="568">
        <f t="shared" si="208"/>
        <v>0</v>
      </c>
      <c r="SRW28" s="568">
        <f t="shared" si="208"/>
        <v>0</v>
      </c>
      <c r="SRX28" s="568">
        <f t="shared" si="208"/>
        <v>0</v>
      </c>
      <c r="SRY28" s="568">
        <f t="shared" si="208"/>
        <v>0</v>
      </c>
      <c r="SRZ28" s="568">
        <f t="shared" si="208"/>
        <v>0</v>
      </c>
      <c r="SSA28" s="568">
        <f t="shared" si="208"/>
        <v>0</v>
      </c>
      <c r="SSB28" s="568">
        <f t="shared" si="208"/>
        <v>0</v>
      </c>
      <c r="SSC28" s="568">
        <f t="shared" si="208"/>
        <v>0</v>
      </c>
      <c r="SSD28" s="568">
        <f t="shared" si="208"/>
        <v>0</v>
      </c>
      <c r="SSE28" s="568">
        <f t="shared" si="208"/>
        <v>0</v>
      </c>
      <c r="SSF28" s="568">
        <f t="shared" si="208"/>
        <v>0</v>
      </c>
      <c r="SSG28" s="568">
        <f t="shared" si="208"/>
        <v>0</v>
      </c>
      <c r="SSH28" s="568">
        <f t="shared" si="208"/>
        <v>0</v>
      </c>
      <c r="SSI28" s="568">
        <f t="shared" si="208"/>
        <v>0</v>
      </c>
      <c r="SSJ28" s="568">
        <f t="shared" si="208"/>
        <v>0</v>
      </c>
      <c r="SSK28" s="568">
        <f t="shared" si="208"/>
        <v>0</v>
      </c>
      <c r="SSL28" s="568">
        <f t="shared" si="208"/>
        <v>0</v>
      </c>
      <c r="SSM28" s="568">
        <f t="shared" si="208"/>
        <v>0</v>
      </c>
      <c r="SSN28" s="568">
        <f t="shared" si="208"/>
        <v>0</v>
      </c>
      <c r="SSO28" s="568">
        <f t="shared" si="208"/>
        <v>0</v>
      </c>
      <c r="SSP28" s="568">
        <f t="shared" si="208"/>
        <v>0</v>
      </c>
      <c r="SSQ28" s="568">
        <f t="shared" si="208"/>
        <v>0</v>
      </c>
      <c r="SSR28" s="568">
        <f t="shared" si="208"/>
        <v>0</v>
      </c>
      <c r="SSS28" s="568">
        <f t="shared" si="208"/>
        <v>0</v>
      </c>
      <c r="SST28" s="568">
        <f t="shared" si="208"/>
        <v>0</v>
      </c>
      <c r="SSU28" s="568">
        <f t="shared" si="208"/>
        <v>0</v>
      </c>
      <c r="SSV28" s="568">
        <f t="shared" si="208"/>
        <v>0</v>
      </c>
      <c r="SSW28" s="568">
        <f t="shared" si="208"/>
        <v>0</v>
      </c>
      <c r="SSX28" s="568">
        <f t="shared" si="208"/>
        <v>0</v>
      </c>
      <c r="SSY28" s="568">
        <f t="shared" si="208"/>
        <v>0</v>
      </c>
      <c r="SSZ28" s="568">
        <f t="shared" si="208"/>
        <v>0</v>
      </c>
      <c r="STA28" s="568">
        <f t="shared" si="208"/>
        <v>0</v>
      </c>
      <c r="STB28" s="568">
        <f t="shared" si="208"/>
        <v>0</v>
      </c>
      <c r="STC28" s="568">
        <f t="shared" si="208"/>
        <v>0</v>
      </c>
      <c r="STD28" s="568">
        <f t="shared" si="208"/>
        <v>0</v>
      </c>
      <c r="STE28" s="568">
        <f t="shared" si="208"/>
        <v>0</v>
      </c>
      <c r="STF28" s="568">
        <f t="shared" si="208"/>
        <v>0</v>
      </c>
      <c r="STG28" s="568">
        <f t="shared" si="208"/>
        <v>0</v>
      </c>
      <c r="STH28" s="568">
        <f t="shared" si="208"/>
        <v>0</v>
      </c>
      <c r="STI28" s="568">
        <f t="shared" si="208"/>
        <v>0</v>
      </c>
      <c r="STJ28" s="568">
        <f t="shared" si="208"/>
        <v>0</v>
      </c>
      <c r="STK28" s="568">
        <f t="shared" si="208"/>
        <v>0</v>
      </c>
      <c r="STL28" s="568">
        <f t="shared" si="208"/>
        <v>0</v>
      </c>
      <c r="STM28" s="568">
        <f t="shared" si="208"/>
        <v>0</v>
      </c>
      <c r="STN28" s="568">
        <f t="shared" si="208"/>
        <v>0</v>
      </c>
      <c r="STO28" s="568">
        <f t="shared" si="208"/>
        <v>0</v>
      </c>
      <c r="STP28" s="568">
        <f t="shared" si="208"/>
        <v>0</v>
      </c>
      <c r="STQ28" s="568">
        <f t="shared" ref="STQ28:SWB28" si="209">STQ26/365</f>
        <v>0</v>
      </c>
      <c r="STR28" s="568">
        <f t="shared" si="209"/>
        <v>0</v>
      </c>
      <c r="STS28" s="568">
        <f t="shared" si="209"/>
        <v>0</v>
      </c>
      <c r="STT28" s="568">
        <f t="shared" si="209"/>
        <v>0</v>
      </c>
      <c r="STU28" s="568">
        <f t="shared" si="209"/>
        <v>0</v>
      </c>
      <c r="STV28" s="568">
        <f t="shared" si="209"/>
        <v>0</v>
      </c>
      <c r="STW28" s="568">
        <f t="shared" si="209"/>
        <v>0</v>
      </c>
      <c r="STX28" s="568">
        <f t="shared" si="209"/>
        <v>0</v>
      </c>
      <c r="STY28" s="568">
        <f t="shared" si="209"/>
        <v>0</v>
      </c>
      <c r="STZ28" s="568">
        <f t="shared" si="209"/>
        <v>0</v>
      </c>
      <c r="SUA28" s="568">
        <f t="shared" si="209"/>
        <v>0</v>
      </c>
      <c r="SUB28" s="568">
        <f t="shared" si="209"/>
        <v>0</v>
      </c>
      <c r="SUC28" s="568">
        <f t="shared" si="209"/>
        <v>0</v>
      </c>
      <c r="SUD28" s="568">
        <f t="shared" si="209"/>
        <v>0</v>
      </c>
      <c r="SUE28" s="568">
        <f t="shared" si="209"/>
        <v>0</v>
      </c>
      <c r="SUF28" s="568">
        <f t="shared" si="209"/>
        <v>0</v>
      </c>
      <c r="SUG28" s="568">
        <f t="shared" si="209"/>
        <v>0</v>
      </c>
      <c r="SUH28" s="568">
        <f t="shared" si="209"/>
        <v>0</v>
      </c>
      <c r="SUI28" s="568">
        <f t="shared" si="209"/>
        <v>0</v>
      </c>
      <c r="SUJ28" s="568">
        <f t="shared" si="209"/>
        <v>0</v>
      </c>
      <c r="SUK28" s="568">
        <f t="shared" si="209"/>
        <v>0</v>
      </c>
      <c r="SUL28" s="568">
        <f t="shared" si="209"/>
        <v>0</v>
      </c>
      <c r="SUM28" s="568">
        <f t="shared" si="209"/>
        <v>0</v>
      </c>
      <c r="SUN28" s="568">
        <f t="shared" si="209"/>
        <v>0</v>
      </c>
      <c r="SUO28" s="568">
        <f t="shared" si="209"/>
        <v>0</v>
      </c>
      <c r="SUP28" s="568">
        <f t="shared" si="209"/>
        <v>0</v>
      </c>
      <c r="SUQ28" s="568">
        <f t="shared" si="209"/>
        <v>0</v>
      </c>
      <c r="SUR28" s="568">
        <f t="shared" si="209"/>
        <v>0</v>
      </c>
      <c r="SUS28" s="568">
        <f t="shared" si="209"/>
        <v>0</v>
      </c>
      <c r="SUT28" s="568">
        <f t="shared" si="209"/>
        <v>0</v>
      </c>
      <c r="SUU28" s="568">
        <f t="shared" si="209"/>
        <v>0</v>
      </c>
      <c r="SUV28" s="568">
        <f t="shared" si="209"/>
        <v>0</v>
      </c>
      <c r="SUW28" s="568">
        <f t="shared" si="209"/>
        <v>0</v>
      </c>
      <c r="SUX28" s="568">
        <f t="shared" si="209"/>
        <v>0</v>
      </c>
      <c r="SUY28" s="568">
        <f t="shared" si="209"/>
        <v>0</v>
      </c>
      <c r="SUZ28" s="568">
        <f t="shared" si="209"/>
        <v>0</v>
      </c>
      <c r="SVA28" s="568">
        <f t="shared" si="209"/>
        <v>0</v>
      </c>
      <c r="SVB28" s="568">
        <f t="shared" si="209"/>
        <v>0</v>
      </c>
      <c r="SVC28" s="568">
        <f t="shared" si="209"/>
        <v>0</v>
      </c>
      <c r="SVD28" s="568">
        <f t="shared" si="209"/>
        <v>0</v>
      </c>
      <c r="SVE28" s="568">
        <f t="shared" si="209"/>
        <v>0</v>
      </c>
      <c r="SVF28" s="568">
        <f t="shared" si="209"/>
        <v>0</v>
      </c>
      <c r="SVG28" s="568">
        <f t="shared" si="209"/>
        <v>0</v>
      </c>
      <c r="SVH28" s="568">
        <f t="shared" si="209"/>
        <v>0</v>
      </c>
      <c r="SVI28" s="568">
        <f t="shared" si="209"/>
        <v>0</v>
      </c>
      <c r="SVJ28" s="568">
        <f t="shared" si="209"/>
        <v>0</v>
      </c>
      <c r="SVK28" s="568">
        <f t="shared" si="209"/>
        <v>0</v>
      </c>
      <c r="SVL28" s="568">
        <f t="shared" si="209"/>
        <v>0</v>
      </c>
      <c r="SVM28" s="568">
        <f t="shared" si="209"/>
        <v>0</v>
      </c>
      <c r="SVN28" s="568">
        <f t="shared" si="209"/>
        <v>0</v>
      </c>
      <c r="SVO28" s="568">
        <f t="shared" si="209"/>
        <v>0</v>
      </c>
      <c r="SVP28" s="568">
        <f t="shared" si="209"/>
        <v>0</v>
      </c>
      <c r="SVQ28" s="568">
        <f t="shared" si="209"/>
        <v>0</v>
      </c>
      <c r="SVR28" s="568">
        <f t="shared" si="209"/>
        <v>0</v>
      </c>
      <c r="SVS28" s="568">
        <f t="shared" si="209"/>
        <v>0</v>
      </c>
      <c r="SVT28" s="568">
        <f t="shared" si="209"/>
        <v>0</v>
      </c>
      <c r="SVU28" s="568">
        <f t="shared" si="209"/>
        <v>0</v>
      </c>
      <c r="SVV28" s="568">
        <f t="shared" si="209"/>
        <v>0</v>
      </c>
      <c r="SVW28" s="568">
        <f t="shared" si="209"/>
        <v>0</v>
      </c>
      <c r="SVX28" s="568">
        <f t="shared" si="209"/>
        <v>0</v>
      </c>
      <c r="SVY28" s="568">
        <f t="shared" si="209"/>
        <v>0</v>
      </c>
      <c r="SVZ28" s="568">
        <f t="shared" si="209"/>
        <v>0</v>
      </c>
      <c r="SWA28" s="568">
        <f t="shared" si="209"/>
        <v>0</v>
      </c>
      <c r="SWB28" s="568">
        <f t="shared" si="209"/>
        <v>0</v>
      </c>
      <c r="SWC28" s="568">
        <f t="shared" ref="SWC28:SYN28" si="210">SWC26/365</f>
        <v>0</v>
      </c>
      <c r="SWD28" s="568">
        <f t="shared" si="210"/>
        <v>0</v>
      </c>
      <c r="SWE28" s="568">
        <f t="shared" si="210"/>
        <v>0</v>
      </c>
      <c r="SWF28" s="568">
        <f t="shared" si="210"/>
        <v>0</v>
      </c>
      <c r="SWG28" s="568">
        <f t="shared" si="210"/>
        <v>0</v>
      </c>
      <c r="SWH28" s="568">
        <f t="shared" si="210"/>
        <v>0</v>
      </c>
      <c r="SWI28" s="568">
        <f t="shared" si="210"/>
        <v>0</v>
      </c>
      <c r="SWJ28" s="568">
        <f t="shared" si="210"/>
        <v>0</v>
      </c>
      <c r="SWK28" s="568">
        <f t="shared" si="210"/>
        <v>0</v>
      </c>
      <c r="SWL28" s="568">
        <f t="shared" si="210"/>
        <v>0</v>
      </c>
      <c r="SWM28" s="568">
        <f t="shared" si="210"/>
        <v>0</v>
      </c>
      <c r="SWN28" s="568">
        <f t="shared" si="210"/>
        <v>0</v>
      </c>
      <c r="SWO28" s="568">
        <f t="shared" si="210"/>
        <v>0</v>
      </c>
      <c r="SWP28" s="568">
        <f t="shared" si="210"/>
        <v>0</v>
      </c>
      <c r="SWQ28" s="568">
        <f t="shared" si="210"/>
        <v>0</v>
      </c>
      <c r="SWR28" s="568">
        <f t="shared" si="210"/>
        <v>0</v>
      </c>
      <c r="SWS28" s="568">
        <f t="shared" si="210"/>
        <v>0</v>
      </c>
      <c r="SWT28" s="568">
        <f t="shared" si="210"/>
        <v>0</v>
      </c>
      <c r="SWU28" s="568">
        <f t="shared" si="210"/>
        <v>0</v>
      </c>
      <c r="SWV28" s="568">
        <f t="shared" si="210"/>
        <v>0</v>
      </c>
      <c r="SWW28" s="568">
        <f t="shared" si="210"/>
        <v>0</v>
      </c>
      <c r="SWX28" s="568">
        <f t="shared" si="210"/>
        <v>0</v>
      </c>
      <c r="SWY28" s="568">
        <f t="shared" si="210"/>
        <v>0</v>
      </c>
      <c r="SWZ28" s="568">
        <f t="shared" si="210"/>
        <v>0</v>
      </c>
      <c r="SXA28" s="568">
        <f t="shared" si="210"/>
        <v>0</v>
      </c>
      <c r="SXB28" s="568">
        <f t="shared" si="210"/>
        <v>0</v>
      </c>
      <c r="SXC28" s="568">
        <f t="shared" si="210"/>
        <v>0</v>
      </c>
      <c r="SXD28" s="568">
        <f t="shared" si="210"/>
        <v>0</v>
      </c>
      <c r="SXE28" s="568">
        <f t="shared" si="210"/>
        <v>0</v>
      </c>
      <c r="SXF28" s="568">
        <f t="shared" si="210"/>
        <v>0</v>
      </c>
      <c r="SXG28" s="568">
        <f t="shared" si="210"/>
        <v>0</v>
      </c>
      <c r="SXH28" s="568">
        <f t="shared" si="210"/>
        <v>0</v>
      </c>
      <c r="SXI28" s="568">
        <f t="shared" si="210"/>
        <v>0</v>
      </c>
      <c r="SXJ28" s="568">
        <f t="shared" si="210"/>
        <v>0</v>
      </c>
      <c r="SXK28" s="568">
        <f t="shared" si="210"/>
        <v>0</v>
      </c>
      <c r="SXL28" s="568">
        <f t="shared" si="210"/>
        <v>0</v>
      </c>
      <c r="SXM28" s="568">
        <f t="shared" si="210"/>
        <v>0</v>
      </c>
      <c r="SXN28" s="568">
        <f t="shared" si="210"/>
        <v>0</v>
      </c>
      <c r="SXO28" s="568">
        <f t="shared" si="210"/>
        <v>0</v>
      </c>
      <c r="SXP28" s="568">
        <f t="shared" si="210"/>
        <v>0</v>
      </c>
      <c r="SXQ28" s="568">
        <f t="shared" si="210"/>
        <v>0</v>
      </c>
      <c r="SXR28" s="568">
        <f t="shared" si="210"/>
        <v>0</v>
      </c>
      <c r="SXS28" s="568">
        <f t="shared" si="210"/>
        <v>0</v>
      </c>
      <c r="SXT28" s="568">
        <f t="shared" si="210"/>
        <v>0</v>
      </c>
      <c r="SXU28" s="568">
        <f t="shared" si="210"/>
        <v>0</v>
      </c>
      <c r="SXV28" s="568">
        <f t="shared" si="210"/>
        <v>0</v>
      </c>
      <c r="SXW28" s="568">
        <f t="shared" si="210"/>
        <v>0</v>
      </c>
      <c r="SXX28" s="568">
        <f t="shared" si="210"/>
        <v>0</v>
      </c>
      <c r="SXY28" s="568">
        <f t="shared" si="210"/>
        <v>0</v>
      </c>
      <c r="SXZ28" s="568">
        <f t="shared" si="210"/>
        <v>0</v>
      </c>
      <c r="SYA28" s="568">
        <f t="shared" si="210"/>
        <v>0</v>
      </c>
      <c r="SYB28" s="568">
        <f t="shared" si="210"/>
        <v>0</v>
      </c>
      <c r="SYC28" s="568">
        <f t="shared" si="210"/>
        <v>0</v>
      </c>
      <c r="SYD28" s="568">
        <f t="shared" si="210"/>
        <v>0</v>
      </c>
      <c r="SYE28" s="568">
        <f t="shared" si="210"/>
        <v>0</v>
      </c>
      <c r="SYF28" s="568">
        <f t="shared" si="210"/>
        <v>0</v>
      </c>
      <c r="SYG28" s="568">
        <f t="shared" si="210"/>
        <v>0</v>
      </c>
      <c r="SYH28" s="568">
        <f t="shared" si="210"/>
        <v>0</v>
      </c>
      <c r="SYI28" s="568">
        <f t="shared" si="210"/>
        <v>0</v>
      </c>
      <c r="SYJ28" s="568">
        <f t="shared" si="210"/>
        <v>0</v>
      </c>
      <c r="SYK28" s="568">
        <f t="shared" si="210"/>
        <v>0</v>
      </c>
      <c r="SYL28" s="568">
        <f t="shared" si="210"/>
        <v>0</v>
      </c>
      <c r="SYM28" s="568">
        <f t="shared" si="210"/>
        <v>0</v>
      </c>
      <c r="SYN28" s="568">
        <f t="shared" si="210"/>
        <v>0</v>
      </c>
      <c r="SYO28" s="568">
        <f t="shared" ref="SYO28:TAZ28" si="211">SYO26/365</f>
        <v>0</v>
      </c>
      <c r="SYP28" s="568">
        <f t="shared" si="211"/>
        <v>0</v>
      </c>
      <c r="SYQ28" s="568">
        <f t="shared" si="211"/>
        <v>0</v>
      </c>
      <c r="SYR28" s="568">
        <f t="shared" si="211"/>
        <v>0</v>
      </c>
      <c r="SYS28" s="568">
        <f t="shared" si="211"/>
        <v>0</v>
      </c>
      <c r="SYT28" s="568">
        <f t="shared" si="211"/>
        <v>0</v>
      </c>
      <c r="SYU28" s="568">
        <f t="shared" si="211"/>
        <v>0</v>
      </c>
      <c r="SYV28" s="568">
        <f t="shared" si="211"/>
        <v>0</v>
      </c>
      <c r="SYW28" s="568">
        <f t="shared" si="211"/>
        <v>0</v>
      </c>
      <c r="SYX28" s="568">
        <f t="shared" si="211"/>
        <v>0</v>
      </c>
      <c r="SYY28" s="568">
        <f t="shared" si="211"/>
        <v>0</v>
      </c>
      <c r="SYZ28" s="568">
        <f t="shared" si="211"/>
        <v>0</v>
      </c>
      <c r="SZA28" s="568">
        <f t="shared" si="211"/>
        <v>0</v>
      </c>
      <c r="SZB28" s="568">
        <f t="shared" si="211"/>
        <v>0</v>
      </c>
      <c r="SZC28" s="568">
        <f t="shared" si="211"/>
        <v>0</v>
      </c>
      <c r="SZD28" s="568">
        <f t="shared" si="211"/>
        <v>0</v>
      </c>
      <c r="SZE28" s="568">
        <f t="shared" si="211"/>
        <v>0</v>
      </c>
      <c r="SZF28" s="568">
        <f t="shared" si="211"/>
        <v>0</v>
      </c>
      <c r="SZG28" s="568">
        <f t="shared" si="211"/>
        <v>0</v>
      </c>
      <c r="SZH28" s="568">
        <f t="shared" si="211"/>
        <v>0</v>
      </c>
      <c r="SZI28" s="568">
        <f t="shared" si="211"/>
        <v>0</v>
      </c>
      <c r="SZJ28" s="568">
        <f t="shared" si="211"/>
        <v>0</v>
      </c>
      <c r="SZK28" s="568">
        <f t="shared" si="211"/>
        <v>0</v>
      </c>
      <c r="SZL28" s="568">
        <f t="shared" si="211"/>
        <v>0</v>
      </c>
      <c r="SZM28" s="568">
        <f t="shared" si="211"/>
        <v>0</v>
      </c>
      <c r="SZN28" s="568">
        <f t="shared" si="211"/>
        <v>0</v>
      </c>
      <c r="SZO28" s="568">
        <f t="shared" si="211"/>
        <v>0</v>
      </c>
      <c r="SZP28" s="568">
        <f t="shared" si="211"/>
        <v>0</v>
      </c>
      <c r="SZQ28" s="568">
        <f t="shared" si="211"/>
        <v>0</v>
      </c>
      <c r="SZR28" s="568">
        <f t="shared" si="211"/>
        <v>0</v>
      </c>
      <c r="SZS28" s="568">
        <f t="shared" si="211"/>
        <v>0</v>
      </c>
      <c r="SZT28" s="568">
        <f t="shared" si="211"/>
        <v>0</v>
      </c>
      <c r="SZU28" s="568">
        <f t="shared" si="211"/>
        <v>0</v>
      </c>
      <c r="SZV28" s="568">
        <f t="shared" si="211"/>
        <v>0</v>
      </c>
      <c r="SZW28" s="568">
        <f t="shared" si="211"/>
        <v>0</v>
      </c>
      <c r="SZX28" s="568">
        <f t="shared" si="211"/>
        <v>0</v>
      </c>
      <c r="SZY28" s="568">
        <f t="shared" si="211"/>
        <v>0</v>
      </c>
      <c r="SZZ28" s="568">
        <f t="shared" si="211"/>
        <v>0</v>
      </c>
      <c r="TAA28" s="568">
        <f t="shared" si="211"/>
        <v>0</v>
      </c>
      <c r="TAB28" s="568">
        <f t="shared" si="211"/>
        <v>0</v>
      </c>
      <c r="TAC28" s="568">
        <f t="shared" si="211"/>
        <v>0</v>
      </c>
      <c r="TAD28" s="568">
        <f t="shared" si="211"/>
        <v>0</v>
      </c>
      <c r="TAE28" s="568">
        <f t="shared" si="211"/>
        <v>0</v>
      </c>
      <c r="TAF28" s="568">
        <f t="shared" si="211"/>
        <v>0</v>
      </c>
      <c r="TAG28" s="568">
        <f t="shared" si="211"/>
        <v>0</v>
      </c>
      <c r="TAH28" s="568">
        <f t="shared" si="211"/>
        <v>0</v>
      </c>
      <c r="TAI28" s="568">
        <f t="shared" si="211"/>
        <v>0</v>
      </c>
      <c r="TAJ28" s="568">
        <f t="shared" si="211"/>
        <v>0</v>
      </c>
      <c r="TAK28" s="568">
        <f t="shared" si="211"/>
        <v>0</v>
      </c>
      <c r="TAL28" s="568">
        <f t="shared" si="211"/>
        <v>0</v>
      </c>
      <c r="TAM28" s="568">
        <f t="shared" si="211"/>
        <v>0</v>
      </c>
      <c r="TAN28" s="568">
        <f t="shared" si="211"/>
        <v>0</v>
      </c>
      <c r="TAO28" s="568">
        <f t="shared" si="211"/>
        <v>0</v>
      </c>
      <c r="TAP28" s="568">
        <f t="shared" si="211"/>
        <v>0</v>
      </c>
      <c r="TAQ28" s="568">
        <f t="shared" si="211"/>
        <v>0</v>
      </c>
      <c r="TAR28" s="568">
        <f t="shared" si="211"/>
        <v>0</v>
      </c>
      <c r="TAS28" s="568">
        <f t="shared" si="211"/>
        <v>0</v>
      </c>
      <c r="TAT28" s="568">
        <f t="shared" si="211"/>
        <v>0</v>
      </c>
      <c r="TAU28" s="568">
        <f t="shared" si="211"/>
        <v>0</v>
      </c>
      <c r="TAV28" s="568">
        <f t="shared" si="211"/>
        <v>0</v>
      </c>
      <c r="TAW28" s="568">
        <f t="shared" si="211"/>
        <v>0</v>
      </c>
      <c r="TAX28" s="568">
        <f t="shared" si="211"/>
        <v>0</v>
      </c>
      <c r="TAY28" s="568">
        <f t="shared" si="211"/>
        <v>0</v>
      </c>
      <c r="TAZ28" s="568">
        <f t="shared" si="211"/>
        <v>0</v>
      </c>
      <c r="TBA28" s="568">
        <f t="shared" ref="TBA28:TDL28" si="212">TBA26/365</f>
        <v>0</v>
      </c>
      <c r="TBB28" s="568">
        <f t="shared" si="212"/>
        <v>0</v>
      </c>
      <c r="TBC28" s="568">
        <f t="shared" si="212"/>
        <v>0</v>
      </c>
      <c r="TBD28" s="568">
        <f t="shared" si="212"/>
        <v>0</v>
      </c>
      <c r="TBE28" s="568">
        <f t="shared" si="212"/>
        <v>0</v>
      </c>
      <c r="TBF28" s="568">
        <f t="shared" si="212"/>
        <v>0</v>
      </c>
      <c r="TBG28" s="568">
        <f t="shared" si="212"/>
        <v>0</v>
      </c>
      <c r="TBH28" s="568">
        <f t="shared" si="212"/>
        <v>0</v>
      </c>
      <c r="TBI28" s="568">
        <f t="shared" si="212"/>
        <v>0</v>
      </c>
      <c r="TBJ28" s="568">
        <f t="shared" si="212"/>
        <v>0</v>
      </c>
      <c r="TBK28" s="568">
        <f t="shared" si="212"/>
        <v>0</v>
      </c>
      <c r="TBL28" s="568">
        <f t="shared" si="212"/>
        <v>0</v>
      </c>
      <c r="TBM28" s="568">
        <f t="shared" si="212"/>
        <v>0</v>
      </c>
      <c r="TBN28" s="568">
        <f t="shared" si="212"/>
        <v>0</v>
      </c>
      <c r="TBO28" s="568">
        <f t="shared" si="212"/>
        <v>0</v>
      </c>
      <c r="TBP28" s="568">
        <f t="shared" si="212"/>
        <v>0</v>
      </c>
      <c r="TBQ28" s="568">
        <f t="shared" si="212"/>
        <v>0</v>
      </c>
      <c r="TBR28" s="568">
        <f t="shared" si="212"/>
        <v>0</v>
      </c>
      <c r="TBS28" s="568">
        <f t="shared" si="212"/>
        <v>0</v>
      </c>
      <c r="TBT28" s="568">
        <f t="shared" si="212"/>
        <v>0</v>
      </c>
      <c r="TBU28" s="568">
        <f t="shared" si="212"/>
        <v>0</v>
      </c>
      <c r="TBV28" s="568">
        <f t="shared" si="212"/>
        <v>0</v>
      </c>
      <c r="TBW28" s="568">
        <f t="shared" si="212"/>
        <v>0</v>
      </c>
      <c r="TBX28" s="568">
        <f t="shared" si="212"/>
        <v>0</v>
      </c>
      <c r="TBY28" s="568">
        <f t="shared" si="212"/>
        <v>0</v>
      </c>
      <c r="TBZ28" s="568">
        <f t="shared" si="212"/>
        <v>0</v>
      </c>
      <c r="TCA28" s="568">
        <f t="shared" si="212"/>
        <v>0</v>
      </c>
      <c r="TCB28" s="568">
        <f t="shared" si="212"/>
        <v>0</v>
      </c>
      <c r="TCC28" s="568">
        <f t="shared" si="212"/>
        <v>0</v>
      </c>
      <c r="TCD28" s="568">
        <f t="shared" si="212"/>
        <v>0</v>
      </c>
      <c r="TCE28" s="568">
        <f t="shared" si="212"/>
        <v>0</v>
      </c>
      <c r="TCF28" s="568">
        <f t="shared" si="212"/>
        <v>0</v>
      </c>
      <c r="TCG28" s="568">
        <f t="shared" si="212"/>
        <v>0</v>
      </c>
      <c r="TCH28" s="568">
        <f t="shared" si="212"/>
        <v>0</v>
      </c>
      <c r="TCI28" s="568">
        <f t="shared" si="212"/>
        <v>0</v>
      </c>
      <c r="TCJ28" s="568">
        <f t="shared" si="212"/>
        <v>0</v>
      </c>
      <c r="TCK28" s="568">
        <f t="shared" si="212"/>
        <v>0</v>
      </c>
      <c r="TCL28" s="568">
        <f t="shared" si="212"/>
        <v>0</v>
      </c>
      <c r="TCM28" s="568">
        <f t="shared" si="212"/>
        <v>0</v>
      </c>
      <c r="TCN28" s="568">
        <f t="shared" si="212"/>
        <v>0</v>
      </c>
      <c r="TCO28" s="568">
        <f t="shared" si="212"/>
        <v>0</v>
      </c>
      <c r="TCP28" s="568">
        <f t="shared" si="212"/>
        <v>0</v>
      </c>
      <c r="TCQ28" s="568">
        <f t="shared" si="212"/>
        <v>0</v>
      </c>
      <c r="TCR28" s="568">
        <f t="shared" si="212"/>
        <v>0</v>
      </c>
      <c r="TCS28" s="568">
        <f t="shared" si="212"/>
        <v>0</v>
      </c>
      <c r="TCT28" s="568">
        <f t="shared" si="212"/>
        <v>0</v>
      </c>
      <c r="TCU28" s="568">
        <f t="shared" si="212"/>
        <v>0</v>
      </c>
      <c r="TCV28" s="568">
        <f t="shared" si="212"/>
        <v>0</v>
      </c>
      <c r="TCW28" s="568">
        <f t="shared" si="212"/>
        <v>0</v>
      </c>
      <c r="TCX28" s="568">
        <f t="shared" si="212"/>
        <v>0</v>
      </c>
      <c r="TCY28" s="568">
        <f t="shared" si="212"/>
        <v>0</v>
      </c>
      <c r="TCZ28" s="568">
        <f t="shared" si="212"/>
        <v>0</v>
      </c>
      <c r="TDA28" s="568">
        <f t="shared" si="212"/>
        <v>0</v>
      </c>
      <c r="TDB28" s="568">
        <f t="shared" si="212"/>
        <v>0</v>
      </c>
      <c r="TDC28" s="568">
        <f t="shared" si="212"/>
        <v>0</v>
      </c>
      <c r="TDD28" s="568">
        <f t="shared" si="212"/>
        <v>0</v>
      </c>
      <c r="TDE28" s="568">
        <f t="shared" si="212"/>
        <v>0</v>
      </c>
      <c r="TDF28" s="568">
        <f t="shared" si="212"/>
        <v>0</v>
      </c>
      <c r="TDG28" s="568">
        <f t="shared" si="212"/>
        <v>0</v>
      </c>
      <c r="TDH28" s="568">
        <f t="shared" si="212"/>
        <v>0</v>
      </c>
      <c r="TDI28" s="568">
        <f t="shared" si="212"/>
        <v>0</v>
      </c>
      <c r="TDJ28" s="568">
        <f t="shared" si="212"/>
        <v>0</v>
      </c>
      <c r="TDK28" s="568">
        <f t="shared" si="212"/>
        <v>0</v>
      </c>
      <c r="TDL28" s="568">
        <f t="shared" si="212"/>
        <v>0</v>
      </c>
      <c r="TDM28" s="568">
        <f t="shared" ref="TDM28:TFX28" si="213">TDM26/365</f>
        <v>0</v>
      </c>
      <c r="TDN28" s="568">
        <f t="shared" si="213"/>
        <v>0</v>
      </c>
      <c r="TDO28" s="568">
        <f t="shared" si="213"/>
        <v>0</v>
      </c>
      <c r="TDP28" s="568">
        <f t="shared" si="213"/>
        <v>0</v>
      </c>
      <c r="TDQ28" s="568">
        <f t="shared" si="213"/>
        <v>0</v>
      </c>
      <c r="TDR28" s="568">
        <f t="shared" si="213"/>
        <v>0</v>
      </c>
      <c r="TDS28" s="568">
        <f t="shared" si="213"/>
        <v>0</v>
      </c>
      <c r="TDT28" s="568">
        <f t="shared" si="213"/>
        <v>0</v>
      </c>
      <c r="TDU28" s="568">
        <f t="shared" si="213"/>
        <v>0</v>
      </c>
      <c r="TDV28" s="568">
        <f t="shared" si="213"/>
        <v>0</v>
      </c>
      <c r="TDW28" s="568">
        <f t="shared" si="213"/>
        <v>0</v>
      </c>
      <c r="TDX28" s="568">
        <f t="shared" si="213"/>
        <v>0</v>
      </c>
      <c r="TDY28" s="568">
        <f t="shared" si="213"/>
        <v>0</v>
      </c>
      <c r="TDZ28" s="568">
        <f t="shared" si="213"/>
        <v>0</v>
      </c>
      <c r="TEA28" s="568">
        <f t="shared" si="213"/>
        <v>0</v>
      </c>
      <c r="TEB28" s="568">
        <f t="shared" si="213"/>
        <v>0</v>
      </c>
      <c r="TEC28" s="568">
        <f t="shared" si="213"/>
        <v>0</v>
      </c>
      <c r="TED28" s="568">
        <f t="shared" si="213"/>
        <v>0</v>
      </c>
      <c r="TEE28" s="568">
        <f t="shared" si="213"/>
        <v>0</v>
      </c>
      <c r="TEF28" s="568">
        <f t="shared" si="213"/>
        <v>0</v>
      </c>
      <c r="TEG28" s="568">
        <f t="shared" si="213"/>
        <v>0</v>
      </c>
      <c r="TEH28" s="568">
        <f t="shared" si="213"/>
        <v>0</v>
      </c>
      <c r="TEI28" s="568">
        <f t="shared" si="213"/>
        <v>0</v>
      </c>
      <c r="TEJ28" s="568">
        <f t="shared" si="213"/>
        <v>0</v>
      </c>
      <c r="TEK28" s="568">
        <f t="shared" si="213"/>
        <v>0</v>
      </c>
      <c r="TEL28" s="568">
        <f t="shared" si="213"/>
        <v>0</v>
      </c>
      <c r="TEM28" s="568">
        <f t="shared" si="213"/>
        <v>0</v>
      </c>
      <c r="TEN28" s="568">
        <f t="shared" si="213"/>
        <v>0</v>
      </c>
      <c r="TEO28" s="568">
        <f t="shared" si="213"/>
        <v>0</v>
      </c>
      <c r="TEP28" s="568">
        <f t="shared" si="213"/>
        <v>0</v>
      </c>
      <c r="TEQ28" s="568">
        <f t="shared" si="213"/>
        <v>0</v>
      </c>
      <c r="TER28" s="568">
        <f t="shared" si="213"/>
        <v>0</v>
      </c>
      <c r="TES28" s="568">
        <f t="shared" si="213"/>
        <v>0</v>
      </c>
      <c r="TET28" s="568">
        <f t="shared" si="213"/>
        <v>0</v>
      </c>
      <c r="TEU28" s="568">
        <f t="shared" si="213"/>
        <v>0</v>
      </c>
      <c r="TEV28" s="568">
        <f t="shared" si="213"/>
        <v>0</v>
      </c>
      <c r="TEW28" s="568">
        <f t="shared" si="213"/>
        <v>0</v>
      </c>
      <c r="TEX28" s="568">
        <f t="shared" si="213"/>
        <v>0</v>
      </c>
      <c r="TEY28" s="568">
        <f t="shared" si="213"/>
        <v>0</v>
      </c>
      <c r="TEZ28" s="568">
        <f t="shared" si="213"/>
        <v>0</v>
      </c>
      <c r="TFA28" s="568">
        <f t="shared" si="213"/>
        <v>0</v>
      </c>
      <c r="TFB28" s="568">
        <f t="shared" si="213"/>
        <v>0</v>
      </c>
      <c r="TFC28" s="568">
        <f t="shared" si="213"/>
        <v>0</v>
      </c>
      <c r="TFD28" s="568">
        <f t="shared" si="213"/>
        <v>0</v>
      </c>
      <c r="TFE28" s="568">
        <f t="shared" si="213"/>
        <v>0</v>
      </c>
      <c r="TFF28" s="568">
        <f t="shared" si="213"/>
        <v>0</v>
      </c>
      <c r="TFG28" s="568">
        <f t="shared" si="213"/>
        <v>0</v>
      </c>
      <c r="TFH28" s="568">
        <f t="shared" si="213"/>
        <v>0</v>
      </c>
      <c r="TFI28" s="568">
        <f t="shared" si="213"/>
        <v>0</v>
      </c>
      <c r="TFJ28" s="568">
        <f t="shared" si="213"/>
        <v>0</v>
      </c>
      <c r="TFK28" s="568">
        <f t="shared" si="213"/>
        <v>0</v>
      </c>
      <c r="TFL28" s="568">
        <f t="shared" si="213"/>
        <v>0</v>
      </c>
      <c r="TFM28" s="568">
        <f t="shared" si="213"/>
        <v>0</v>
      </c>
      <c r="TFN28" s="568">
        <f t="shared" si="213"/>
        <v>0</v>
      </c>
      <c r="TFO28" s="568">
        <f t="shared" si="213"/>
        <v>0</v>
      </c>
      <c r="TFP28" s="568">
        <f t="shared" si="213"/>
        <v>0</v>
      </c>
      <c r="TFQ28" s="568">
        <f t="shared" si="213"/>
        <v>0</v>
      </c>
      <c r="TFR28" s="568">
        <f t="shared" si="213"/>
        <v>0</v>
      </c>
      <c r="TFS28" s="568">
        <f t="shared" si="213"/>
        <v>0</v>
      </c>
      <c r="TFT28" s="568">
        <f t="shared" si="213"/>
        <v>0</v>
      </c>
      <c r="TFU28" s="568">
        <f t="shared" si="213"/>
        <v>0</v>
      </c>
      <c r="TFV28" s="568">
        <f t="shared" si="213"/>
        <v>0</v>
      </c>
      <c r="TFW28" s="568">
        <f t="shared" si="213"/>
        <v>0</v>
      </c>
      <c r="TFX28" s="568">
        <f t="shared" si="213"/>
        <v>0</v>
      </c>
      <c r="TFY28" s="568">
        <f t="shared" ref="TFY28:TIJ28" si="214">TFY26/365</f>
        <v>0</v>
      </c>
      <c r="TFZ28" s="568">
        <f t="shared" si="214"/>
        <v>0</v>
      </c>
      <c r="TGA28" s="568">
        <f t="shared" si="214"/>
        <v>0</v>
      </c>
      <c r="TGB28" s="568">
        <f t="shared" si="214"/>
        <v>0</v>
      </c>
      <c r="TGC28" s="568">
        <f t="shared" si="214"/>
        <v>0</v>
      </c>
      <c r="TGD28" s="568">
        <f t="shared" si="214"/>
        <v>0</v>
      </c>
      <c r="TGE28" s="568">
        <f t="shared" si="214"/>
        <v>0</v>
      </c>
      <c r="TGF28" s="568">
        <f t="shared" si="214"/>
        <v>0</v>
      </c>
      <c r="TGG28" s="568">
        <f t="shared" si="214"/>
        <v>0</v>
      </c>
      <c r="TGH28" s="568">
        <f t="shared" si="214"/>
        <v>0</v>
      </c>
      <c r="TGI28" s="568">
        <f t="shared" si="214"/>
        <v>0</v>
      </c>
      <c r="TGJ28" s="568">
        <f t="shared" si="214"/>
        <v>0</v>
      </c>
      <c r="TGK28" s="568">
        <f t="shared" si="214"/>
        <v>0</v>
      </c>
      <c r="TGL28" s="568">
        <f t="shared" si="214"/>
        <v>0</v>
      </c>
      <c r="TGM28" s="568">
        <f t="shared" si="214"/>
        <v>0</v>
      </c>
      <c r="TGN28" s="568">
        <f t="shared" si="214"/>
        <v>0</v>
      </c>
      <c r="TGO28" s="568">
        <f t="shared" si="214"/>
        <v>0</v>
      </c>
      <c r="TGP28" s="568">
        <f t="shared" si="214"/>
        <v>0</v>
      </c>
      <c r="TGQ28" s="568">
        <f t="shared" si="214"/>
        <v>0</v>
      </c>
      <c r="TGR28" s="568">
        <f t="shared" si="214"/>
        <v>0</v>
      </c>
      <c r="TGS28" s="568">
        <f t="shared" si="214"/>
        <v>0</v>
      </c>
      <c r="TGT28" s="568">
        <f t="shared" si="214"/>
        <v>0</v>
      </c>
      <c r="TGU28" s="568">
        <f t="shared" si="214"/>
        <v>0</v>
      </c>
      <c r="TGV28" s="568">
        <f t="shared" si="214"/>
        <v>0</v>
      </c>
      <c r="TGW28" s="568">
        <f t="shared" si="214"/>
        <v>0</v>
      </c>
      <c r="TGX28" s="568">
        <f t="shared" si="214"/>
        <v>0</v>
      </c>
      <c r="TGY28" s="568">
        <f t="shared" si="214"/>
        <v>0</v>
      </c>
      <c r="TGZ28" s="568">
        <f t="shared" si="214"/>
        <v>0</v>
      </c>
      <c r="THA28" s="568">
        <f t="shared" si="214"/>
        <v>0</v>
      </c>
      <c r="THB28" s="568">
        <f t="shared" si="214"/>
        <v>0</v>
      </c>
      <c r="THC28" s="568">
        <f t="shared" si="214"/>
        <v>0</v>
      </c>
      <c r="THD28" s="568">
        <f t="shared" si="214"/>
        <v>0</v>
      </c>
      <c r="THE28" s="568">
        <f t="shared" si="214"/>
        <v>0</v>
      </c>
      <c r="THF28" s="568">
        <f t="shared" si="214"/>
        <v>0</v>
      </c>
      <c r="THG28" s="568">
        <f t="shared" si="214"/>
        <v>0</v>
      </c>
      <c r="THH28" s="568">
        <f t="shared" si="214"/>
        <v>0</v>
      </c>
      <c r="THI28" s="568">
        <f t="shared" si="214"/>
        <v>0</v>
      </c>
      <c r="THJ28" s="568">
        <f t="shared" si="214"/>
        <v>0</v>
      </c>
      <c r="THK28" s="568">
        <f t="shared" si="214"/>
        <v>0</v>
      </c>
      <c r="THL28" s="568">
        <f t="shared" si="214"/>
        <v>0</v>
      </c>
      <c r="THM28" s="568">
        <f t="shared" si="214"/>
        <v>0</v>
      </c>
      <c r="THN28" s="568">
        <f t="shared" si="214"/>
        <v>0</v>
      </c>
      <c r="THO28" s="568">
        <f t="shared" si="214"/>
        <v>0</v>
      </c>
      <c r="THP28" s="568">
        <f t="shared" si="214"/>
        <v>0</v>
      </c>
      <c r="THQ28" s="568">
        <f t="shared" si="214"/>
        <v>0</v>
      </c>
      <c r="THR28" s="568">
        <f t="shared" si="214"/>
        <v>0</v>
      </c>
      <c r="THS28" s="568">
        <f t="shared" si="214"/>
        <v>0</v>
      </c>
      <c r="THT28" s="568">
        <f t="shared" si="214"/>
        <v>0</v>
      </c>
      <c r="THU28" s="568">
        <f t="shared" si="214"/>
        <v>0</v>
      </c>
      <c r="THV28" s="568">
        <f t="shared" si="214"/>
        <v>0</v>
      </c>
      <c r="THW28" s="568">
        <f t="shared" si="214"/>
        <v>0</v>
      </c>
      <c r="THX28" s="568">
        <f t="shared" si="214"/>
        <v>0</v>
      </c>
      <c r="THY28" s="568">
        <f t="shared" si="214"/>
        <v>0</v>
      </c>
      <c r="THZ28" s="568">
        <f t="shared" si="214"/>
        <v>0</v>
      </c>
      <c r="TIA28" s="568">
        <f t="shared" si="214"/>
        <v>0</v>
      </c>
      <c r="TIB28" s="568">
        <f t="shared" si="214"/>
        <v>0</v>
      </c>
      <c r="TIC28" s="568">
        <f t="shared" si="214"/>
        <v>0</v>
      </c>
      <c r="TID28" s="568">
        <f t="shared" si="214"/>
        <v>0</v>
      </c>
      <c r="TIE28" s="568">
        <f t="shared" si="214"/>
        <v>0</v>
      </c>
      <c r="TIF28" s="568">
        <f t="shared" si="214"/>
        <v>0</v>
      </c>
      <c r="TIG28" s="568">
        <f t="shared" si="214"/>
        <v>0</v>
      </c>
      <c r="TIH28" s="568">
        <f t="shared" si="214"/>
        <v>0</v>
      </c>
      <c r="TII28" s="568">
        <f t="shared" si="214"/>
        <v>0</v>
      </c>
      <c r="TIJ28" s="568">
        <f t="shared" si="214"/>
        <v>0</v>
      </c>
      <c r="TIK28" s="568">
        <f t="shared" ref="TIK28:TKV28" si="215">TIK26/365</f>
        <v>0</v>
      </c>
      <c r="TIL28" s="568">
        <f t="shared" si="215"/>
        <v>0</v>
      </c>
      <c r="TIM28" s="568">
        <f t="shared" si="215"/>
        <v>0</v>
      </c>
      <c r="TIN28" s="568">
        <f t="shared" si="215"/>
        <v>0</v>
      </c>
      <c r="TIO28" s="568">
        <f t="shared" si="215"/>
        <v>0</v>
      </c>
      <c r="TIP28" s="568">
        <f t="shared" si="215"/>
        <v>0</v>
      </c>
      <c r="TIQ28" s="568">
        <f t="shared" si="215"/>
        <v>0</v>
      </c>
      <c r="TIR28" s="568">
        <f t="shared" si="215"/>
        <v>0</v>
      </c>
      <c r="TIS28" s="568">
        <f t="shared" si="215"/>
        <v>0</v>
      </c>
      <c r="TIT28" s="568">
        <f t="shared" si="215"/>
        <v>0</v>
      </c>
      <c r="TIU28" s="568">
        <f t="shared" si="215"/>
        <v>0</v>
      </c>
      <c r="TIV28" s="568">
        <f t="shared" si="215"/>
        <v>0</v>
      </c>
      <c r="TIW28" s="568">
        <f t="shared" si="215"/>
        <v>0</v>
      </c>
      <c r="TIX28" s="568">
        <f t="shared" si="215"/>
        <v>0</v>
      </c>
      <c r="TIY28" s="568">
        <f t="shared" si="215"/>
        <v>0</v>
      </c>
      <c r="TIZ28" s="568">
        <f t="shared" si="215"/>
        <v>0</v>
      </c>
      <c r="TJA28" s="568">
        <f t="shared" si="215"/>
        <v>0</v>
      </c>
      <c r="TJB28" s="568">
        <f t="shared" si="215"/>
        <v>0</v>
      </c>
      <c r="TJC28" s="568">
        <f t="shared" si="215"/>
        <v>0</v>
      </c>
      <c r="TJD28" s="568">
        <f t="shared" si="215"/>
        <v>0</v>
      </c>
      <c r="TJE28" s="568">
        <f t="shared" si="215"/>
        <v>0</v>
      </c>
      <c r="TJF28" s="568">
        <f t="shared" si="215"/>
        <v>0</v>
      </c>
      <c r="TJG28" s="568">
        <f t="shared" si="215"/>
        <v>0</v>
      </c>
      <c r="TJH28" s="568">
        <f t="shared" si="215"/>
        <v>0</v>
      </c>
      <c r="TJI28" s="568">
        <f t="shared" si="215"/>
        <v>0</v>
      </c>
      <c r="TJJ28" s="568">
        <f t="shared" si="215"/>
        <v>0</v>
      </c>
      <c r="TJK28" s="568">
        <f t="shared" si="215"/>
        <v>0</v>
      </c>
      <c r="TJL28" s="568">
        <f t="shared" si="215"/>
        <v>0</v>
      </c>
      <c r="TJM28" s="568">
        <f t="shared" si="215"/>
        <v>0</v>
      </c>
      <c r="TJN28" s="568">
        <f t="shared" si="215"/>
        <v>0</v>
      </c>
      <c r="TJO28" s="568">
        <f t="shared" si="215"/>
        <v>0</v>
      </c>
      <c r="TJP28" s="568">
        <f t="shared" si="215"/>
        <v>0</v>
      </c>
      <c r="TJQ28" s="568">
        <f t="shared" si="215"/>
        <v>0</v>
      </c>
      <c r="TJR28" s="568">
        <f t="shared" si="215"/>
        <v>0</v>
      </c>
      <c r="TJS28" s="568">
        <f t="shared" si="215"/>
        <v>0</v>
      </c>
      <c r="TJT28" s="568">
        <f t="shared" si="215"/>
        <v>0</v>
      </c>
      <c r="TJU28" s="568">
        <f t="shared" si="215"/>
        <v>0</v>
      </c>
      <c r="TJV28" s="568">
        <f t="shared" si="215"/>
        <v>0</v>
      </c>
      <c r="TJW28" s="568">
        <f t="shared" si="215"/>
        <v>0</v>
      </c>
      <c r="TJX28" s="568">
        <f t="shared" si="215"/>
        <v>0</v>
      </c>
      <c r="TJY28" s="568">
        <f t="shared" si="215"/>
        <v>0</v>
      </c>
      <c r="TJZ28" s="568">
        <f t="shared" si="215"/>
        <v>0</v>
      </c>
      <c r="TKA28" s="568">
        <f t="shared" si="215"/>
        <v>0</v>
      </c>
      <c r="TKB28" s="568">
        <f t="shared" si="215"/>
        <v>0</v>
      </c>
      <c r="TKC28" s="568">
        <f t="shared" si="215"/>
        <v>0</v>
      </c>
      <c r="TKD28" s="568">
        <f t="shared" si="215"/>
        <v>0</v>
      </c>
      <c r="TKE28" s="568">
        <f t="shared" si="215"/>
        <v>0</v>
      </c>
      <c r="TKF28" s="568">
        <f t="shared" si="215"/>
        <v>0</v>
      </c>
      <c r="TKG28" s="568">
        <f t="shared" si="215"/>
        <v>0</v>
      </c>
      <c r="TKH28" s="568">
        <f t="shared" si="215"/>
        <v>0</v>
      </c>
      <c r="TKI28" s="568">
        <f t="shared" si="215"/>
        <v>0</v>
      </c>
      <c r="TKJ28" s="568">
        <f t="shared" si="215"/>
        <v>0</v>
      </c>
      <c r="TKK28" s="568">
        <f t="shared" si="215"/>
        <v>0</v>
      </c>
      <c r="TKL28" s="568">
        <f t="shared" si="215"/>
        <v>0</v>
      </c>
      <c r="TKM28" s="568">
        <f t="shared" si="215"/>
        <v>0</v>
      </c>
      <c r="TKN28" s="568">
        <f t="shared" si="215"/>
        <v>0</v>
      </c>
      <c r="TKO28" s="568">
        <f t="shared" si="215"/>
        <v>0</v>
      </c>
      <c r="TKP28" s="568">
        <f t="shared" si="215"/>
        <v>0</v>
      </c>
      <c r="TKQ28" s="568">
        <f t="shared" si="215"/>
        <v>0</v>
      </c>
      <c r="TKR28" s="568">
        <f t="shared" si="215"/>
        <v>0</v>
      </c>
      <c r="TKS28" s="568">
        <f t="shared" si="215"/>
        <v>0</v>
      </c>
      <c r="TKT28" s="568">
        <f t="shared" si="215"/>
        <v>0</v>
      </c>
      <c r="TKU28" s="568">
        <f t="shared" si="215"/>
        <v>0</v>
      </c>
      <c r="TKV28" s="568">
        <f t="shared" si="215"/>
        <v>0</v>
      </c>
      <c r="TKW28" s="568">
        <f t="shared" ref="TKW28:TNH28" si="216">TKW26/365</f>
        <v>0</v>
      </c>
      <c r="TKX28" s="568">
        <f t="shared" si="216"/>
        <v>0</v>
      </c>
      <c r="TKY28" s="568">
        <f t="shared" si="216"/>
        <v>0</v>
      </c>
      <c r="TKZ28" s="568">
        <f t="shared" si="216"/>
        <v>0</v>
      </c>
      <c r="TLA28" s="568">
        <f t="shared" si="216"/>
        <v>0</v>
      </c>
      <c r="TLB28" s="568">
        <f t="shared" si="216"/>
        <v>0</v>
      </c>
      <c r="TLC28" s="568">
        <f t="shared" si="216"/>
        <v>0</v>
      </c>
      <c r="TLD28" s="568">
        <f t="shared" si="216"/>
        <v>0</v>
      </c>
      <c r="TLE28" s="568">
        <f t="shared" si="216"/>
        <v>0</v>
      </c>
      <c r="TLF28" s="568">
        <f t="shared" si="216"/>
        <v>0</v>
      </c>
      <c r="TLG28" s="568">
        <f t="shared" si="216"/>
        <v>0</v>
      </c>
      <c r="TLH28" s="568">
        <f t="shared" si="216"/>
        <v>0</v>
      </c>
      <c r="TLI28" s="568">
        <f t="shared" si="216"/>
        <v>0</v>
      </c>
      <c r="TLJ28" s="568">
        <f t="shared" si="216"/>
        <v>0</v>
      </c>
      <c r="TLK28" s="568">
        <f t="shared" si="216"/>
        <v>0</v>
      </c>
      <c r="TLL28" s="568">
        <f t="shared" si="216"/>
        <v>0</v>
      </c>
      <c r="TLM28" s="568">
        <f t="shared" si="216"/>
        <v>0</v>
      </c>
      <c r="TLN28" s="568">
        <f t="shared" si="216"/>
        <v>0</v>
      </c>
      <c r="TLO28" s="568">
        <f t="shared" si="216"/>
        <v>0</v>
      </c>
      <c r="TLP28" s="568">
        <f t="shared" si="216"/>
        <v>0</v>
      </c>
      <c r="TLQ28" s="568">
        <f t="shared" si="216"/>
        <v>0</v>
      </c>
      <c r="TLR28" s="568">
        <f t="shared" si="216"/>
        <v>0</v>
      </c>
      <c r="TLS28" s="568">
        <f t="shared" si="216"/>
        <v>0</v>
      </c>
      <c r="TLT28" s="568">
        <f t="shared" si="216"/>
        <v>0</v>
      </c>
      <c r="TLU28" s="568">
        <f t="shared" si="216"/>
        <v>0</v>
      </c>
      <c r="TLV28" s="568">
        <f t="shared" si="216"/>
        <v>0</v>
      </c>
      <c r="TLW28" s="568">
        <f t="shared" si="216"/>
        <v>0</v>
      </c>
      <c r="TLX28" s="568">
        <f t="shared" si="216"/>
        <v>0</v>
      </c>
      <c r="TLY28" s="568">
        <f t="shared" si="216"/>
        <v>0</v>
      </c>
      <c r="TLZ28" s="568">
        <f t="shared" si="216"/>
        <v>0</v>
      </c>
      <c r="TMA28" s="568">
        <f t="shared" si="216"/>
        <v>0</v>
      </c>
      <c r="TMB28" s="568">
        <f t="shared" si="216"/>
        <v>0</v>
      </c>
      <c r="TMC28" s="568">
        <f t="shared" si="216"/>
        <v>0</v>
      </c>
      <c r="TMD28" s="568">
        <f t="shared" si="216"/>
        <v>0</v>
      </c>
      <c r="TME28" s="568">
        <f t="shared" si="216"/>
        <v>0</v>
      </c>
      <c r="TMF28" s="568">
        <f t="shared" si="216"/>
        <v>0</v>
      </c>
      <c r="TMG28" s="568">
        <f t="shared" si="216"/>
        <v>0</v>
      </c>
      <c r="TMH28" s="568">
        <f t="shared" si="216"/>
        <v>0</v>
      </c>
      <c r="TMI28" s="568">
        <f t="shared" si="216"/>
        <v>0</v>
      </c>
      <c r="TMJ28" s="568">
        <f t="shared" si="216"/>
        <v>0</v>
      </c>
      <c r="TMK28" s="568">
        <f t="shared" si="216"/>
        <v>0</v>
      </c>
      <c r="TML28" s="568">
        <f t="shared" si="216"/>
        <v>0</v>
      </c>
      <c r="TMM28" s="568">
        <f t="shared" si="216"/>
        <v>0</v>
      </c>
      <c r="TMN28" s="568">
        <f t="shared" si="216"/>
        <v>0</v>
      </c>
      <c r="TMO28" s="568">
        <f t="shared" si="216"/>
        <v>0</v>
      </c>
      <c r="TMP28" s="568">
        <f t="shared" si="216"/>
        <v>0</v>
      </c>
      <c r="TMQ28" s="568">
        <f t="shared" si="216"/>
        <v>0</v>
      </c>
      <c r="TMR28" s="568">
        <f t="shared" si="216"/>
        <v>0</v>
      </c>
      <c r="TMS28" s="568">
        <f t="shared" si="216"/>
        <v>0</v>
      </c>
      <c r="TMT28" s="568">
        <f t="shared" si="216"/>
        <v>0</v>
      </c>
      <c r="TMU28" s="568">
        <f t="shared" si="216"/>
        <v>0</v>
      </c>
      <c r="TMV28" s="568">
        <f t="shared" si="216"/>
        <v>0</v>
      </c>
      <c r="TMW28" s="568">
        <f t="shared" si="216"/>
        <v>0</v>
      </c>
      <c r="TMX28" s="568">
        <f t="shared" si="216"/>
        <v>0</v>
      </c>
      <c r="TMY28" s="568">
        <f t="shared" si="216"/>
        <v>0</v>
      </c>
      <c r="TMZ28" s="568">
        <f t="shared" si="216"/>
        <v>0</v>
      </c>
      <c r="TNA28" s="568">
        <f t="shared" si="216"/>
        <v>0</v>
      </c>
      <c r="TNB28" s="568">
        <f t="shared" si="216"/>
        <v>0</v>
      </c>
      <c r="TNC28" s="568">
        <f t="shared" si="216"/>
        <v>0</v>
      </c>
      <c r="TND28" s="568">
        <f t="shared" si="216"/>
        <v>0</v>
      </c>
      <c r="TNE28" s="568">
        <f t="shared" si="216"/>
        <v>0</v>
      </c>
      <c r="TNF28" s="568">
        <f t="shared" si="216"/>
        <v>0</v>
      </c>
      <c r="TNG28" s="568">
        <f t="shared" si="216"/>
        <v>0</v>
      </c>
      <c r="TNH28" s="568">
        <f t="shared" si="216"/>
        <v>0</v>
      </c>
      <c r="TNI28" s="568">
        <f t="shared" ref="TNI28:TPT28" si="217">TNI26/365</f>
        <v>0</v>
      </c>
      <c r="TNJ28" s="568">
        <f t="shared" si="217"/>
        <v>0</v>
      </c>
      <c r="TNK28" s="568">
        <f t="shared" si="217"/>
        <v>0</v>
      </c>
      <c r="TNL28" s="568">
        <f t="shared" si="217"/>
        <v>0</v>
      </c>
      <c r="TNM28" s="568">
        <f t="shared" si="217"/>
        <v>0</v>
      </c>
      <c r="TNN28" s="568">
        <f t="shared" si="217"/>
        <v>0</v>
      </c>
      <c r="TNO28" s="568">
        <f t="shared" si="217"/>
        <v>0</v>
      </c>
      <c r="TNP28" s="568">
        <f t="shared" si="217"/>
        <v>0</v>
      </c>
      <c r="TNQ28" s="568">
        <f t="shared" si="217"/>
        <v>0</v>
      </c>
      <c r="TNR28" s="568">
        <f t="shared" si="217"/>
        <v>0</v>
      </c>
      <c r="TNS28" s="568">
        <f t="shared" si="217"/>
        <v>0</v>
      </c>
      <c r="TNT28" s="568">
        <f t="shared" si="217"/>
        <v>0</v>
      </c>
      <c r="TNU28" s="568">
        <f t="shared" si="217"/>
        <v>0</v>
      </c>
      <c r="TNV28" s="568">
        <f t="shared" si="217"/>
        <v>0</v>
      </c>
      <c r="TNW28" s="568">
        <f t="shared" si="217"/>
        <v>0</v>
      </c>
      <c r="TNX28" s="568">
        <f t="shared" si="217"/>
        <v>0</v>
      </c>
      <c r="TNY28" s="568">
        <f t="shared" si="217"/>
        <v>0</v>
      </c>
      <c r="TNZ28" s="568">
        <f t="shared" si="217"/>
        <v>0</v>
      </c>
      <c r="TOA28" s="568">
        <f t="shared" si="217"/>
        <v>0</v>
      </c>
      <c r="TOB28" s="568">
        <f t="shared" si="217"/>
        <v>0</v>
      </c>
      <c r="TOC28" s="568">
        <f t="shared" si="217"/>
        <v>0</v>
      </c>
      <c r="TOD28" s="568">
        <f t="shared" si="217"/>
        <v>0</v>
      </c>
      <c r="TOE28" s="568">
        <f t="shared" si="217"/>
        <v>0</v>
      </c>
      <c r="TOF28" s="568">
        <f t="shared" si="217"/>
        <v>0</v>
      </c>
      <c r="TOG28" s="568">
        <f t="shared" si="217"/>
        <v>0</v>
      </c>
      <c r="TOH28" s="568">
        <f t="shared" si="217"/>
        <v>0</v>
      </c>
      <c r="TOI28" s="568">
        <f t="shared" si="217"/>
        <v>0</v>
      </c>
      <c r="TOJ28" s="568">
        <f t="shared" si="217"/>
        <v>0</v>
      </c>
      <c r="TOK28" s="568">
        <f t="shared" si="217"/>
        <v>0</v>
      </c>
      <c r="TOL28" s="568">
        <f t="shared" si="217"/>
        <v>0</v>
      </c>
      <c r="TOM28" s="568">
        <f t="shared" si="217"/>
        <v>0</v>
      </c>
      <c r="TON28" s="568">
        <f t="shared" si="217"/>
        <v>0</v>
      </c>
      <c r="TOO28" s="568">
        <f t="shared" si="217"/>
        <v>0</v>
      </c>
      <c r="TOP28" s="568">
        <f t="shared" si="217"/>
        <v>0</v>
      </c>
      <c r="TOQ28" s="568">
        <f t="shared" si="217"/>
        <v>0</v>
      </c>
      <c r="TOR28" s="568">
        <f t="shared" si="217"/>
        <v>0</v>
      </c>
      <c r="TOS28" s="568">
        <f t="shared" si="217"/>
        <v>0</v>
      </c>
      <c r="TOT28" s="568">
        <f t="shared" si="217"/>
        <v>0</v>
      </c>
      <c r="TOU28" s="568">
        <f t="shared" si="217"/>
        <v>0</v>
      </c>
      <c r="TOV28" s="568">
        <f t="shared" si="217"/>
        <v>0</v>
      </c>
      <c r="TOW28" s="568">
        <f t="shared" si="217"/>
        <v>0</v>
      </c>
      <c r="TOX28" s="568">
        <f t="shared" si="217"/>
        <v>0</v>
      </c>
      <c r="TOY28" s="568">
        <f t="shared" si="217"/>
        <v>0</v>
      </c>
      <c r="TOZ28" s="568">
        <f t="shared" si="217"/>
        <v>0</v>
      </c>
      <c r="TPA28" s="568">
        <f t="shared" si="217"/>
        <v>0</v>
      </c>
      <c r="TPB28" s="568">
        <f t="shared" si="217"/>
        <v>0</v>
      </c>
      <c r="TPC28" s="568">
        <f t="shared" si="217"/>
        <v>0</v>
      </c>
      <c r="TPD28" s="568">
        <f t="shared" si="217"/>
        <v>0</v>
      </c>
      <c r="TPE28" s="568">
        <f t="shared" si="217"/>
        <v>0</v>
      </c>
      <c r="TPF28" s="568">
        <f t="shared" si="217"/>
        <v>0</v>
      </c>
      <c r="TPG28" s="568">
        <f t="shared" si="217"/>
        <v>0</v>
      </c>
      <c r="TPH28" s="568">
        <f t="shared" si="217"/>
        <v>0</v>
      </c>
      <c r="TPI28" s="568">
        <f t="shared" si="217"/>
        <v>0</v>
      </c>
      <c r="TPJ28" s="568">
        <f t="shared" si="217"/>
        <v>0</v>
      </c>
      <c r="TPK28" s="568">
        <f t="shared" si="217"/>
        <v>0</v>
      </c>
      <c r="TPL28" s="568">
        <f t="shared" si="217"/>
        <v>0</v>
      </c>
      <c r="TPM28" s="568">
        <f t="shared" si="217"/>
        <v>0</v>
      </c>
      <c r="TPN28" s="568">
        <f t="shared" si="217"/>
        <v>0</v>
      </c>
      <c r="TPO28" s="568">
        <f t="shared" si="217"/>
        <v>0</v>
      </c>
      <c r="TPP28" s="568">
        <f t="shared" si="217"/>
        <v>0</v>
      </c>
      <c r="TPQ28" s="568">
        <f t="shared" si="217"/>
        <v>0</v>
      </c>
      <c r="TPR28" s="568">
        <f t="shared" si="217"/>
        <v>0</v>
      </c>
      <c r="TPS28" s="568">
        <f t="shared" si="217"/>
        <v>0</v>
      </c>
      <c r="TPT28" s="568">
        <f t="shared" si="217"/>
        <v>0</v>
      </c>
      <c r="TPU28" s="568">
        <f t="shared" ref="TPU28:TSF28" si="218">TPU26/365</f>
        <v>0</v>
      </c>
      <c r="TPV28" s="568">
        <f t="shared" si="218"/>
        <v>0</v>
      </c>
      <c r="TPW28" s="568">
        <f t="shared" si="218"/>
        <v>0</v>
      </c>
      <c r="TPX28" s="568">
        <f t="shared" si="218"/>
        <v>0</v>
      </c>
      <c r="TPY28" s="568">
        <f t="shared" si="218"/>
        <v>0</v>
      </c>
      <c r="TPZ28" s="568">
        <f t="shared" si="218"/>
        <v>0</v>
      </c>
      <c r="TQA28" s="568">
        <f t="shared" si="218"/>
        <v>0</v>
      </c>
      <c r="TQB28" s="568">
        <f t="shared" si="218"/>
        <v>0</v>
      </c>
      <c r="TQC28" s="568">
        <f t="shared" si="218"/>
        <v>0</v>
      </c>
      <c r="TQD28" s="568">
        <f t="shared" si="218"/>
        <v>0</v>
      </c>
      <c r="TQE28" s="568">
        <f t="shared" si="218"/>
        <v>0</v>
      </c>
      <c r="TQF28" s="568">
        <f t="shared" si="218"/>
        <v>0</v>
      </c>
      <c r="TQG28" s="568">
        <f t="shared" si="218"/>
        <v>0</v>
      </c>
      <c r="TQH28" s="568">
        <f t="shared" si="218"/>
        <v>0</v>
      </c>
      <c r="TQI28" s="568">
        <f t="shared" si="218"/>
        <v>0</v>
      </c>
      <c r="TQJ28" s="568">
        <f t="shared" si="218"/>
        <v>0</v>
      </c>
      <c r="TQK28" s="568">
        <f t="shared" si="218"/>
        <v>0</v>
      </c>
      <c r="TQL28" s="568">
        <f t="shared" si="218"/>
        <v>0</v>
      </c>
      <c r="TQM28" s="568">
        <f t="shared" si="218"/>
        <v>0</v>
      </c>
      <c r="TQN28" s="568">
        <f t="shared" si="218"/>
        <v>0</v>
      </c>
      <c r="TQO28" s="568">
        <f t="shared" si="218"/>
        <v>0</v>
      </c>
      <c r="TQP28" s="568">
        <f t="shared" si="218"/>
        <v>0</v>
      </c>
      <c r="TQQ28" s="568">
        <f t="shared" si="218"/>
        <v>0</v>
      </c>
      <c r="TQR28" s="568">
        <f t="shared" si="218"/>
        <v>0</v>
      </c>
      <c r="TQS28" s="568">
        <f t="shared" si="218"/>
        <v>0</v>
      </c>
      <c r="TQT28" s="568">
        <f t="shared" si="218"/>
        <v>0</v>
      </c>
      <c r="TQU28" s="568">
        <f t="shared" si="218"/>
        <v>0</v>
      </c>
      <c r="TQV28" s="568">
        <f t="shared" si="218"/>
        <v>0</v>
      </c>
      <c r="TQW28" s="568">
        <f t="shared" si="218"/>
        <v>0</v>
      </c>
      <c r="TQX28" s="568">
        <f t="shared" si="218"/>
        <v>0</v>
      </c>
      <c r="TQY28" s="568">
        <f t="shared" si="218"/>
        <v>0</v>
      </c>
      <c r="TQZ28" s="568">
        <f t="shared" si="218"/>
        <v>0</v>
      </c>
      <c r="TRA28" s="568">
        <f t="shared" si="218"/>
        <v>0</v>
      </c>
      <c r="TRB28" s="568">
        <f t="shared" si="218"/>
        <v>0</v>
      </c>
      <c r="TRC28" s="568">
        <f t="shared" si="218"/>
        <v>0</v>
      </c>
      <c r="TRD28" s="568">
        <f t="shared" si="218"/>
        <v>0</v>
      </c>
      <c r="TRE28" s="568">
        <f t="shared" si="218"/>
        <v>0</v>
      </c>
      <c r="TRF28" s="568">
        <f t="shared" si="218"/>
        <v>0</v>
      </c>
      <c r="TRG28" s="568">
        <f t="shared" si="218"/>
        <v>0</v>
      </c>
      <c r="TRH28" s="568">
        <f t="shared" si="218"/>
        <v>0</v>
      </c>
      <c r="TRI28" s="568">
        <f t="shared" si="218"/>
        <v>0</v>
      </c>
      <c r="TRJ28" s="568">
        <f t="shared" si="218"/>
        <v>0</v>
      </c>
      <c r="TRK28" s="568">
        <f t="shared" si="218"/>
        <v>0</v>
      </c>
      <c r="TRL28" s="568">
        <f t="shared" si="218"/>
        <v>0</v>
      </c>
      <c r="TRM28" s="568">
        <f t="shared" si="218"/>
        <v>0</v>
      </c>
      <c r="TRN28" s="568">
        <f t="shared" si="218"/>
        <v>0</v>
      </c>
      <c r="TRO28" s="568">
        <f t="shared" si="218"/>
        <v>0</v>
      </c>
      <c r="TRP28" s="568">
        <f t="shared" si="218"/>
        <v>0</v>
      </c>
      <c r="TRQ28" s="568">
        <f t="shared" si="218"/>
        <v>0</v>
      </c>
      <c r="TRR28" s="568">
        <f t="shared" si="218"/>
        <v>0</v>
      </c>
      <c r="TRS28" s="568">
        <f t="shared" si="218"/>
        <v>0</v>
      </c>
      <c r="TRT28" s="568">
        <f t="shared" si="218"/>
        <v>0</v>
      </c>
      <c r="TRU28" s="568">
        <f t="shared" si="218"/>
        <v>0</v>
      </c>
      <c r="TRV28" s="568">
        <f t="shared" si="218"/>
        <v>0</v>
      </c>
      <c r="TRW28" s="568">
        <f t="shared" si="218"/>
        <v>0</v>
      </c>
      <c r="TRX28" s="568">
        <f t="shared" si="218"/>
        <v>0</v>
      </c>
      <c r="TRY28" s="568">
        <f t="shared" si="218"/>
        <v>0</v>
      </c>
      <c r="TRZ28" s="568">
        <f t="shared" si="218"/>
        <v>0</v>
      </c>
      <c r="TSA28" s="568">
        <f t="shared" si="218"/>
        <v>0</v>
      </c>
      <c r="TSB28" s="568">
        <f t="shared" si="218"/>
        <v>0</v>
      </c>
      <c r="TSC28" s="568">
        <f t="shared" si="218"/>
        <v>0</v>
      </c>
      <c r="TSD28" s="568">
        <f t="shared" si="218"/>
        <v>0</v>
      </c>
      <c r="TSE28" s="568">
        <f t="shared" si="218"/>
        <v>0</v>
      </c>
      <c r="TSF28" s="568">
        <f t="shared" si="218"/>
        <v>0</v>
      </c>
      <c r="TSG28" s="568">
        <f t="shared" ref="TSG28:TUR28" si="219">TSG26/365</f>
        <v>0</v>
      </c>
      <c r="TSH28" s="568">
        <f t="shared" si="219"/>
        <v>0</v>
      </c>
      <c r="TSI28" s="568">
        <f t="shared" si="219"/>
        <v>0</v>
      </c>
      <c r="TSJ28" s="568">
        <f t="shared" si="219"/>
        <v>0</v>
      </c>
      <c r="TSK28" s="568">
        <f t="shared" si="219"/>
        <v>0</v>
      </c>
      <c r="TSL28" s="568">
        <f t="shared" si="219"/>
        <v>0</v>
      </c>
      <c r="TSM28" s="568">
        <f t="shared" si="219"/>
        <v>0</v>
      </c>
      <c r="TSN28" s="568">
        <f t="shared" si="219"/>
        <v>0</v>
      </c>
      <c r="TSO28" s="568">
        <f t="shared" si="219"/>
        <v>0</v>
      </c>
      <c r="TSP28" s="568">
        <f t="shared" si="219"/>
        <v>0</v>
      </c>
      <c r="TSQ28" s="568">
        <f t="shared" si="219"/>
        <v>0</v>
      </c>
      <c r="TSR28" s="568">
        <f t="shared" si="219"/>
        <v>0</v>
      </c>
      <c r="TSS28" s="568">
        <f t="shared" si="219"/>
        <v>0</v>
      </c>
      <c r="TST28" s="568">
        <f t="shared" si="219"/>
        <v>0</v>
      </c>
      <c r="TSU28" s="568">
        <f t="shared" si="219"/>
        <v>0</v>
      </c>
      <c r="TSV28" s="568">
        <f t="shared" si="219"/>
        <v>0</v>
      </c>
      <c r="TSW28" s="568">
        <f t="shared" si="219"/>
        <v>0</v>
      </c>
      <c r="TSX28" s="568">
        <f t="shared" si="219"/>
        <v>0</v>
      </c>
      <c r="TSY28" s="568">
        <f t="shared" si="219"/>
        <v>0</v>
      </c>
      <c r="TSZ28" s="568">
        <f t="shared" si="219"/>
        <v>0</v>
      </c>
      <c r="TTA28" s="568">
        <f t="shared" si="219"/>
        <v>0</v>
      </c>
      <c r="TTB28" s="568">
        <f t="shared" si="219"/>
        <v>0</v>
      </c>
      <c r="TTC28" s="568">
        <f t="shared" si="219"/>
        <v>0</v>
      </c>
      <c r="TTD28" s="568">
        <f t="shared" si="219"/>
        <v>0</v>
      </c>
      <c r="TTE28" s="568">
        <f t="shared" si="219"/>
        <v>0</v>
      </c>
      <c r="TTF28" s="568">
        <f t="shared" si="219"/>
        <v>0</v>
      </c>
      <c r="TTG28" s="568">
        <f t="shared" si="219"/>
        <v>0</v>
      </c>
      <c r="TTH28" s="568">
        <f t="shared" si="219"/>
        <v>0</v>
      </c>
      <c r="TTI28" s="568">
        <f t="shared" si="219"/>
        <v>0</v>
      </c>
      <c r="TTJ28" s="568">
        <f t="shared" si="219"/>
        <v>0</v>
      </c>
      <c r="TTK28" s="568">
        <f t="shared" si="219"/>
        <v>0</v>
      </c>
      <c r="TTL28" s="568">
        <f t="shared" si="219"/>
        <v>0</v>
      </c>
      <c r="TTM28" s="568">
        <f t="shared" si="219"/>
        <v>0</v>
      </c>
      <c r="TTN28" s="568">
        <f t="shared" si="219"/>
        <v>0</v>
      </c>
      <c r="TTO28" s="568">
        <f t="shared" si="219"/>
        <v>0</v>
      </c>
      <c r="TTP28" s="568">
        <f t="shared" si="219"/>
        <v>0</v>
      </c>
      <c r="TTQ28" s="568">
        <f t="shared" si="219"/>
        <v>0</v>
      </c>
      <c r="TTR28" s="568">
        <f t="shared" si="219"/>
        <v>0</v>
      </c>
      <c r="TTS28" s="568">
        <f t="shared" si="219"/>
        <v>0</v>
      </c>
      <c r="TTT28" s="568">
        <f t="shared" si="219"/>
        <v>0</v>
      </c>
      <c r="TTU28" s="568">
        <f t="shared" si="219"/>
        <v>0</v>
      </c>
      <c r="TTV28" s="568">
        <f t="shared" si="219"/>
        <v>0</v>
      </c>
      <c r="TTW28" s="568">
        <f t="shared" si="219"/>
        <v>0</v>
      </c>
      <c r="TTX28" s="568">
        <f t="shared" si="219"/>
        <v>0</v>
      </c>
      <c r="TTY28" s="568">
        <f t="shared" si="219"/>
        <v>0</v>
      </c>
      <c r="TTZ28" s="568">
        <f t="shared" si="219"/>
        <v>0</v>
      </c>
      <c r="TUA28" s="568">
        <f t="shared" si="219"/>
        <v>0</v>
      </c>
      <c r="TUB28" s="568">
        <f t="shared" si="219"/>
        <v>0</v>
      </c>
      <c r="TUC28" s="568">
        <f t="shared" si="219"/>
        <v>0</v>
      </c>
      <c r="TUD28" s="568">
        <f t="shared" si="219"/>
        <v>0</v>
      </c>
      <c r="TUE28" s="568">
        <f t="shared" si="219"/>
        <v>0</v>
      </c>
      <c r="TUF28" s="568">
        <f t="shared" si="219"/>
        <v>0</v>
      </c>
      <c r="TUG28" s="568">
        <f t="shared" si="219"/>
        <v>0</v>
      </c>
      <c r="TUH28" s="568">
        <f t="shared" si="219"/>
        <v>0</v>
      </c>
      <c r="TUI28" s="568">
        <f t="shared" si="219"/>
        <v>0</v>
      </c>
      <c r="TUJ28" s="568">
        <f t="shared" si="219"/>
        <v>0</v>
      </c>
      <c r="TUK28" s="568">
        <f t="shared" si="219"/>
        <v>0</v>
      </c>
      <c r="TUL28" s="568">
        <f t="shared" si="219"/>
        <v>0</v>
      </c>
      <c r="TUM28" s="568">
        <f t="shared" si="219"/>
        <v>0</v>
      </c>
      <c r="TUN28" s="568">
        <f t="shared" si="219"/>
        <v>0</v>
      </c>
      <c r="TUO28" s="568">
        <f t="shared" si="219"/>
        <v>0</v>
      </c>
      <c r="TUP28" s="568">
        <f t="shared" si="219"/>
        <v>0</v>
      </c>
      <c r="TUQ28" s="568">
        <f t="shared" si="219"/>
        <v>0</v>
      </c>
      <c r="TUR28" s="568">
        <f t="shared" si="219"/>
        <v>0</v>
      </c>
      <c r="TUS28" s="568">
        <f t="shared" ref="TUS28:TXD28" si="220">TUS26/365</f>
        <v>0</v>
      </c>
      <c r="TUT28" s="568">
        <f t="shared" si="220"/>
        <v>0</v>
      </c>
      <c r="TUU28" s="568">
        <f t="shared" si="220"/>
        <v>0</v>
      </c>
      <c r="TUV28" s="568">
        <f t="shared" si="220"/>
        <v>0</v>
      </c>
      <c r="TUW28" s="568">
        <f t="shared" si="220"/>
        <v>0</v>
      </c>
      <c r="TUX28" s="568">
        <f t="shared" si="220"/>
        <v>0</v>
      </c>
      <c r="TUY28" s="568">
        <f t="shared" si="220"/>
        <v>0</v>
      </c>
      <c r="TUZ28" s="568">
        <f t="shared" si="220"/>
        <v>0</v>
      </c>
      <c r="TVA28" s="568">
        <f t="shared" si="220"/>
        <v>0</v>
      </c>
      <c r="TVB28" s="568">
        <f t="shared" si="220"/>
        <v>0</v>
      </c>
      <c r="TVC28" s="568">
        <f t="shared" si="220"/>
        <v>0</v>
      </c>
      <c r="TVD28" s="568">
        <f t="shared" si="220"/>
        <v>0</v>
      </c>
      <c r="TVE28" s="568">
        <f t="shared" si="220"/>
        <v>0</v>
      </c>
      <c r="TVF28" s="568">
        <f t="shared" si="220"/>
        <v>0</v>
      </c>
      <c r="TVG28" s="568">
        <f t="shared" si="220"/>
        <v>0</v>
      </c>
      <c r="TVH28" s="568">
        <f t="shared" si="220"/>
        <v>0</v>
      </c>
      <c r="TVI28" s="568">
        <f t="shared" si="220"/>
        <v>0</v>
      </c>
      <c r="TVJ28" s="568">
        <f t="shared" si="220"/>
        <v>0</v>
      </c>
      <c r="TVK28" s="568">
        <f t="shared" si="220"/>
        <v>0</v>
      </c>
      <c r="TVL28" s="568">
        <f t="shared" si="220"/>
        <v>0</v>
      </c>
      <c r="TVM28" s="568">
        <f t="shared" si="220"/>
        <v>0</v>
      </c>
      <c r="TVN28" s="568">
        <f t="shared" si="220"/>
        <v>0</v>
      </c>
      <c r="TVO28" s="568">
        <f t="shared" si="220"/>
        <v>0</v>
      </c>
      <c r="TVP28" s="568">
        <f t="shared" si="220"/>
        <v>0</v>
      </c>
      <c r="TVQ28" s="568">
        <f t="shared" si="220"/>
        <v>0</v>
      </c>
      <c r="TVR28" s="568">
        <f t="shared" si="220"/>
        <v>0</v>
      </c>
      <c r="TVS28" s="568">
        <f t="shared" si="220"/>
        <v>0</v>
      </c>
      <c r="TVT28" s="568">
        <f t="shared" si="220"/>
        <v>0</v>
      </c>
      <c r="TVU28" s="568">
        <f t="shared" si="220"/>
        <v>0</v>
      </c>
      <c r="TVV28" s="568">
        <f t="shared" si="220"/>
        <v>0</v>
      </c>
      <c r="TVW28" s="568">
        <f t="shared" si="220"/>
        <v>0</v>
      </c>
      <c r="TVX28" s="568">
        <f t="shared" si="220"/>
        <v>0</v>
      </c>
      <c r="TVY28" s="568">
        <f t="shared" si="220"/>
        <v>0</v>
      </c>
      <c r="TVZ28" s="568">
        <f t="shared" si="220"/>
        <v>0</v>
      </c>
      <c r="TWA28" s="568">
        <f t="shared" si="220"/>
        <v>0</v>
      </c>
      <c r="TWB28" s="568">
        <f t="shared" si="220"/>
        <v>0</v>
      </c>
      <c r="TWC28" s="568">
        <f t="shared" si="220"/>
        <v>0</v>
      </c>
      <c r="TWD28" s="568">
        <f t="shared" si="220"/>
        <v>0</v>
      </c>
      <c r="TWE28" s="568">
        <f t="shared" si="220"/>
        <v>0</v>
      </c>
      <c r="TWF28" s="568">
        <f t="shared" si="220"/>
        <v>0</v>
      </c>
      <c r="TWG28" s="568">
        <f t="shared" si="220"/>
        <v>0</v>
      </c>
      <c r="TWH28" s="568">
        <f t="shared" si="220"/>
        <v>0</v>
      </c>
      <c r="TWI28" s="568">
        <f t="shared" si="220"/>
        <v>0</v>
      </c>
      <c r="TWJ28" s="568">
        <f t="shared" si="220"/>
        <v>0</v>
      </c>
      <c r="TWK28" s="568">
        <f t="shared" si="220"/>
        <v>0</v>
      </c>
      <c r="TWL28" s="568">
        <f t="shared" si="220"/>
        <v>0</v>
      </c>
      <c r="TWM28" s="568">
        <f t="shared" si="220"/>
        <v>0</v>
      </c>
      <c r="TWN28" s="568">
        <f t="shared" si="220"/>
        <v>0</v>
      </c>
      <c r="TWO28" s="568">
        <f t="shared" si="220"/>
        <v>0</v>
      </c>
      <c r="TWP28" s="568">
        <f t="shared" si="220"/>
        <v>0</v>
      </c>
      <c r="TWQ28" s="568">
        <f t="shared" si="220"/>
        <v>0</v>
      </c>
      <c r="TWR28" s="568">
        <f t="shared" si="220"/>
        <v>0</v>
      </c>
      <c r="TWS28" s="568">
        <f t="shared" si="220"/>
        <v>0</v>
      </c>
      <c r="TWT28" s="568">
        <f t="shared" si="220"/>
        <v>0</v>
      </c>
      <c r="TWU28" s="568">
        <f t="shared" si="220"/>
        <v>0</v>
      </c>
      <c r="TWV28" s="568">
        <f t="shared" si="220"/>
        <v>0</v>
      </c>
      <c r="TWW28" s="568">
        <f t="shared" si="220"/>
        <v>0</v>
      </c>
      <c r="TWX28" s="568">
        <f t="shared" si="220"/>
        <v>0</v>
      </c>
      <c r="TWY28" s="568">
        <f t="shared" si="220"/>
        <v>0</v>
      </c>
      <c r="TWZ28" s="568">
        <f t="shared" si="220"/>
        <v>0</v>
      </c>
      <c r="TXA28" s="568">
        <f t="shared" si="220"/>
        <v>0</v>
      </c>
      <c r="TXB28" s="568">
        <f t="shared" si="220"/>
        <v>0</v>
      </c>
      <c r="TXC28" s="568">
        <f t="shared" si="220"/>
        <v>0</v>
      </c>
      <c r="TXD28" s="568">
        <f t="shared" si="220"/>
        <v>0</v>
      </c>
      <c r="TXE28" s="568">
        <f t="shared" ref="TXE28:TZP28" si="221">TXE26/365</f>
        <v>0</v>
      </c>
      <c r="TXF28" s="568">
        <f t="shared" si="221"/>
        <v>0</v>
      </c>
      <c r="TXG28" s="568">
        <f t="shared" si="221"/>
        <v>0</v>
      </c>
      <c r="TXH28" s="568">
        <f t="shared" si="221"/>
        <v>0</v>
      </c>
      <c r="TXI28" s="568">
        <f t="shared" si="221"/>
        <v>0</v>
      </c>
      <c r="TXJ28" s="568">
        <f t="shared" si="221"/>
        <v>0</v>
      </c>
      <c r="TXK28" s="568">
        <f t="shared" si="221"/>
        <v>0</v>
      </c>
      <c r="TXL28" s="568">
        <f t="shared" si="221"/>
        <v>0</v>
      </c>
      <c r="TXM28" s="568">
        <f t="shared" si="221"/>
        <v>0</v>
      </c>
      <c r="TXN28" s="568">
        <f t="shared" si="221"/>
        <v>0</v>
      </c>
      <c r="TXO28" s="568">
        <f t="shared" si="221"/>
        <v>0</v>
      </c>
      <c r="TXP28" s="568">
        <f t="shared" si="221"/>
        <v>0</v>
      </c>
      <c r="TXQ28" s="568">
        <f t="shared" si="221"/>
        <v>0</v>
      </c>
      <c r="TXR28" s="568">
        <f t="shared" si="221"/>
        <v>0</v>
      </c>
      <c r="TXS28" s="568">
        <f t="shared" si="221"/>
        <v>0</v>
      </c>
      <c r="TXT28" s="568">
        <f t="shared" si="221"/>
        <v>0</v>
      </c>
      <c r="TXU28" s="568">
        <f t="shared" si="221"/>
        <v>0</v>
      </c>
      <c r="TXV28" s="568">
        <f t="shared" si="221"/>
        <v>0</v>
      </c>
      <c r="TXW28" s="568">
        <f t="shared" si="221"/>
        <v>0</v>
      </c>
      <c r="TXX28" s="568">
        <f t="shared" si="221"/>
        <v>0</v>
      </c>
      <c r="TXY28" s="568">
        <f t="shared" si="221"/>
        <v>0</v>
      </c>
      <c r="TXZ28" s="568">
        <f t="shared" si="221"/>
        <v>0</v>
      </c>
      <c r="TYA28" s="568">
        <f t="shared" si="221"/>
        <v>0</v>
      </c>
      <c r="TYB28" s="568">
        <f t="shared" si="221"/>
        <v>0</v>
      </c>
      <c r="TYC28" s="568">
        <f t="shared" si="221"/>
        <v>0</v>
      </c>
      <c r="TYD28" s="568">
        <f t="shared" si="221"/>
        <v>0</v>
      </c>
      <c r="TYE28" s="568">
        <f t="shared" si="221"/>
        <v>0</v>
      </c>
      <c r="TYF28" s="568">
        <f t="shared" si="221"/>
        <v>0</v>
      </c>
      <c r="TYG28" s="568">
        <f t="shared" si="221"/>
        <v>0</v>
      </c>
      <c r="TYH28" s="568">
        <f t="shared" si="221"/>
        <v>0</v>
      </c>
      <c r="TYI28" s="568">
        <f t="shared" si="221"/>
        <v>0</v>
      </c>
      <c r="TYJ28" s="568">
        <f t="shared" si="221"/>
        <v>0</v>
      </c>
      <c r="TYK28" s="568">
        <f t="shared" si="221"/>
        <v>0</v>
      </c>
      <c r="TYL28" s="568">
        <f t="shared" si="221"/>
        <v>0</v>
      </c>
      <c r="TYM28" s="568">
        <f t="shared" si="221"/>
        <v>0</v>
      </c>
      <c r="TYN28" s="568">
        <f t="shared" si="221"/>
        <v>0</v>
      </c>
      <c r="TYO28" s="568">
        <f t="shared" si="221"/>
        <v>0</v>
      </c>
      <c r="TYP28" s="568">
        <f t="shared" si="221"/>
        <v>0</v>
      </c>
      <c r="TYQ28" s="568">
        <f t="shared" si="221"/>
        <v>0</v>
      </c>
      <c r="TYR28" s="568">
        <f t="shared" si="221"/>
        <v>0</v>
      </c>
      <c r="TYS28" s="568">
        <f t="shared" si="221"/>
        <v>0</v>
      </c>
      <c r="TYT28" s="568">
        <f t="shared" si="221"/>
        <v>0</v>
      </c>
      <c r="TYU28" s="568">
        <f t="shared" si="221"/>
        <v>0</v>
      </c>
      <c r="TYV28" s="568">
        <f t="shared" si="221"/>
        <v>0</v>
      </c>
      <c r="TYW28" s="568">
        <f t="shared" si="221"/>
        <v>0</v>
      </c>
      <c r="TYX28" s="568">
        <f t="shared" si="221"/>
        <v>0</v>
      </c>
      <c r="TYY28" s="568">
        <f t="shared" si="221"/>
        <v>0</v>
      </c>
      <c r="TYZ28" s="568">
        <f t="shared" si="221"/>
        <v>0</v>
      </c>
      <c r="TZA28" s="568">
        <f t="shared" si="221"/>
        <v>0</v>
      </c>
      <c r="TZB28" s="568">
        <f t="shared" si="221"/>
        <v>0</v>
      </c>
      <c r="TZC28" s="568">
        <f t="shared" si="221"/>
        <v>0</v>
      </c>
      <c r="TZD28" s="568">
        <f t="shared" si="221"/>
        <v>0</v>
      </c>
      <c r="TZE28" s="568">
        <f t="shared" si="221"/>
        <v>0</v>
      </c>
      <c r="TZF28" s="568">
        <f t="shared" si="221"/>
        <v>0</v>
      </c>
      <c r="TZG28" s="568">
        <f t="shared" si="221"/>
        <v>0</v>
      </c>
      <c r="TZH28" s="568">
        <f t="shared" si="221"/>
        <v>0</v>
      </c>
      <c r="TZI28" s="568">
        <f t="shared" si="221"/>
        <v>0</v>
      </c>
      <c r="TZJ28" s="568">
        <f t="shared" si="221"/>
        <v>0</v>
      </c>
      <c r="TZK28" s="568">
        <f t="shared" si="221"/>
        <v>0</v>
      </c>
      <c r="TZL28" s="568">
        <f t="shared" si="221"/>
        <v>0</v>
      </c>
      <c r="TZM28" s="568">
        <f t="shared" si="221"/>
        <v>0</v>
      </c>
      <c r="TZN28" s="568">
        <f t="shared" si="221"/>
        <v>0</v>
      </c>
      <c r="TZO28" s="568">
        <f t="shared" si="221"/>
        <v>0</v>
      </c>
      <c r="TZP28" s="568">
        <f t="shared" si="221"/>
        <v>0</v>
      </c>
      <c r="TZQ28" s="568">
        <f t="shared" ref="TZQ28:UCB28" si="222">TZQ26/365</f>
        <v>0</v>
      </c>
      <c r="TZR28" s="568">
        <f t="shared" si="222"/>
        <v>0</v>
      </c>
      <c r="TZS28" s="568">
        <f t="shared" si="222"/>
        <v>0</v>
      </c>
      <c r="TZT28" s="568">
        <f t="shared" si="222"/>
        <v>0</v>
      </c>
      <c r="TZU28" s="568">
        <f t="shared" si="222"/>
        <v>0</v>
      </c>
      <c r="TZV28" s="568">
        <f t="shared" si="222"/>
        <v>0</v>
      </c>
      <c r="TZW28" s="568">
        <f t="shared" si="222"/>
        <v>0</v>
      </c>
      <c r="TZX28" s="568">
        <f t="shared" si="222"/>
        <v>0</v>
      </c>
      <c r="TZY28" s="568">
        <f t="shared" si="222"/>
        <v>0</v>
      </c>
      <c r="TZZ28" s="568">
        <f t="shared" si="222"/>
        <v>0</v>
      </c>
      <c r="UAA28" s="568">
        <f t="shared" si="222"/>
        <v>0</v>
      </c>
      <c r="UAB28" s="568">
        <f t="shared" si="222"/>
        <v>0</v>
      </c>
      <c r="UAC28" s="568">
        <f t="shared" si="222"/>
        <v>0</v>
      </c>
      <c r="UAD28" s="568">
        <f t="shared" si="222"/>
        <v>0</v>
      </c>
      <c r="UAE28" s="568">
        <f t="shared" si="222"/>
        <v>0</v>
      </c>
      <c r="UAF28" s="568">
        <f t="shared" si="222"/>
        <v>0</v>
      </c>
      <c r="UAG28" s="568">
        <f t="shared" si="222"/>
        <v>0</v>
      </c>
      <c r="UAH28" s="568">
        <f t="shared" si="222"/>
        <v>0</v>
      </c>
      <c r="UAI28" s="568">
        <f t="shared" si="222"/>
        <v>0</v>
      </c>
      <c r="UAJ28" s="568">
        <f t="shared" si="222"/>
        <v>0</v>
      </c>
      <c r="UAK28" s="568">
        <f t="shared" si="222"/>
        <v>0</v>
      </c>
      <c r="UAL28" s="568">
        <f t="shared" si="222"/>
        <v>0</v>
      </c>
      <c r="UAM28" s="568">
        <f t="shared" si="222"/>
        <v>0</v>
      </c>
      <c r="UAN28" s="568">
        <f t="shared" si="222"/>
        <v>0</v>
      </c>
      <c r="UAO28" s="568">
        <f t="shared" si="222"/>
        <v>0</v>
      </c>
      <c r="UAP28" s="568">
        <f t="shared" si="222"/>
        <v>0</v>
      </c>
      <c r="UAQ28" s="568">
        <f t="shared" si="222"/>
        <v>0</v>
      </c>
      <c r="UAR28" s="568">
        <f t="shared" si="222"/>
        <v>0</v>
      </c>
      <c r="UAS28" s="568">
        <f t="shared" si="222"/>
        <v>0</v>
      </c>
      <c r="UAT28" s="568">
        <f t="shared" si="222"/>
        <v>0</v>
      </c>
      <c r="UAU28" s="568">
        <f t="shared" si="222"/>
        <v>0</v>
      </c>
      <c r="UAV28" s="568">
        <f t="shared" si="222"/>
        <v>0</v>
      </c>
      <c r="UAW28" s="568">
        <f t="shared" si="222"/>
        <v>0</v>
      </c>
      <c r="UAX28" s="568">
        <f t="shared" si="222"/>
        <v>0</v>
      </c>
      <c r="UAY28" s="568">
        <f t="shared" si="222"/>
        <v>0</v>
      </c>
      <c r="UAZ28" s="568">
        <f t="shared" si="222"/>
        <v>0</v>
      </c>
      <c r="UBA28" s="568">
        <f t="shared" si="222"/>
        <v>0</v>
      </c>
      <c r="UBB28" s="568">
        <f t="shared" si="222"/>
        <v>0</v>
      </c>
      <c r="UBC28" s="568">
        <f t="shared" si="222"/>
        <v>0</v>
      </c>
      <c r="UBD28" s="568">
        <f t="shared" si="222"/>
        <v>0</v>
      </c>
      <c r="UBE28" s="568">
        <f t="shared" si="222"/>
        <v>0</v>
      </c>
      <c r="UBF28" s="568">
        <f t="shared" si="222"/>
        <v>0</v>
      </c>
      <c r="UBG28" s="568">
        <f t="shared" si="222"/>
        <v>0</v>
      </c>
      <c r="UBH28" s="568">
        <f t="shared" si="222"/>
        <v>0</v>
      </c>
      <c r="UBI28" s="568">
        <f t="shared" si="222"/>
        <v>0</v>
      </c>
      <c r="UBJ28" s="568">
        <f t="shared" si="222"/>
        <v>0</v>
      </c>
      <c r="UBK28" s="568">
        <f t="shared" si="222"/>
        <v>0</v>
      </c>
      <c r="UBL28" s="568">
        <f t="shared" si="222"/>
        <v>0</v>
      </c>
      <c r="UBM28" s="568">
        <f t="shared" si="222"/>
        <v>0</v>
      </c>
      <c r="UBN28" s="568">
        <f t="shared" si="222"/>
        <v>0</v>
      </c>
      <c r="UBO28" s="568">
        <f t="shared" si="222"/>
        <v>0</v>
      </c>
      <c r="UBP28" s="568">
        <f t="shared" si="222"/>
        <v>0</v>
      </c>
      <c r="UBQ28" s="568">
        <f t="shared" si="222"/>
        <v>0</v>
      </c>
      <c r="UBR28" s="568">
        <f t="shared" si="222"/>
        <v>0</v>
      </c>
      <c r="UBS28" s="568">
        <f t="shared" si="222"/>
        <v>0</v>
      </c>
      <c r="UBT28" s="568">
        <f t="shared" si="222"/>
        <v>0</v>
      </c>
      <c r="UBU28" s="568">
        <f t="shared" si="222"/>
        <v>0</v>
      </c>
      <c r="UBV28" s="568">
        <f t="shared" si="222"/>
        <v>0</v>
      </c>
      <c r="UBW28" s="568">
        <f t="shared" si="222"/>
        <v>0</v>
      </c>
      <c r="UBX28" s="568">
        <f t="shared" si="222"/>
        <v>0</v>
      </c>
      <c r="UBY28" s="568">
        <f t="shared" si="222"/>
        <v>0</v>
      </c>
      <c r="UBZ28" s="568">
        <f t="shared" si="222"/>
        <v>0</v>
      </c>
      <c r="UCA28" s="568">
        <f t="shared" si="222"/>
        <v>0</v>
      </c>
      <c r="UCB28" s="568">
        <f t="shared" si="222"/>
        <v>0</v>
      </c>
      <c r="UCC28" s="568">
        <f t="shared" ref="UCC28:UEN28" si="223">UCC26/365</f>
        <v>0</v>
      </c>
      <c r="UCD28" s="568">
        <f t="shared" si="223"/>
        <v>0</v>
      </c>
      <c r="UCE28" s="568">
        <f t="shared" si="223"/>
        <v>0</v>
      </c>
      <c r="UCF28" s="568">
        <f t="shared" si="223"/>
        <v>0</v>
      </c>
      <c r="UCG28" s="568">
        <f t="shared" si="223"/>
        <v>0</v>
      </c>
      <c r="UCH28" s="568">
        <f t="shared" si="223"/>
        <v>0</v>
      </c>
      <c r="UCI28" s="568">
        <f t="shared" si="223"/>
        <v>0</v>
      </c>
      <c r="UCJ28" s="568">
        <f t="shared" si="223"/>
        <v>0</v>
      </c>
      <c r="UCK28" s="568">
        <f t="shared" si="223"/>
        <v>0</v>
      </c>
      <c r="UCL28" s="568">
        <f t="shared" si="223"/>
        <v>0</v>
      </c>
      <c r="UCM28" s="568">
        <f t="shared" si="223"/>
        <v>0</v>
      </c>
      <c r="UCN28" s="568">
        <f t="shared" si="223"/>
        <v>0</v>
      </c>
      <c r="UCO28" s="568">
        <f t="shared" si="223"/>
        <v>0</v>
      </c>
      <c r="UCP28" s="568">
        <f t="shared" si="223"/>
        <v>0</v>
      </c>
      <c r="UCQ28" s="568">
        <f t="shared" si="223"/>
        <v>0</v>
      </c>
      <c r="UCR28" s="568">
        <f t="shared" si="223"/>
        <v>0</v>
      </c>
      <c r="UCS28" s="568">
        <f t="shared" si="223"/>
        <v>0</v>
      </c>
      <c r="UCT28" s="568">
        <f t="shared" si="223"/>
        <v>0</v>
      </c>
      <c r="UCU28" s="568">
        <f t="shared" si="223"/>
        <v>0</v>
      </c>
      <c r="UCV28" s="568">
        <f t="shared" si="223"/>
        <v>0</v>
      </c>
      <c r="UCW28" s="568">
        <f t="shared" si="223"/>
        <v>0</v>
      </c>
      <c r="UCX28" s="568">
        <f t="shared" si="223"/>
        <v>0</v>
      </c>
      <c r="UCY28" s="568">
        <f t="shared" si="223"/>
        <v>0</v>
      </c>
      <c r="UCZ28" s="568">
        <f t="shared" si="223"/>
        <v>0</v>
      </c>
      <c r="UDA28" s="568">
        <f t="shared" si="223"/>
        <v>0</v>
      </c>
      <c r="UDB28" s="568">
        <f t="shared" si="223"/>
        <v>0</v>
      </c>
      <c r="UDC28" s="568">
        <f t="shared" si="223"/>
        <v>0</v>
      </c>
      <c r="UDD28" s="568">
        <f t="shared" si="223"/>
        <v>0</v>
      </c>
      <c r="UDE28" s="568">
        <f t="shared" si="223"/>
        <v>0</v>
      </c>
      <c r="UDF28" s="568">
        <f t="shared" si="223"/>
        <v>0</v>
      </c>
      <c r="UDG28" s="568">
        <f t="shared" si="223"/>
        <v>0</v>
      </c>
      <c r="UDH28" s="568">
        <f t="shared" si="223"/>
        <v>0</v>
      </c>
      <c r="UDI28" s="568">
        <f t="shared" si="223"/>
        <v>0</v>
      </c>
      <c r="UDJ28" s="568">
        <f t="shared" si="223"/>
        <v>0</v>
      </c>
      <c r="UDK28" s="568">
        <f t="shared" si="223"/>
        <v>0</v>
      </c>
      <c r="UDL28" s="568">
        <f t="shared" si="223"/>
        <v>0</v>
      </c>
      <c r="UDM28" s="568">
        <f t="shared" si="223"/>
        <v>0</v>
      </c>
      <c r="UDN28" s="568">
        <f t="shared" si="223"/>
        <v>0</v>
      </c>
      <c r="UDO28" s="568">
        <f t="shared" si="223"/>
        <v>0</v>
      </c>
      <c r="UDP28" s="568">
        <f t="shared" si="223"/>
        <v>0</v>
      </c>
      <c r="UDQ28" s="568">
        <f t="shared" si="223"/>
        <v>0</v>
      </c>
      <c r="UDR28" s="568">
        <f t="shared" si="223"/>
        <v>0</v>
      </c>
      <c r="UDS28" s="568">
        <f t="shared" si="223"/>
        <v>0</v>
      </c>
      <c r="UDT28" s="568">
        <f t="shared" si="223"/>
        <v>0</v>
      </c>
      <c r="UDU28" s="568">
        <f t="shared" si="223"/>
        <v>0</v>
      </c>
      <c r="UDV28" s="568">
        <f t="shared" si="223"/>
        <v>0</v>
      </c>
      <c r="UDW28" s="568">
        <f t="shared" si="223"/>
        <v>0</v>
      </c>
      <c r="UDX28" s="568">
        <f t="shared" si="223"/>
        <v>0</v>
      </c>
      <c r="UDY28" s="568">
        <f t="shared" si="223"/>
        <v>0</v>
      </c>
      <c r="UDZ28" s="568">
        <f t="shared" si="223"/>
        <v>0</v>
      </c>
      <c r="UEA28" s="568">
        <f t="shared" si="223"/>
        <v>0</v>
      </c>
      <c r="UEB28" s="568">
        <f t="shared" si="223"/>
        <v>0</v>
      </c>
      <c r="UEC28" s="568">
        <f t="shared" si="223"/>
        <v>0</v>
      </c>
      <c r="UED28" s="568">
        <f t="shared" si="223"/>
        <v>0</v>
      </c>
      <c r="UEE28" s="568">
        <f t="shared" si="223"/>
        <v>0</v>
      </c>
      <c r="UEF28" s="568">
        <f t="shared" si="223"/>
        <v>0</v>
      </c>
      <c r="UEG28" s="568">
        <f t="shared" si="223"/>
        <v>0</v>
      </c>
      <c r="UEH28" s="568">
        <f t="shared" si="223"/>
        <v>0</v>
      </c>
      <c r="UEI28" s="568">
        <f t="shared" si="223"/>
        <v>0</v>
      </c>
      <c r="UEJ28" s="568">
        <f t="shared" si="223"/>
        <v>0</v>
      </c>
      <c r="UEK28" s="568">
        <f t="shared" si="223"/>
        <v>0</v>
      </c>
      <c r="UEL28" s="568">
        <f t="shared" si="223"/>
        <v>0</v>
      </c>
      <c r="UEM28" s="568">
        <f t="shared" si="223"/>
        <v>0</v>
      </c>
      <c r="UEN28" s="568">
        <f t="shared" si="223"/>
        <v>0</v>
      </c>
      <c r="UEO28" s="568">
        <f t="shared" ref="UEO28:UGZ28" si="224">UEO26/365</f>
        <v>0</v>
      </c>
      <c r="UEP28" s="568">
        <f t="shared" si="224"/>
        <v>0</v>
      </c>
      <c r="UEQ28" s="568">
        <f t="shared" si="224"/>
        <v>0</v>
      </c>
      <c r="UER28" s="568">
        <f t="shared" si="224"/>
        <v>0</v>
      </c>
      <c r="UES28" s="568">
        <f t="shared" si="224"/>
        <v>0</v>
      </c>
      <c r="UET28" s="568">
        <f t="shared" si="224"/>
        <v>0</v>
      </c>
      <c r="UEU28" s="568">
        <f t="shared" si="224"/>
        <v>0</v>
      </c>
      <c r="UEV28" s="568">
        <f t="shared" si="224"/>
        <v>0</v>
      </c>
      <c r="UEW28" s="568">
        <f t="shared" si="224"/>
        <v>0</v>
      </c>
      <c r="UEX28" s="568">
        <f t="shared" si="224"/>
        <v>0</v>
      </c>
      <c r="UEY28" s="568">
        <f t="shared" si="224"/>
        <v>0</v>
      </c>
      <c r="UEZ28" s="568">
        <f t="shared" si="224"/>
        <v>0</v>
      </c>
      <c r="UFA28" s="568">
        <f t="shared" si="224"/>
        <v>0</v>
      </c>
      <c r="UFB28" s="568">
        <f t="shared" si="224"/>
        <v>0</v>
      </c>
      <c r="UFC28" s="568">
        <f t="shared" si="224"/>
        <v>0</v>
      </c>
      <c r="UFD28" s="568">
        <f t="shared" si="224"/>
        <v>0</v>
      </c>
      <c r="UFE28" s="568">
        <f t="shared" si="224"/>
        <v>0</v>
      </c>
      <c r="UFF28" s="568">
        <f t="shared" si="224"/>
        <v>0</v>
      </c>
      <c r="UFG28" s="568">
        <f t="shared" si="224"/>
        <v>0</v>
      </c>
      <c r="UFH28" s="568">
        <f t="shared" si="224"/>
        <v>0</v>
      </c>
      <c r="UFI28" s="568">
        <f t="shared" si="224"/>
        <v>0</v>
      </c>
      <c r="UFJ28" s="568">
        <f t="shared" si="224"/>
        <v>0</v>
      </c>
      <c r="UFK28" s="568">
        <f t="shared" si="224"/>
        <v>0</v>
      </c>
      <c r="UFL28" s="568">
        <f t="shared" si="224"/>
        <v>0</v>
      </c>
      <c r="UFM28" s="568">
        <f t="shared" si="224"/>
        <v>0</v>
      </c>
      <c r="UFN28" s="568">
        <f t="shared" si="224"/>
        <v>0</v>
      </c>
      <c r="UFO28" s="568">
        <f t="shared" si="224"/>
        <v>0</v>
      </c>
      <c r="UFP28" s="568">
        <f t="shared" si="224"/>
        <v>0</v>
      </c>
      <c r="UFQ28" s="568">
        <f t="shared" si="224"/>
        <v>0</v>
      </c>
      <c r="UFR28" s="568">
        <f t="shared" si="224"/>
        <v>0</v>
      </c>
      <c r="UFS28" s="568">
        <f t="shared" si="224"/>
        <v>0</v>
      </c>
      <c r="UFT28" s="568">
        <f t="shared" si="224"/>
        <v>0</v>
      </c>
      <c r="UFU28" s="568">
        <f t="shared" si="224"/>
        <v>0</v>
      </c>
      <c r="UFV28" s="568">
        <f t="shared" si="224"/>
        <v>0</v>
      </c>
      <c r="UFW28" s="568">
        <f t="shared" si="224"/>
        <v>0</v>
      </c>
      <c r="UFX28" s="568">
        <f t="shared" si="224"/>
        <v>0</v>
      </c>
      <c r="UFY28" s="568">
        <f t="shared" si="224"/>
        <v>0</v>
      </c>
      <c r="UFZ28" s="568">
        <f t="shared" si="224"/>
        <v>0</v>
      </c>
      <c r="UGA28" s="568">
        <f t="shared" si="224"/>
        <v>0</v>
      </c>
      <c r="UGB28" s="568">
        <f t="shared" si="224"/>
        <v>0</v>
      </c>
      <c r="UGC28" s="568">
        <f t="shared" si="224"/>
        <v>0</v>
      </c>
      <c r="UGD28" s="568">
        <f t="shared" si="224"/>
        <v>0</v>
      </c>
      <c r="UGE28" s="568">
        <f t="shared" si="224"/>
        <v>0</v>
      </c>
      <c r="UGF28" s="568">
        <f t="shared" si="224"/>
        <v>0</v>
      </c>
      <c r="UGG28" s="568">
        <f t="shared" si="224"/>
        <v>0</v>
      </c>
      <c r="UGH28" s="568">
        <f t="shared" si="224"/>
        <v>0</v>
      </c>
      <c r="UGI28" s="568">
        <f t="shared" si="224"/>
        <v>0</v>
      </c>
      <c r="UGJ28" s="568">
        <f t="shared" si="224"/>
        <v>0</v>
      </c>
      <c r="UGK28" s="568">
        <f t="shared" si="224"/>
        <v>0</v>
      </c>
      <c r="UGL28" s="568">
        <f t="shared" si="224"/>
        <v>0</v>
      </c>
      <c r="UGM28" s="568">
        <f t="shared" si="224"/>
        <v>0</v>
      </c>
      <c r="UGN28" s="568">
        <f t="shared" si="224"/>
        <v>0</v>
      </c>
      <c r="UGO28" s="568">
        <f t="shared" si="224"/>
        <v>0</v>
      </c>
      <c r="UGP28" s="568">
        <f t="shared" si="224"/>
        <v>0</v>
      </c>
      <c r="UGQ28" s="568">
        <f t="shared" si="224"/>
        <v>0</v>
      </c>
      <c r="UGR28" s="568">
        <f t="shared" si="224"/>
        <v>0</v>
      </c>
      <c r="UGS28" s="568">
        <f t="shared" si="224"/>
        <v>0</v>
      </c>
      <c r="UGT28" s="568">
        <f t="shared" si="224"/>
        <v>0</v>
      </c>
      <c r="UGU28" s="568">
        <f t="shared" si="224"/>
        <v>0</v>
      </c>
      <c r="UGV28" s="568">
        <f t="shared" si="224"/>
        <v>0</v>
      </c>
      <c r="UGW28" s="568">
        <f t="shared" si="224"/>
        <v>0</v>
      </c>
      <c r="UGX28" s="568">
        <f t="shared" si="224"/>
        <v>0</v>
      </c>
      <c r="UGY28" s="568">
        <f t="shared" si="224"/>
        <v>0</v>
      </c>
      <c r="UGZ28" s="568">
        <f t="shared" si="224"/>
        <v>0</v>
      </c>
      <c r="UHA28" s="568">
        <f t="shared" ref="UHA28:UJL28" si="225">UHA26/365</f>
        <v>0</v>
      </c>
      <c r="UHB28" s="568">
        <f t="shared" si="225"/>
        <v>0</v>
      </c>
      <c r="UHC28" s="568">
        <f t="shared" si="225"/>
        <v>0</v>
      </c>
      <c r="UHD28" s="568">
        <f t="shared" si="225"/>
        <v>0</v>
      </c>
      <c r="UHE28" s="568">
        <f t="shared" si="225"/>
        <v>0</v>
      </c>
      <c r="UHF28" s="568">
        <f t="shared" si="225"/>
        <v>0</v>
      </c>
      <c r="UHG28" s="568">
        <f t="shared" si="225"/>
        <v>0</v>
      </c>
      <c r="UHH28" s="568">
        <f t="shared" si="225"/>
        <v>0</v>
      </c>
      <c r="UHI28" s="568">
        <f t="shared" si="225"/>
        <v>0</v>
      </c>
      <c r="UHJ28" s="568">
        <f t="shared" si="225"/>
        <v>0</v>
      </c>
      <c r="UHK28" s="568">
        <f t="shared" si="225"/>
        <v>0</v>
      </c>
      <c r="UHL28" s="568">
        <f t="shared" si="225"/>
        <v>0</v>
      </c>
      <c r="UHM28" s="568">
        <f t="shared" si="225"/>
        <v>0</v>
      </c>
      <c r="UHN28" s="568">
        <f t="shared" si="225"/>
        <v>0</v>
      </c>
      <c r="UHO28" s="568">
        <f t="shared" si="225"/>
        <v>0</v>
      </c>
      <c r="UHP28" s="568">
        <f t="shared" si="225"/>
        <v>0</v>
      </c>
      <c r="UHQ28" s="568">
        <f t="shared" si="225"/>
        <v>0</v>
      </c>
      <c r="UHR28" s="568">
        <f t="shared" si="225"/>
        <v>0</v>
      </c>
      <c r="UHS28" s="568">
        <f t="shared" si="225"/>
        <v>0</v>
      </c>
      <c r="UHT28" s="568">
        <f t="shared" si="225"/>
        <v>0</v>
      </c>
      <c r="UHU28" s="568">
        <f t="shared" si="225"/>
        <v>0</v>
      </c>
      <c r="UHV28" s="568">
        <f t="shared" si="225"/>
        <v>0</v>
      </c>
      <c r="UHW28" s="568">
        <f t="shared" si="225"/>
        <v>0</v>
      </c>
      <c r="UHX28" s="568">
        <f t="shared" si="225"/>
        <v>0</v>
      </c>
      <c r="UHY28" s="568">
        <f t="shared" si="225"/>
        <v>0</v>
      </c>
      <c r="UHZ28" s="568">
        <f t="shared" si="225"/>
        <v>0</v>
      </c>
      <c r="UIA28" s="568">
        <f t="shared" si="225"/>
        <v>0</v>
      </c>
      <c r="UIB28" s="568">
        <f t="shared" si="225"/>
        <v>0</v>
      </c>
      <c r="UIC28" s="568">
        <f t="shared" si="225"/>
        <v>0</v>
      </c>
      <c r="UID28" s="568">
        <f t="shared" si="225"/>
        <v>0</v>
      </c>
      <c r="UIE28" s="568">
        <f t="shared" si="225"/>
        <v>0</v>
      </c>
      <c r="UIF28" s="568">
        <f t="shared" si="225"/>
        <v>0</v>
      </c>
      <c r="UIG28" s="568">
        <f t="shared" si="225"/>
        <v>0</v>
      </c>
      <c r="UIH28" s="568">
        <f t="shared" si="225"/>
        <v>0</v>
      </c>
      <c r="UII28" s="568">
        <f t="shared" si="225"/>
        <v>0</v>
      </c>
      <c r="UIJ28" s="568">
        <f t="shared" si="225"/>
        <v>0</v>
      </c>
      <c r="UIK28" s="568">
        <f t="shared" si="225"/>
        <v>0</v>
      </c>
      <c r="UIL28" s="568">
        <f t="shared" si="225"/>
        <v>0</v>
      </c>
      <c r="UIM28" s="568">
        <f t="shared" si="225"/>
        <v>0</v>
      </c>
      <c r="UIN28" s="568">
        <f t="shared" si="225"/>
        <v>0</v>
      </c>
      <c r="UIO28" s="568">
        <f t="shared" si="225"/>
        <v>0</v>
      </c>
      <c r="UIP28" s="568">
        <f t="shared" si="225"/>
        <v>0</v>
      </c>
      <c r="UIQ28" s="568">
        <f t="shared" si="225"/>
        <v>0</v>
      </c>
      <c r="UIR28" s="568">
        <f t="shared" si="225"/>
        <v>0</v>
      </c>
      <c r="UIS28" s="568">
        <f t="shared" si="225"/>
        <v>0</v>
      </c>
      <c r="UIT28" s="568">
        <f t="shared" si="225"/>
        <v>0</v>
      </c>
      <c r="UIU28" s="568">
        <f t="shared" si="225"/>
        <v>0</v>
      </c>
      <c r="UIV28" s="568">
        <f t="shared" si="225"/>
        <v>0</v>
      </c>
      <c r="UIW28" s="568">
        <f t="shared" si="225"/>
        <v>0</v>
      </c>
      <c r="UIX28" s="568">
        <f t="shared" si="225"/>
        <v>0</v>
      </c>
      <c r="UIY28" s="568">
        <f t="shared" si="225"/>
        <v>0</v>
      </c>
      <c r="UIZ28" s="568">
        <f t="shared" si="225"/>
        <v>0</v>
      </c>
      <c r="UJA28" s="568">
        <f t="shared" si="225"/>
        <v>0</v>
      </c>
      <c r="UJB28" s="568">
        <f t="shared" si="225"/>
        <v>0</v>
      </c>
      <c r="UJC28" s="568">
        <f t="shared" si="225"/>
        <v>0</v>
      </c>
      <c r="UJD28" s="568">
        <f t="shared" si="225"/>
        <v>0</v>
      </c>
      <c r="UJE28" s="568">
        <f t="shared" si="225"/>
        <v>0</v>
      </c>
      <c r="UJF28" s="568">
        <f t="shared" si="225"/>
        <v>0</v>
      </c>
      <c r="UJG28" s="568">
        <f t="shared" si="225"/>
        <v>0</v>
      </c>
      <c r="UJH28" s="568">
        <f t="shared" si="225"/>
        <v>0</v>
      </c>
      <c r="UJI28" s="568">
        <f t="shared" si="225"/>
        <v>0</v>
      </c>
      <c r="UJJ28" s="568">
        <f t="shared" si="225"/>
        <v>0</v>
      </c>
      <c r="UJK28" s="568">
        <f t="shared" si="225"/>
        <v>0</v>
      </c>
      <c r="UJL28" s="568">
        <f t="shared" si="225"/>
        <v>0</v>
      </c>
      <c r="UJM28" s="568">
        <f t="shared" ref="UJM28:ULX28" si="226">UJM26/365</f>
        <v>0</v>
      </c>
      <c r="UJN28" s="568">
        <f t="shared" si="226"/>
        <v>0</v>
      </c>
      <c r="UJO28" s="568">
        <f t="shared" si="226"/>
        <v>0</v>
      </c>
      <c r="UJP28" s="568">
        <f t="shared" si="226"/>
        <v>0</v>
      </c>
      <c r="UJQ28" s="568">
        <f t="shared" si="226"/>
        <v>0</v>
      </c>
      <c r="UJR28" s="568">
        <f t="shared" si="226"/>
        <v>0</v>
      </c>
      <c r="UJS28" s="568">
        <f t="shared" si="226"/>
        <v>0</v>
      </c>
      <c r="UJT28" s="568">
        <f t="shared" si="226"/>
        <v>0</v>
      </c>
      <c r="UJU28" s="568">
        <f t="shared" si="226"/>
        <v>0</v>
      </c>
      <c r="UJV28" s="568">
        <f t="shared" si="226"/>
        <v>0</v>
      </c>
      <c r="UJW28" s="568">
        <f t="shared" si="226"/>
        <v>0</v>
      </c>
      <c r="UJX28" s="568">
        <f t="shared" si="226"/>
        <v>0</v>
      </c>
      <c r="UJY28" s="568">
        <f t="shared" si="226"/>
        <v>0</v>
      </c>
      <c r="UJZ28" s="568">
        <f t="shared" si="226"/>
        <v>0</v>
      </c>
      <c r="UKA28" s="568">
        <f t="shared" si="226"/>
        <v>0</v>
      </c>
      <c r="UKB28" s="568">
        <f t="shared" si="226"/>
        <v>0</v>
      </c>
      <c r="UKC28" s="568">
        <f t="shared" si="226"/>
        <v>0</v>
      </c>
      <c r="UKD28" s="568">
        <f t="shared" si="226"/>
        <v>0</v>
      </c>
      <c r="UKE28" s="568">
        <f t="shared" si="226"/>
        <v>0</v>
      </c>
      <c r="UKF28" s="568">
        <f t="shared" si="226"/>
        <v>0</v>
      </c>
      <c r="UKG28" s="568">
        <f t="shared" si="226"/>
        <v>0</v>
      </c>
      <c r="UKH28" s="568">
        <f t="shared" si="226"/>
        <v>0</v>
      </c>
      <c r="UKI28" s="568">
        <f t="shared" si="226"/>
        <v>0</v>
      </c>
      <c r="UKJ28" s="568">
        <f t="shared" si="226"/>
        <v>0</v>
      </c>
      <c r="UKK28" s="568">
        <f t="shared" si="226"/>
        <v>0</v>
      </c>
      <c r="UKL28" s="568">
        <f t="shared" si="226"/>
        <v>0</v>
      </c>
      <c r="UKM28" s="568">
        <f t="shared" si="226"/>
        <v>0</v>
      </c>
      <c r="UKN28" s="568">
        <f t="shared" si="226"/>
        <v>0</v>
      </c>
      <c r="UKO28" s="568">
        <f t="shared" si="226"/>
        <v>0</v>
      </c>
      <c r="UKP28" s="568">
        <f t="shared" si="226"/>
        <v>0</v>
      </c>
      <c r="UKQ28" s="568">
        <f t="shared" si="226"/>
        <v>0</v>
      </c>
      <c r="UKR28" s="568">
        <f t="shared" si="226"/>
        <v>0</v>
      </c>
      <c r="UKS28" s="568">
        <f t="shared" si="226"/>
        <v>0</v>
      </c>
      <c r="UKT28" s="568">
        <f t="shared" si="226"/>
        <v>0</v>
      </c>
      <c r="UKU28" s="568">
        <f t="shared" si="226"/>
        <v>0</v>
      </c>
      <c r="UKV28" s="568">
        <f t="shared" si="226"/>
        <v>0</v>
      </c>
      <c r="UKW28" s="568">
        <f t="shared" si="226"/>
        <v>0</v>
      </c>
      <c r="UKX28" s="568">
        <f t="shared" si="226"/>
        <v>0</v>
      </c>
      <c r="UKY28" s="568">
        <f t="shared" si="226"/>
        <v>0</v>
      </c>
      <c r="UKZ28" s="568">
        <f t="shared" si="226"/>
        <v>0</v>
      </c>
      <c r="ULA28" s="568">
        <f t="shared" si="226"/>
        <v>0</v>
      </c>
      <c r="ULB28" s="568">
        <f t="shared" si="226"/>
        <v>0</v>
      </c>
      <c r="ULC28" s="568">
        <f t="shared" si="226"/>
        <v>0</v>
      </c>
      <c r="ULD28" s="568">
        <f t="shared" si="226"/>
        <v>0</v>
      </c>
      <c r="ULE28" s="568">
        <f t="shared" si="226"/>
        <v>0</v>
      </c>
      <c r="ULF28" s="568">
        <f t="shared" si="226"/>
        <v>0</v>
      </c>
      <c r="ULG28" s="568">
        <f t="shared" si="226"/>
        <v>0</v>
      </c>
      <c r="ULH28" s="568">
        <f t="shared" si="226"/>
        <v>0</v>
      </c>
      <c r="ULI28" s="568">
        <f t="shared" si="226"/>
        <v>0</v>
      </c>
      <c r="ULJ28" s="568">
        <f t="shared" si="226"/>
        <v>0</v>
      </c>
      <c r="ULK28" s="568">
        <f t="shared" si="226"/>
        <v>0</v>
      </c>
      <c r="ULL28" s="568">
        <f t="shared" si="226"/>
        <v>0</v>
      </c>
      <c r="ULM28" s="568">
        <f t="shared" si="226"/>
        <v>0</v>
      </c>
      <c r="ULN28" s="568">
        <f t="shared" si="226"/>
        <v>0</v>
      </c>
      <c r="ULO28" s="568">
        <f t="shared" si="226"/>
        <v>0</v>
      </c>
      <c r="ULP28" s="568">
        <f t="shared" si="226"/>
        <v>0</v>
      </c>
      <c r="ULQ28" s="568">
        <f t="shared" si="226"/>
        <v>0</v>
      </c>
      <c r="ULR28" s="568">
        <f t="shared" si="226"/>
        <v>0</v>
      </c>
      <c r="ULS28" s="568">
        <f t="shared" si="226"/>
        <v>0</v>
      </c>
      <c r="ULT28" s="568">
        <f t="shared" si="226"/>
        <v>0</v>
      </c>
      <c r="ULU28" s="568">
        <f t="shared" si="226"/>
        <v>0</v>
      </c>
      <c r="ULV28" s="568">
        <f t="shared" si="226"/>
        <v>0</v>
      </c>
      <c r="ULW28" s="568">
        <f t="shared" si="226"/>
        <v>0</v>
      </c>
      <c r="ULX28" s="568">
        <f t="shared" si="226"/>
        <v>0</v>
      </c>
      <c r="ULY28" s="568">
        <f t="shared" ref="ULY28:UOJ28" si="227">ULY26/365</f>
        <v>0</v>
      </c>
      <c r="ULZ28" s="568">
        <f t="shared" si="227"/>
        <v>0</v>
      </c>
      <c r="UMA28" s="568">
        <f t="shared" si="227"/>
        <v>0</v>
      </c>
      <c r="UMB28" s="568">
        <f t="shared" si="227"/>
        <v>0</v>
      </c>
      <c r="UMC28" s="568">
        <f t="shared" si="227"/>
        <v>0</v>
      </c>
      <c r="UMD28" s="568">
        <f t="shared" si="227"/>
        <v>0</v>
      </c>
      <c r="UME28" s="568">
        <f t="shared" si="227"/>
        <v>0</v>
      </c>
      <c r="UMF28" s="568">
        <f t="shared" si="227"/>
        <v>0</v>
      </c>
      <c r="UMG28" s="568">
        <f t="shared" si="227"/>
        <v>0</v>
      </c>
      <c r="UMH28" s="568">
        <f t="shared" si="227"/>
        <v>0</v>
      </c>
      <c r="UMI28" s="568">
        <f t="shared" si="227"/>
        <v>0</v>
      </c>
      <c r="UMJ28" s="568">
        <f t="shared" si="227"/>
        <v>0</v>
      </c>
      <c r="UMK28" s="568">
        <f t="shared" si="227"/>
        <v>0</v>
      </c>
      <c r="UML28" s="568">
        <f t="shared" si="227"/>
        <v>0</v>
      </c>
      <c r="UMM28" s="568">
        <f t="shared" si="227"/>
        <v>0</v>
      </c>
      <c r="UMN28" s="568">
        <f t="shared" si="227"/>
        <v>0</v>
      </c>
      <c r="UMO28" s="568">
        <f t="shared" si="227"/>
        <v>0</v>
      </c>
      <c r="UMP28" s="568">
        <f t="shared" si="227"/>
        <v>0</v>
      </c>
      <c r="UMQ28" s="568">
        <f t="shared" si="227"/>
        <v>0</v>
      </c>
      <c r="UMR28" s="568">
        <f t="shared" si="227"/>
        <v>0</v>
      </c>
      <c r="UMS28" s="568">
        <f t="shared" si="227"/>
        <v>0</v>
      </c>
      <c r="UMT28" s="568">
        <f t="shared" si="227"/>
        <v>0</v>
      </c>
      <c r="UMU28" s="568">
        <f t="shared" si="227"/>
        <v>0</v>
      </c>
      <c r="UMV28" s="568">
        <f t="shared" si="227"/>
        <v>0</v>
      </c>
      <c r="UMW28" s="568">
        <f t="shared" si="227"/>
        <v>0</v>
      </c>
      <c r="UMX28" s="568">
        <f t="shared" si="227"/>
        <v>0</v>
      </c>
      <c r="UMY28" s="568">
        <f t="shared" si="227"/>
        <v>0</v>
      </c>
      <c r="UMZ28" s="568">
        <f t="shared" si="227"/>
        <v>0</v>
      </c>
      <c r="UNA28" s="568">
        <f t="shared" si="227"/>
        <v>0</v>
      </c>
      <c r="UNB28" s="568">
        <f t="shared" si="227"/>
        <v>0</v>
      </c>
      <c r="UNC28" s="568">
        <f t="shared" si="227"/>
        <v>0</v>
      </c>
      <c r="UND28" s="568">
        <f t="shared" si="227"/>
        <v>0</v>
      </c>
      <c r="UNE28" s="568">
        <f t="shared" si="227"/>
        <v>0</v>
      </c>
      <c r="UNF28" s="568">
        <f t="shared" si="227"/>
        <v>0</v>
      </c>
      <c r="UNG28" s="568">
        <f t="shared" si="227"/>
        <v>0</v>
      </c>
      <c r="UNH28" s="568">
        <f t="shared" si="227"/>
        <v>0</v>
      </c>
      <c r="UNI28" s="568">
        <f t="shared" si="227"/>
        <v>0</v>
      </c>
      <c r="UNJ28" s="568">
        <f t="shared" si="227"/>
        <v>0</v>
      </c>
      <c r="UNK28" s="568">
        <f t="shared" si="227"/>
        <v>0</v>
      </c>
      <c r="UNL28" s="568">
        <f t="shared" si="227"/>
        <v>0</v>
      </c>
      <c r="UNM28" s="568">
        <f t="shared" si="227"/>
        <v>0</v>
      </c>
      <c r="UNN28" s="568">
        <f t="shared" si="227"/>
        <v>0</v>
      </c>
      <c r="UNO28" s="568">
        <f t="shared" si="227"/>
        <v>0</v>
      </c>
      <c r="UNP28" s="568">
        <f t="shared" si="227"/>
        <v>0</v>
      </c>
      <c r="UNQ28" s="568">
        <f t="shared" si="227"/>
        <v>0</v>
      </c>
      <c r="UNR28" s="568">
        <f t="shared" si="227"/>
        <v>0</v>
      </c>
      <c r="UNS28" s="568">
        <f t="shared" si="227"/>
        <v>0</v>
      </c>
      <c r="UNT28" s="568">
        <f t="shared" si="227"/>
        <v>0</v>
      </c>
      <c r="UNU28" s="568">
        <f t="shared" si="227"/>
        <v>0</v>
      </c>
      <c r="UNV28" s="568">
        <f t="shared" si="227"/>
        <v>0</v>
      </c>
      <c r="UNW28" s="568">
        <f t="shared" si="227"/>
        <v>0</v>
      </c>
      <c r="UNX28" s="568">
        <f t="shared" si="227"/>
        <v>0</v>
      </c>
      <c r="UNY28" s="568">
        <f t="shared" si="227"/>
        <v>0</v>
      </c>
      <c r="UNZ28" s="568">
        <f t="shared" si="227"/>
        <v>0</v>
      </c>
      <c r="UOA28" s="568">
        <f t="shared" si="227"/>
        <v>0</v>
      </c>
      <c r="UOB28" s="568">
        <f t="shared" si="227"/>
        <v>0</v>
      </c>
      <c r="UOC28" s="568">
        <f t="shared" si="227"/>
        <v>0</v>
      </c>
      <c r="UOD28" s="568">
        <f t="shared" si="227"/>
        <v>0</v>
      </c>
      <c r="UOE28" s="568">
        <f t="shared" si="227"/>
        <v>0</v>
      </c>
      <c r="UOF28" s="568">
        <f t="shared" si="227"/>
        <v>0</v>
      </c>
      <c r="UOG28" s="568">
        <f t="shared" si="227"/>
        <v>0</v>
      </c>
      <c r="UOH28" s="568">
        <f t="shared" si="227"/>
        <v>0</v>
      </c>
      <c r="UOI28" s="568">
        <f t="shared" si="227"/>
        <v>0</v>
      </c>
      <c r="UOJ28" s="568">
        <f t="shared" si="227"/>
        <v>0</v>
      </c>
      <c r="UOK28" s="568">
        <f t="shared" ref="UOK28:UQV28" si="228">UOK26/365</f>
        <v>0</v>
      </c>
      <c r="UOL28" s="568">
        <f t="shared" si="228"/>
        <v>0</v>
      </c>
      <c r="UOM28" s="568">
        <f t="shared" si="228"/>
        <v>0</v>
      </c>
      <c r="UON28" s="568">
        <f t="shared" si="228"/>
        <v>0</v>
      </c>
      <c r="UOO28" s="568">
        <f t="shared" si="228"/>
        <v>0</v>
      </c>
      <c r="UOP28" s="568">
        <f t="shared" si="228"/>
        <v>0</v>
      </c>
      <c r="UOQ28" s="568">
        <f t="shared" si="228"/>
        <v>0</v>
      </c>
      <c r="UOR28" s="568">
        <f t="shared" si="228"/>
        <v>0</v>
      </c>
      <c r="UOS28" s="568">
        <f t="shared" si="228"/>
        <v>0</v>
      </c>
      <c r="UOT28" s="568">
        <f t="shared" si="228"/>
        <v>0</v>
      </c>
      <c r="UOU28" s="568">
        <f t="shared" si="228"/>
        <v>0</v>
      </c>
      <c r="UOV28" s="568">
        <f t="shared" si="228"/>
        <v>0</v>
      </c>
      <c r="UOW28" s="568">
        <f t="shared" si="228"/>
        <v>0</v>
      </c>
      <c r="UOX28" s="568">
        <f t="shared" si="228"/>
        <v>0</v>
      </c>
      <c r="UOY28" s="568">
        <f t="shared" si="228"/>
        <v>0</v>
      </c>
      <c r="UOZ28" s="568">
        <f t="shared" si="228"/>
        <v>0</v>
      </c>
      <c r="UPA28" s="568">
        <f t="shared" si="228"/>
        <v>0</v>
      </c>
      <c r="UPB28" s="568">
        <f t="shared" si="228"/>
        <v>0</v>
      </c>
      <c r="UPC28" s="568">
        <f t="shared" si="228"/>
        <v>0</v>
      </c>
      <c r="UPD28" s="568">
        <f t="shared" si="228"/>
        <v>0</v>
      </c>
      <c r="UPE28" s="568">
        <f t="shared" si="228"/>
        <v>0</v>
      </c>
      <c r="UPF28" s="568">
        <f t="shared" si="228"/>
        <v>0</v>
      </c>
      <c r="UPG28" s="568">
        <f t="shared" si="228"/>
        <v>0</v>
      </c>
      <c r="UPH28" s="568">
        <f t="shared" si="228"/>
        <v>0</v>
      </c>
      <c r="UPI28" s="568">
        <f t="shared" si="228"/>
        <v>0</v>
      </c>
      <c r="UPJ28" s="568">
        <f t="shared" si="228"/>
        <v>0</v>
      </c>
      <c r="UPK28" s="568">
        <f t="shared" si="228"/>
        <v>0</v>
      </c>
      <c r="UPL28" s="568">
        <f t="shared" si="228"/>
        <v>0</v>
      </c>
      <c r="UPM28" s="568">
        <f t="shared" si="228"/>
        <v>0</v>
      </c>
      <c r="UPN28" s="568">
        <f t="shared" si="228"/>
        <v>0</v>
      </c>
      <c r="UPO28" s="568">
        <f t="shared" si="228"/>
        <v>0</v>
      </c>
      <c r="UPP28" s="568">
        <f t="shared" si="228"/>
        <v>0</v>
      </c>
      <c r="UPQ28" s="568">
        <f t="shared" si="228"/>
        <v>0</v>
      </c>
      <c r="UPR28" s="568">
        <f t="shared" si="228"/>
        <v>0</v>
      </c>
      <c r="UPS28" s="568">
        <f t="shared" si="228"/>
        <v>0</v>
      </c>
      <c r="UPT28" s="568">
        <f t="shared" si="228"/>
        <v>0</v>
      </c>
      <c r="UPU28" s="568">
        <f t="shared" si="228"/>
        <v>0</v>
      </c>
      <c r="UPV28" s="568">
        <f t="shared" si="228"/>
        <v>0</v>
      </c>
      <c r="UPW28" s="568">
        <f t="shared" si="228"/>
        <v>0</v>
      </c>
      <c r="UPX28" s="568">
        <f t="shared" si="228"/>
        <v>0</v>
      </c>
      <c r="UPY28" s="568">
        <f t="shared" si="228"/>
        <v>0</v>
      </c>
      <c r="UPZ28" s="568">
        <f t="shared" si="228"/>
        <v>0</v>
      </c>
      <c r="UQA28" s="568">
        <f t="shared" si="228"/>
        <v>0</v>
      </c>
      <c r="UQB28" s="568">
        <f t="shared" si="228"/>
        <v>0</v>
      </c>
      <c r="UQC28" s="568">
        <f t="shared" si="228"/>
        <v>0</v>
      </c>
      <c r="UQD28" s="568">
        <f t="shared" si="228"/>
        <v>0</v>
      </c>
      <c r="UQE28" s="568">
        <f t="shared" si="228"/>
        <v>0</v>
      </c>
      <c r="UQF28" s="568">
        <f t="shared" si="228"/>
        <v>0</v>
      </c>
      <c r="UQG28" s="568">
        <f t="shared" si="228"/>
        <v>0</v>
      </c>
      <c r="UQH28" s="568">
        <f t="shared" si="228"/>
        <v>0</v>
      </c>
      <c r="UQI28" s="568">
        <f t="shared" si="228"/>
        <v>0</v>
      </c>
      <c r="UQJ28" s="568">
        <f t="shared" si="228"/>
        <v>0</v>
      </c>
      <c r="UQK28" s="568">
        <f t="shared" si="228"/>
        <v>0</v>
      </c>
      <c r="UQL28" s="568">
        <f t="shared" si="228"/>
        <v>0</v>
      </c>
      <c r="UQM28" s="568">
        <f t="shared" si="228"/>
        <v>0</v>
      </c>
      <c r="UQN28" s="568">
        <f t="shared" si="228"/>
        <v>0</v>
      </c>
      <c r="UQO28" s="568">
        <f t="shared" si="228"/>
        <v>0</v>
      </c>
      <c r="UQP28" s="568">
        <f t="shared" si="228"/>
        <v>0</v>
      </c>
      <c r="UQQ28" s="568">
        <f t="shared" si="228"/>
        <v>0</v>
      </c>
      <c r="UQR28" s="568">
        <f t="shared" si="228"/>
        <v>0</v>
      </c>
      <c r="UQS28" s="568">
        <f t="shared" si="228"/>
        <v>0</v>
      </c>
      <c r="UQT28" s="568">
        <f t="shared" si="228"/>
        <v>0</v>
      </c>
      <c r="UQU28" s="568">
        <f t="shared" si="228"/>
        <v>0</v>
      </c>
      <c r="UQV28" s="568">
        <f t="shared" si="228"/>
        <v>0</v>
      </c>
      <c r="UQW28" s="568">
        <f t="shared" ref="UQW28:UTH28" si="229">UQW26/365</f>
        <v>0</v>
      </c>
      <c r="UQX28" s="568">
        <f t="shared" si="229"/>
        <v>0</v>
      </c>
      <c r="UQY28" s="568">
        <f t="shared" si="229"/>
        <v>0</v>
      </c>
      <c r="UQZ28" s="568">
        <f t="shared" si="229"/>
        <v>0</v>
      </c>
      <c r="URA28" s="568">
        <f t="shared" si="229"/>
        <v>0</v>
      </c>
      <c r="URB28" s="568">
        <f t="shared" si="229"/>
        <v>0</v>
      </c>
      <c r="URC28" s="568">
        <f t="shared" si="229"/>
        <v>0</v>
      </c>
      <c r="URD28" s="568">
        <f t="shared" si="229"/>
        <v>0</v>
      </c>
      <c r="URE28" s="568">
        <f t="shared" si="229"/>
        <v>0</v>
      </c>
      <c r="URF28" s="568">
        <f t="shared" si="229"/>
        <v>0</v>
      </c>
      <c r="URG28" s="568">
        <f t="shared" si="229"/>
        <v>0</v>
      </c>
      <c r="URH28" s="568">
        <f t="shared" si="229"/>
        <v>0</v>
      </c>
      <c r="URI28" s="568">
        <f t="shared" si="229"/>
        <v>0</v>
      </c>
      <c r="URJ28" s="568">
        <f t="shared" si="229"/>
        <v>0</v>
      </c>
      <c r="URK28" s="568">
        <f t="shared" si="229"/>
        <v>0</v>
      </c>
      <c r="URL28" s="568">
        <f t="shared" si="229"/>
        <v>0</v>
      </c>
      <c r="URM28" s="568">
        <f t="shared" si="229"/>
        <v>0</v>
      </c>
      <c r="URN28" s="568">
        <f t="shared" si="229"/>
        <v>0</v>
      </c>
      <c r="URO28" s="568">
        <f t="shared" si="229"/>
        <v>0</v>
      </c>
      <c r="URP28" s="568">
        <f t="shared" si="229"/>
        <v>0</v>
      </c>
      <c r="URQ28" s="568">
        <f t="shared" si="229"/>
        <v>0</v>
      </c>
      <c r="URR28" s="568">
        <f t="shared" si="229"/>
        <v>0</v>
      </c>
      <c r="URS28" s="568">
        <f t="shared" si="229"/>
        <v>0</v>
      </c>
      <c r="URT28" s="568">
        <f t="shared" si="229"/>
        <v>0</v>
      </c>
      <c r="URU28" s="568">
        <f t="shared" si="229"/>
        <v>0</v>
      </c>
      <c r="URV28" s="568">
        <f t="shared" si="229"/>
        <v>0</v>
      </c>
      <c r="URW28" s="568">
        <f t="shared" si="229"/>
        <v>0</v>
      </c>
      <c r="URX28" s="568">
        <f t="shared" si="229"/>
        <v>0</v>
      </c>
      <c r="URY28" s="568">
        <f t="shared" si="229"/>
        <v>0</v>
      </c>
      <c r="URZ28" s="568">
        <f t="shared" si="229"/>
        <v>0</v>
      </c>
      <c r="USA28" s="568">
        <f t="shared" si="229"/>
        <v>0</v>
      </c>
      <c r="USB28" s="568">
        <f t="shared" si="229"/>
        <v>0</v>
      </c>
      <c r="USC28" s="568">
        <f t="shared" si="229"/>
        <v>0</v>
      </c>
      <c r="USD28" s="568">
        <f t="shared" si="229"/>
        <v>0</v>
      </c>
      <c r="USE28" s="568">
        <f t="shared" si="229"/>
        <v>0</v>
      </c>
      <c r="USF28" s="568">
        <f t="shared" si="229"/>
        <v>0</v>
      </c>
      <c r="USG28" s="568">
        <f t="shared" si="229"/>
        <v>0</v>
      </c>
      <c r="USH28" s="568">
        <f t="shared" si="229"/>
        <v>0</v>
      </c>
      <c r="USI28" s="568">
        <f t="shared" si="229"/>
        <v>0</v>
      </c>
      <c r="USJ28" s="568">
        <f t="shared" si="229"/>
        <v>0</v>
      </c>
      <c r="USK28" s="568">
        <f t="shared" si="229"/>
        <v>0</v>
      </c>
      <c r="USL28" s="568">
        <f t="shared" si="229"/>
        <v>0</v>
      </c>
      <c r="USM28" s="568">
        <f t="shared" si="229"/>
        <v>0</v>
      </c>
      <c r="USN28" s="568">
        <f t="shared" si="229"/>
        <v>0</v>
      </c>
      <c r="USO28" s="568">
        <f t="shared" si="229"/>
        <v>0</v>
      </c>
      <c r="USP28" s="568">
        <f t="shared" si="229"/>
        <v>0</v>
      </c>
      <c r="USQ28" s="568">
        <f t="shared" si="229"/>
        <v>0</v>
      </c>
      <c r="USR28" s="568">
        <f t="shared" si="229"/>
        <v>0</v>
      </c>
      <c r="USS28" s="568">
        <f t="shared" si="229"/>
        <v>0</v>
      </c>
      <c r="UST28" s="568">
        <f t="shared" si="229"/>
        <v>0</v>
      </c>
      <c r="USU28" s="568">
        <f t="shared" si="229"/>
        <v>0</v>
      </c>
      <c r="USV28" s="568">
        <f t="shared" si="229"/>
        <v>0</v>
      </c>
      <c r="USW28" s="568">
        <f t="shared" si="229"/>
        <v>0</v>
      </c>
      <c r="USX28" s="568">
        <f t="shared" si="229"/>
        <v>0</v>
      </c>
      <c r="USY28" s="568">
        <f t="shared" si="229"/>
        <v>0</v>
      </c>
      <c r="USZ28" s="568">
        <f t="shared" si="229"/>
        <v>0</v>
      </c>
      <c r="UTA28" s="568">
        <f t="shared" si="229"/>
        <v>0</v>
      </c>
      <c r="UTB28" s="568">
        <f t="shared" si="229"/>
        <v>0</v>
      </c>
      <c r="UTC28" s="568">
        <f t="shared" si="229"/>
        <v>0</v>
      </c>
      <c r="UTD28" s="568">
        <f t="shared" si="229"/>
        <v>0</v>
      </c>
      <c r="UTE28" s="568">
        <f t="shared" si="229"/>
        <v>0</v>
      </c>
      <c r="UTF28" s="568">
        <f t="shared" si="229"/>
        <v>0</v>
      </c>
      <c r="UTG28" s="568">
        <f t="shared" si="229"/>
        <v>0</v>
      </c>
      <c r="UTH28" s="568">
        <f t="shared" si="229"/>
        <v>0</v>
      </c>
      <c r="UTI28" s="568">
        <f t="shared" ref="UTI28:UVT28" si="230">UTI26/365</f>
        <v>0</v>
      </c>
      <c r="UTJ28" s="568">
        <f t="shared" si="230"/>
        <v>0</v>
      </c>
      <c r="UTK28" s="568">
        <f t="shared" si="230"/>
        <v>0</v>
      </c>
      <c r="UTL28" s="568">
        <f t="shared" si="230"/>
        <v>0</v>
      </c>
      <c r="UTM28" s="568">
        <f t="shared" si="230"/>
        <v>0</v>
      </c>
      <c r="UTN28" s="568">
        <f t="shared" si="230"/>
        <v>0</v>
      </c>
      <c r="UTO28" s="568">
        <f t="shared" si="230"/>
        <v>0</v>
      </c>
      <c r="UTP28" s="568">
        <f t="shared" si="230"/>
        <v>0</v>
      </c>
      <c r="UTQ28" s="568">
        <f t="shared" si="230"/>
        <v>0</v>
      </c>
      <c r="UTR28" s="568">
        <f t="shared" si="230"/>
        <v>0</v>
      </c>
      <c r="UTS28" s="568">
        <f t="shared" si="230"/>
        <v>0</v>
      </c>
      <c r="UTT28" s="568">
        <f t="shared" si="230"/>
        <v>0</v>
      </c>
      <c r="UTU28" s="568">
        <f t="shared" si="230"/>
        <v>0</v>
      </c>
      <c r="UTV28" s="568">
        <f t="shared" si="230"/>
        <v>0</v>
      </c>
      <c r="UTW28" s="568">
        <f t="shared" si="230"/>
        <v>0</v>
      </c>
      <c r="UTX28" s="568">
        <f t="shared" si="230"/>
        <v>0</v>
      </c>
      <c r="UTY28" s="568">
        <f t="shared" si="230"/>
        <v>0</v>
      </c>
      <c r="UTZ28" s="568">
        <f t="shared" si="230"/>
        <v>0</v>
      </c>
      <c r="UUA28" s="568">
        <f t="shared" si="230"/>
        <v>0</v>
      </c>
      <c r="UUB28" s="568">
        <f t="shared" si="230"/>
        <v>0</v>
      </c>
      <c r="UUC28" s="568">
        <f t="shared" si="230"/>
        <v>0</v>
      </c>
      <c r="UUD28" s="568">
        <f t="shared" si="230"/>
        <v>0</v>
      </c>
      <c r="UUE28" s="568">
        <f t="shared" si="230"/>
        <v>0</v>
      </c>
      <c r="UUF28" s="568">
        <f t="shared" si="230"/>
        <v>0</v>
      </c>
      <c r="UUG28" s="568">
        <f t="shared" si="230"/>
        <v>0</v>
      </c>
      <c r="UUH28" s="568">
        <f t="shared" si="230"/>
        <v>0</v>
      </c>
      <c r="UUI28" s="568">
        <f t="shared" si="230"/>
        <v>0</v>
      </c>
      <c r="UUJ28" s="568">
        <f t="shared" si="230"/>
        <v>0</v>
      </c>
      <c r="UUK28" s="568">
        <f t="shared" si="230"/>
        <v>0</v>
      </c>
      <c r="UUL28" s="568">
        <f t="shared" si="230"/>
        <v>0</v>
      </c>
      <c r="UUM28" s="568">
        <f t="shared" si="230"/>
        <v>0</v>
      </c>
      <c r="UUN28" s="568">
        <f t="shared" si="230"/>
        <v>0</v>
      </c>
      <c r="UUO28" s="568">
        <f t="shared" si="230"/>
        <v>0</v>
      </c>
      <c r="UUP28" s="568">
        <f t="shared" si="230"/>
        <v>0</v>
      </c>
      <c r="UUQ28" s="568">
        <f t="shared" si="230"/>
        <v>0</v>
      </c>
      <c r="UUR28" s="568">
        <f t="shared" si="230"/>
        <v>0</v>
      </c>
      <c r="UUS28" s="568">
        <f t="shared" si="230"/>
        <v>0</v>
      </c>
      <c r="UUT28" s="568">
        <f t="shared" si="230"/>
        <v>0</v>
      </c>
      <c r="UUU28" s="568">
        <f t="shared" si="230"/>
        <v>0</v>
      </c>
      <c r="UUV28" s="568">
        <f t="shared" si="230"/>
        <v>0</v>
      </c>
      <c r="UUW28" s="568">
        <f t="shared" si="230"/>
        <v>0</v>
      </c>
      <c r="UUX28" s="568">
        <f t="shared" si="230"/>
        <v>0</v>
      </c>
      <c r="UUY28" s="568">
        <f t="shared" si="230"/>
        <v>0</v>
      </c>
      <c r="UUZ28" s="568">
        <f t="shared" si="230"/>
        <v>0</v>
      </c>
      <c r="UVA28" s="568">
        <f t="shared" si="230"/>
        <v>0</v>
      </c>
      <c r="UVB28" s="568">
        <f t="shared" si="230"/>
        <v>0</v>
      </c>
      <c r="UVC28" s="568">
        <f t="shared" si="230"/>
        <v>0</v>
      </c>
      <c r="UVD28" s="568">
        <f t="shared" si="230"/>
        <v>0</v>
      </c>
      <c r="UVE28" s="568">
        <f t="shared" si="230"/>
        <v>0</v>
      </c>
      <c r="UVF28" s="568">
        <f t="shared" si="230"/>
        <v>0</v>
      </c>
      <c r="UVG28" s="568">
        <f t="shared" si="230"/>
        <v>0</v>
      </c>
      <c r="UVH28" s="568">
        <f t="shared" si="230"/>
        <v>0</v>
      </c>
      <c r="UVI28" s="568">
        <f t="shared" si="230"/>
        <v>0</v>
      </c>
      <c r="UVJ28" s="568">
        <f t="shared" si="230"/>
        <v>0</v>
      </c>
      <c r="UVK28" s="568">
        <f t="shared" si="230"/>
        <v>0</v>
      </c>
      <c r="UVL28" s="568">
        <f t="shared" si="230"/>
        <v>0</v>
      </c>
      <c r="UVM28" s="568">
        <f t="shared" si="230"/>
        <v>0</v>
      </c>
      <c r="UVN28" s="568">
        <f t="shared" si="230"/>
        <v>0</v>
      </c>
      <c r="UVO28" s="568">
        <f t="shared" si="230"/>
        <v>0</v>
      </c>
      <c r="UVP28" s="568">
        <f t="shared" si="230"/>
        <v>0</v>
      </c>
      <c r="UVQ28" s="568">
        <f t="shared" si="230"/>
        <v>0</v>
      </c>
      <c r="UVR28" s="568">
        <f t="shared" si="230"/>
        <v>0</v>
      </c>
      <c r="UVS28" s="568">
        <f t="shared" si="230"/>
        <v>0</v>
      </c>
      <c r="UVT28" s="568">
        <f t="shared" si="230"/>
        <v>0</v>
      </c>
      <c r="UVU28" s="568">
        <f t="shared" ref="UVU28:UYF28" si="231">UVU26/365</f>
        <v>0</v>
      </c>
      <c r="UVV28" s="568">
        <f t="shared" si="231"/>
        <v>0</v>
      </c>
      <c r="UVW28" s="568">
        <f t="shared" si="231"/>
        <v>0</v>
      </c>
      <c r="UVX28" s="568">
        <f t="shared" si="231"/>
        <v>0</v>
      </c>
      <c r="UVY28" s="568">
        <f t="shared" si="231"/>
        <v>0</v>
      </c>
      <c r="UVZ28" s="568">
        <f t="shared" si="231"/>
        <v>0</v>
      </c>
      <c r="UWA28" s="568">
        <f t="shared" si="231"/>
        <v>0</v>
      </c>
      <c r="UWB28" s="568">
        <f t="shared" si="231"/>
        <v>0</v>
      </c>
      <c r="UWC28" s="568">
        <f t="shared" si="231"/>
        <v>0</v>
      </c>
      <c r="UWD28" s="568">
        <f t="shared" si="231"/>
        <v>0</v>
      </c>
      <c r="UWE28" s="568">
        <f t="shared" si="231"/>
        <v>0</v>
      </c>
      <c r="UWF28" s="568">
        <f t="shared" si="231"/>
        <v>0</v>
      </c>
      <c r="UWG28" s="568">
        <f t="shared" si="231"/>
        <v>0</v>
      </c>
      <c r="UWH28" s="568">
        <f t="shared" si="231"/>
        <v>0</v>
      </c>
      <c r="UWI28" s="568">
        <f t="shared" si="231"/>
        <v>0</v>
      </c>
      <c r="UWJ28" s="568">
        <f t="shared" si="231"/>
        <v>0</v>
      </c>
      <c r="UWK28" s="568">
        <f t="shared" si="231"/>
        <v>0</v>
      </c>
      <c r="UWL28" s="568">
        <f t="shared" si="231"/>
        <v>0</v>
      </c>
      <c r="UWM28" s="568">
        <f t="shared" si="231"/>
        <v>0</v>
      </c>
      <c r="UWN28" s="568">
        <f t="shared" si="231"/>
        <v>0</v>
      </c>
      <c r="UWO28" s="568">
        <f t="shared" si="231"/>
        <v>0</v>
      </c>
      <c r="UWP28" s="568">
        <f t="shared" si="231"/>
        <v>0</v>
      </c>
      <c r="UWQ28" s="568">
        <f t="shared" si="231"/>
        <v>0</v>
      </c>
      <c r="UWR28" s="568">
        <f t="shared" si="231"/>
        <v>0</v>
      </c>
      <c r="UWS28" s="568">
        <f t="shared" si="231"/>
        <v>0</v>
      </c>
      <c r="UWT28" s="568">
        <f t="shared" si="231"/>
        <v>0</v>
      </c>
      <c r="UWU28" s="568">
        <f t="shared" si="231"/>
        <v>0</v>
      </c>
      <c r="UWV28" s="568">
        <f t="shared" si="231"/>
        <v>0</v>
      </c>
      <c r="UWW28" s="568">
        <f t="shared" si="231"/>
        <v>0</v>
      </c>
      <c r="UWX28" s="568">
        <f t="shared" si="231"/>
        <v>0</v>
      </c>
      <c r="UWY28" s="568">
        <f t="shared" si="231"/>
        <v>0</v>
      </c>
      <c r="UWZ28" s="568">
        <f t="shared" si="231"/>
        <v>0</v>
      </c>
      <c r="UXA28" s="568">
        <f t="shared" si="231"/>
        <v>0</v>
      </c>
      <c r="UXB28" s="568">
        <f t="shared" si="231"/>
        <v>0</v>
      </c>
      <c r="UXC28" s="568">
        <f t="shared" si="231"/>
        <v>0</v>
      </c>
      <c r="UXD28" s="568">
        <f t="shared" si="231"/>
        <v>0</v>
      </c>
      <c r="UXE28" s="568">
        <f t="shared" si="231"/>
        <v>0</v>
      </c>
      <c r="UXF28" s="568">
        <f t="shared" si="231"/>
        <v>0</v>
      </c>
      <c r="UXG28" s="568">
        <f t="shared" si="231"/>
        <v>0</v>
      </c>
      <c r="UXH28" s="568">
        <f t="shared" si="231"/>
        <v>0</v>
      </c>
      <c r="UXI28" s="568">
        <f t="shared" si="231"/>
        <v>0</v>
      </c>
      <c r="UXJ28" s="568">
        <f t="shared" si="231"/>
        <v>0</v>
      </c>
      <c r="UXK28" s="568">
        <f t="shared" si="231"/>
        <v>0</v>
      </c>
      <c r="UXL28" s="568">
        <f t="shared" si="231"/>
        <v>0</v>
      </c>
      <c r="UXM28" s="568">
        <f t="shared" si="231"/>
        <v>0</v>
      </c>
      <c r="UXN28" s="568">
        <f t="shared" si="231"/>
        <v>0</v>
      </c>
      <c r="UXO28" s="568">
        <f t="shared" si="231"/>
        <v>0</v>
      </c>
      <c r="UXP28" s="568">
        <f t="shared" si="231"/>
        <v>0</v>
      </c>
      <c r="UXQ28" s="568">
        <f t="shared" si="231"/>
        <v>0</v>
      </c>
      <c r="UXR28" s="568">
        <f t="shared" si="231"/>
        <v>0</v>
      </c>
      <c r="UXS28" s="568">
        <f t="shared" si="231"/>
        <v>0</v>
      </c>
      <c r="UXT28" s="568">
        <f t="shared" si="231"/>
        <v>0</v>
      </c>
      <c r="UXU28" s="568">
        <f t="shared" si="231"/>
        <v>0</v>
      </c>
      <c r="UXV28" s="568">
        <f t="shared" si="231"/>
        <v>0</v>
      </c>
      <c r="UXW28" s="568">
        <f t="shared" si="231"/>
        <v>0</v>
      </c>
      <c r="UXX28" s="568">
        <f t="shared" si="231"/>
        <v>0</v>
      </c>
      <c r="UXY28" s="568">
        <f t="shared" si="231"/>
        <v>0</v>
      </c>
      <c r="UXZ28" s="568">
        <f t="shared" si="231"/>
        <v>0</v>
      </c>
      <c r="UYA28" s="568">
        <f t="shared" si="231"/>
        <v>0</v>
      </c>
      <c r="UYB28" s="568">
        <f t="shared" si="231"/>
        <v>0</v>
      </c>
      <c r="UYC28" s="568">
        <f t="shared" si="231"/>
        <v>0</v>
      </c>
      <c r="UYD28" s="568">
        <f t="shared" si="231"/>
        <v>0</v>
      </c>
      <c r="UYE28" s="568">
        <f t="shared" si="231"/>
        <v>0</v>
      </c>
      <c r="UYF28" s="568">
        <f t="shared" si="231"/>
        <v>0</v>
      </c>
      <c r="UYG28" s="568">
        <f t="shared" ref="UYG28:VAR28" si="232">UYG26/365</f>
        <v>0</v>
      </c>
      <c r="UYH28" s="568">
        <f t="shared" si="232"/>
        <v>0</v>
      </c>
      <c r="UYI28" s="568">
        <f t="shared" si="232"/>
        <v>0</v>
      </c>
      <c r="UYJ28" s="568">
        <f t="shared" si="232"/>
        <v>0</v>
      </c>
      <c r="UYK28" s="568">
        <f t="shared" si="232"/>
        <v>0</v>
      </c>
      <c r="UYL28" s="568">
        <f t="shared" si="232"/>
        <v>0</v>
      </c>
      <c r="UYM28" s="568">
        <f t="shared" si="232"/>
        <v>0</v>
      </c>
      <c r="UYN28" s="568">
        <f t="shared" si="232"/>
        <v>0</v>
      </c>
      <c r="UYO28" s="568">
        <f t="shared" si="232"/>
        <v>0</v>
      </c>
      <c r="UYP28" s="568">
        <f t="shared" si="232"/>
        <v>0</v>
      </c>
      <c r="UYQ28" s="568">
        <f t="shared" si="232"/>
        <v>0</v>
      </c>
      <c r="UYR28" s="568">
        <f t="shared" si="232"/>
        <v>0</v>
      </c>
      <c r="UYS28" s="568">
        <f t="shared" si="232"/>
        <v>0</v>
      </c>
      <c r="UYT28" s="568">
        <f t="shared" si="232"/>
        <v>0</v>
      </c>
      <c r="UYU28" s="568">
        <f t="shared" si="232"/>
        <v>0</v>
      </c>
      <c r="UYV28" s="568">
        <f t="shared" si="232"/>
        <v>0</v>
      </c>
      <c r="UYW28" s="568">
        <f t="shared" si="232"/>
        <v>0</v>
      </c>
      <c r="UYX28" s="568">
        <f t="shared" si="232"/>
        <v>0</v>
      </c>
      <c r="UYY28" s="568">
        <f t="shared" si="232"/>
        <v>0</v>
      </c>
      <c r="UYZ28" s="568">
        <f t="shared" si="232"/>
        <v>0</v>
      </c>
      <c r="UZA28" s="568">
        <f t="shared" si="232"/>
        <v>0</v>
      </c>
      <c r="UZB28" s="568">
        <f t="shared" si="232"/>
        <v>0</v>
      </c>
      <c r="UZC28" s="568">
        <f t="shared" si="232"/>
        <v>0</v>
      </c>
      <c r="UZD28" s="568">
        <f t="shared" si="232"/>
        <v>0</v>
      </c>
      <c r="UZE28" s="568">
        <f t="shared" si="232"/>
        <v>0</v>
      </c>
      <c r="UZF28" s="568">
        <f t="shared" si="232"/>
        <v>0</v>
      </c>
      <c r="UZG28" s="568">
        <f t="shared" si="232"/>
        <v>0</v>
      </c>
      <c r="UZH28" s="568">
        <f t="shared" si="232"/>
        <v>0</v>
      </c>
      <c r="UZI28" s="568">
        <f t="shared" si="232"/>
        <v>0</v>
      </c>
      <c r="UZJ28" s="568">
        <f t="shared" si="232"/>
        <v>0</v>
      </c>
      <c r="UZK28" s="568">
        <f t="shared" si="232"/>
        <v>0</v>
      </c>
      <c r="UZL28" s="568">
        <f t="shared" si="232"/>
        <v>0</v>
      </c>
      <c r="UZM28" s="568">
        <f t="shared" si="232"/>
        <v>0</v>
      </c>
      <c r="UZN28" s="568">
        <f t="shared" si="232"/>
        <v>0</v>
      </c>
      <c r="UZO28" s="568">
        <f t="shared" si="232"/>
        <v>0</v>
      </c>
      <c r="UZP28" s="568">
        <f t="shared" si="232"/>
        <v>0</v>
      </c>
      <c r="UZQ28" s="568">
        <f t="shared" si="232"/>
        <v>0</v>
      </c>
      <c r="UZR28" s="568">
        <f t="shared" si="232"/>
        <v>0</v>
      </c>
      <c r="UZS28" s="568">
        <f t="shared" si="232"/>
        <v>0</v>
      </c>
      <c r="UZT28" s="568">
        <f t="shared" si="232"/>
        <v>0</v>
      </c>
      <c r="UZU28" s="568">
        <f t="shared" si="232"/>
        <v>0</v>
      </c>
      <c r="UZV28" s="568">
        <f t="shared" si="232"/>
        <v>0</v>
      </c>
      <c r="UZW28" s="568">
        <f t="shared" si="232"/>
        <v>0</v>
      </c>
      <c r="UZX28" s="568">
        <f t="shared" si="232"/>
        <v>0</v>
      </c>
      <c r="UZY28" s="568">
        <f t="shared" si="232"/>
        <v>0</v>
      </c>
      <c r="UZZ28" s="568">
        <f t="shared" si="232"/>
        <v>0</v>
      </c>
      <c r="VAA28" s="568">
        <f t="shared" si="232"/>
        <v>0</v>
      </c>
      <c r="VAB28" s="568">
        <f t="shared" si="232"/>
        <v>0</v>
      </c>
      <c r="VAC28" s="568">
        <f t="shared" si="232"/>
        <v>0</v>
      </c>
      <c r="VAD28" s="568">
        <f t="shared" si="232"/>
        <v>0</v>
      </c>
      <c r="VAE28" s="568">
        <f t="shared" si="232"/>
        <v>0</v>
      </c>
      <c r="VAF28" s="568">
        <f t="shared" si="232"/>
        <v>0</v>
      </c>
      <c r="VAG28" s="568">
        <f t="shared" si="232"/>
        <v>0</v>
      </c>
      <c r="VAH28" s="568">
        <f t="shared" si="232"/>
        <v>0</v>
      </c>
      <c r="VAI28" s="568">
        <f t="shared" si="232"/>
        <v>0</v>
      </c>
      <c r="VAJ28" s="568">
        <f t="shared" si="232"/>
        <v>0</v>
      </c>
      <c r="VAK28" s="568">
        <f t="shared" si="232"/>
        <v>0</v>
      </c>
      <c r="VAL28" s="568">
        <f t="shared" si="232"/>
        <v>0</v>
      </c>
      <c r="VAM28" s="568">
        <f t="shared" si="232"/>
        <v>0</v>
      </c>
      <c r="VAN28" s="568">
        <f t="shared" si="232"/>
        <v>0</v>
      </c>
      <c r="VAO28" s="568">
        <f t="shared" si="232"/>
        <v>0</v>
      </c>
      <c r="VAP28" s="568">
        <f t="shared" si="232"/>
        <v>0</v>
      </c>
      <c r="VAQ28" s="568">
        <f t="shared" si="232"/>
        <v>0</v>
      </c>
      <c r="VAR28" s="568">
        <f t="shared" si="232"/>
        <v>0</v>
      </c>
      <c r="VAS28" s="568">
        <f t="shared" ref="VAS28:VDD28" si="233">VAS26/365</f>
        <v>0</v>
      </c>
      <c r="VAT28" s="568">
        <f t="shared" si="233"/>
        <v>0</v>
      </c>
      <c r="VAU28" s="568">
        <f t="shared" si="233"/>
        <v>0</v>
      </c>
      <c r="VAV28" s="568">
        <f t="shared" si="233"/>
        <v>0</v>
      </c>
      <c r="VAW28" s="568">
        <f t="shared" si="233"/>
        <v>0</v>
      </c>
      <c r="VAX28" s="568">
        <f t="shared" si="233"/>
        <v>0</v>
      </c>
      <c r="VAY28" s="568">
        <f t="shared" si="233"/>
        <v>0</v>
      </c>
      <c r="VAZ28" s="568">
        <f t="shared" si="233"/>
        <v>0</v>
      </c>
      <c r="VBA28" s="568">
        <f t="shared" si="233"/>
        <v>0</v>
      </c>
      <c r="VBB28" s="568">
        <f t="shared" si="233"/>
        <v>0</v>
      </c>
      <c r="VBC28" s="568">
        <f t="shared" si="233"/>
        <v>0</v>
      </c>
      <c r="VBD28" s="568">
        <f t="shared" si="233"/>
        <v>0</v>
      </c>
      <c r="VBE28" s="568">
        <f t="shared" si="233"/>
        <v>0</v>
      </c>
      <c r="VBF28" s="568">
        <f t="shared" si="233"/>
        <v>0</v>
      </c>
      <c r="VBG28" s="568">
        <f t="shared" si="233"/>
        <v>0</v>
      </c>
      <c r="VBH28" s="568">
        <f t="shared" si="233"/>
        <v>0</v>
      </c>
      <c r="VBI28" s="568">
        <f t="shared" si="233"/>
        <v>0</v>
      </c>
      <c r="VBJ28" s="568">
        <f t="shared" si="233"/>
        <v>0</v>
      </c>
      <c r="VBK28" s="568">
        <f t="shared" si="233"/>
        <v>0</v>
      </c>
      <c r="VBL28" s="568">
        <f t="shared" si="233"/>
        <v>0</v>
      </c>
      <c r="VBM28" s="568">
        <f t="shared" si="233"/>
        <v>0</v>
      </c>
      <c r="VBN28" s="568">
        <f t="shared" si="233"/>
        <v>0</v>
      </c>
      <c r="VBO28" s="568">
        <f t="shared" si="233"/>
        <v>0</v>
      </c>
      <c r="VBP28" s="568">
        <f t="shared" si="233"/>
        <v>0</v>
      </c>
      <c r="VBQ28" s="568">
        <f t="shared" si="233"/>
        <v>0</v>
      </c>
      <c r="VBR28" s="568">
        <f t="shared" si="233"/>
        <v>0</v>
      </c>
      <c r="VBS28" s="568">
        <f t="shared" si="233"/>
        <v>0</v>
      </c>
      <c r="VBT28" s="568">
        <f t="shared" si="233"/>
        <v>0</v>
      </c>
      <c r="VBU28" s="568">
        <f t="shared" si="233"/>
        <v>0</v>
      </c>
      <c r="VBV28" s="568">
        <f t="shared" si="233"/>
        <v>0</v>
      </c>
      <c r="VBW28" s="568">
        <f t="shared" si="233"/>
        <v>0</v>
      </c>
      <c r="VBX28" s="568">
        <f t="shared" si="233"/>
        <v>0</v>
      </c>
      <c r="VBY28" s="568">
        <f t="shared" si="233"/>
        <v>0</v>
      </c>
      <c r="VBZ28" s="568">
        <f t="shared" si="233"/>
        <v>0</v>
      </c>
      <c r="VCA28" s="568">
        <f t="shared" si="233"/>
        <v>0</v>
      </c>
      <c r="VCB28" s="568">
        <f t="shared" si="233"/>
        <v>0</v>
      </c>
      <c r="VCC28" s="568">
        <f t="shared" si="233"/>
        <v>0</v>
      </c>
      <c r="VCD28" s="568">
        <f t="shared" si="233"/>
        <v>0</v>
      </c>
      <c r="VCE28" s="568">
        <f t="shared" si="233"/>
        <v>0</v>
      </c>
      <c r="VCF28" s="568">
        <f t="shared" si="233"/>
        <v>0</v>
      </c>
      <c r="VCG28" s="568">
        <f t="shared" si="233"/>
        <v>0</v>
      </c>
      <c r="VCH28" s="568">
        <f t="shared" si="233"/>
        <v>0</v>
      </c>
      <c r="VCI28" s="568">
        <f t="shared" si="233"/>
        <v>0</v>
      </c>
      <c r="VCJ28" s="568">
        <f t="shared" si="233"/>
        <v>0</v>
      </c>
      <c r="VCK28" s="568">
        <f t="shared" si="233"/>
        <v>0</v>
      </c>
      <c r="VCL28" s="568">
        <f t="shared" si="233"/>
        <v>0</v>
      </c>
      <c r="VCM28" s="568">
        <f t="shared" si="233"/>
        <v>0</v>
      </c>
      <c r="VCN28" s="568">
        <f t="shared" si="233"/>
        <v>0</v>
      </c>
      <c r="VCO28" s="568">
        <f t="shared" si="233"/>
        <v>0</v>
      </c>
      <c r="VCP28" s="568">
        <f t="shared" si="233"/>
        <v>0</v>
      </c>
      <c r="VCQ28" s="568">
        <f t="shared" si="233"/>
        <v>0</v>
      </c>
      <c r="VCR28" s="568">
        <f t="shared" si="233"/>
        <v>0</v>
      </c>
      <c r="VCS28" s="568">
        <f t="shared" si="233"/>
        <v>0</v>
      </c>
      <c r="VCT28" s="568">
        <f t="shared" si="233"/>
        <v>0</v>
      </c>
      <c r="VCU28" s="568">
        <f t="shared" si="233"/>
        <v>0</v>
      </c>
      <c r="VCV28" s="568">
        <f t="shared" si="233"/>
        <v>0</v>
      </c>
      <c r="VCW28" s="568">
        <f t="shared" si="233"/>
        <v>0</v>
      </c>
      <c r="VCX28" s="568">
        <f t="shared" si="233"/>
        <v>0</v>
      </c>
      <c r="VCY28" s="568">
        <f t="shared" si="233"/>
        <v>0</v>
      </c>
      <c r="VCZ28" s="568">
        <f t="shared" si="233"/>
        <v>0</v>
      </c>
      <c r="VDA28" s="568">
        <f t="shared" si="233"/>
        <v>0</v>
      </c>
      <c r="VDB28" s="568">
        <f t="shared" si="233"/>
        <v>0</v>
      </c>
      <c r="VDC28" s="568">
        <f t="shared" si="233"/>
        <v>0</v>
      </c>
      <c r="VDD28" s="568">
        <f t="shared" si="233"/>
        <v>0</v>
      </c>
      <c r="VDE28" s="568">
        <f t="shared" ref="VDE28:VFP28" si="234">VDE26/365</f>
        <v>0</v>
      </c>
      <c r="VDF28" s="568">
        <f t="shared" si="234"/>
        <v>0</v>
      </c>
      <c r="VDG28" s="568">
        <f t="shared" si="234"/>
        <v>0</v>
      </c>
      <c r="VDH28" s="568">
        <f t="shared" si="234"/>
        <v>0</v>
      </c>
      <c r="VDI28" s="568">
        <f t="shared" si="234"/>
        <v>0</v>
      </c>
      <c r="VDJ28" s="568">
        <f t="shared" si="234"/>
        <v>0</v>
      </c>
      <c r="VDK28" s="568">
        <f t="shared" si="234"/>
        <v>0</v>
      </c>
      <c r="VDL28" s="568">
        <f t="shared" si="234"/>
        <v>0</v>
      </c>
      <c r="VDM28" s="568">
        <f t="shared" si="234"/>
        <v>0</v>
      </c>
      <c r="VDN28" s="568">
        <f t="shared" si="234"/>
        <v>0</v>
      </c>
      <c r="VDO28" s="568">
        <f t="shared" si="234"/>
        <v>0</v>
      </c>
      <c r="VDP28" s="568">
        <f t="shared" si="234"/>
        <v>0</v>
      </c>
      <c r="VDQ28" s="568">
        <f t="shared" si="234"/>
        <v>0</v>
      </c>
      <c r="VDR28" s="568">
        <f t="shared" si="234"/>
        <v>0</v>
      </c>
      <c r="VDS28" s="568">
        <f t="shared" si="234"/>
        <v>0</v>
      </c>
      <c r="VDT28" s="568">
        <f t="shared" si="234"/>
        <v>0</v>
      </c>
      <c r="VDU28" s="568">
        <f t="shared" si="234"/>
        <v>0</v>
      </c>
      <c r="VDV28" s="568">
        <f t="shared" si="234"/>
        <v>0</v>
      </c>
      <c r="VDW28" s="568">
        <f t="shared" si="234"/>
        <v>0</v>
      </c>
      <c r="VDX28" s="568">
        <f t="shared" si="234"/>
        <v>0</v>
      </c>
      <c r="VDY28" s="568">
        <f t="shared" si="234"/>
        <v>0</v>
      </c>
      <c r="VDZ28" s="568">
        <f t="shared" si="234"/>
        <v>0</v>
      </c>
      <c r="VEA28" s="568">
        <f t="shared" si="234"/>
        <v>0</v>
      </c>
      <c r="VEB28" s="568">
        <f t="shared" si="234"/>
        <v>0</v>
      </c>
      <c r="VEC28" s="568">
        <f t="shared" si="234"/>
        <v>0</v>
      </c>
      <c r="VED28" s="568">
        <f t="shared" si="234"/>
        <v>0</v>
      </c>
      <c r="VEE28" s="568">
        <f t="shared" si="234"/>
        <v>0</v>
      </c>
      <c r="VEF28" s="568">
        <f t="shared" si="234"/>
        <v>0</v>
      </c>
      <c r="VEG28" s="568">
        <f t="shared" si="234"/>
        <v>0</v>
      </c>
      <c r="VEH28" s="568">
        <f t="shared" si="234"/>
        <v>0</v>
      </c>
      <c r="VEI28" s="568">
        <f t="shared" si="234"/>
        <v>0</v>
      </c>
      <c r="VEJ28" s="568">
        <f t="shared" si="234"/>
        <v>0</v>
      </c>
      <c r="VEK28" s="568">
        <f t="shared" si="234"/>
        <v>0</v>
      </c>
      <c r="VEL28" s="568">
        <f t="shared" si="234"/>
        <v>0</v>
      </c>
      <c r="VEM28" s="568">
        <f t="shared" si="234"/>
        <v>0</v>
      </c>
      <c r="VEN28" s="568">
        <f t="shared" si="234"/>
        <v>0</v>
      </c>
      <c r="VEO28" s="568">
        <f t="shared" si="234"/>
        <v>0</v>
      </c>
      <c r="VEP28" s="568">
        <f t="shared" si="234"/>
        <v>0</v>
      </c>
      <c r="VEQ28" s="568">
        <f t="shared" si="234"/>
        <v>0</v>
      </c>
      <c r="VER28" s="568">
        <f t="shared" si="234"/>
        <v>0</v>
      </c>
      <c r="VES28" s="568">
        <f t="shared" si="234"/>
        <v>0</v>
      </c>
      <c r="VET28" s="568">
        <f t="shared" si="234"/>
        <v>0</v>
      </c>
      <c r="VEU28" s="568">
        <f t="shared" si="234"/>
        <v>0</v>
      </c>
      <c r="VEV28" s="568">
        <f t="shared" si="234"/>
        <v>0</v>
      </c>
      <c r="VEW28" s="568">
        <f t="shared" si="234"/>
        <v>0</v>
      </c>
      <c r="VEX28" s="568">
        <f t="shared" si="234"/>
        <v>0</v>
      </c>
      <c r="VEY28" s="568">
        <f t="shared" si="234"/>
        <v>0</v>
      </c>
      <c r="VEZ28" s="568">
        <f t="shared" si="234"/>
        <v>0</v>
      </c>
      <c r="VFA28" s="568">
        <f t="shared" si="234"/>
        <v>0</v>
      </c>
      <c r="VFB28" s="568">
        <f t="shared" si="234"/>
        <v>0</v>
      </c>
      <c r="VFC28" s="568">
        <f t="shared" si="234"/>
        <v>0</v>
      </c>
      <c r="VFD28" s="568">
        <f t="shared" si="234"/>
        <v>0</v>
      </c>
      <c r="VFE28" s="568">
        <f t="shared" si="234"/>
        <v>0</v>
      </c>
      <c r="VFF28" s="568">
        <f t="shared" si="234"/>
        <v>0</v>
      </c>
      <c r="VFG28" s="568">
        <f t="shared" si="234"/>
        <v>0</v>
      </c>
      <c r="VFH28" s="568">
        <f t="shared" si="234"/>
        <v>0</v>
      </c>
      <c r="VFI28" s="568">
        <f t="shared" si="234"/>
        <v>0</v>
      </c>
      <c r="VFJ28" s="568">
        <f t="shared" si="234"/>
        <v>0</v>
      </c>
      <c r="VFK28" s="568">
        <f t="shared" si="234"/>
        <v>0</v>
      </c>
      <c r="VFL28" s="568">
        <f t="shared" si="234"/>
        <v>0</v>
      </c>
      <c r="VFM28" s="568">
        <f t="shared" si="234"/>
        <v>0</v>
      </c>
      <c r="VFN28" s="568">
        <f t="shared" si="234"/>
        <v>0</v>
      </c>
      <c r="VFO28" s="568">
        <f t="shared" si="234"/>
        <v>0</v>
      </c>
      <c r="VFP28" s="568">
        <f t="shared" si="234"/>
        <v>0</v>
      </c>
      <c r="VFQ28" s="568">
        <f t="shared" ref="VFQ28:VIB28" si="235">VFQ26/365</f>
        <v>0</v>
      </c>
      <c r="VFR28" s="568">
        <f t="shared" si="235"/>
        <v>0</v>
      </c>
      <c r="VFS28" s="568">
        <f t="shared" si="235"/>
        <v>0</v>
      </c>
      <c r="VFT28" s="568">
        <f t="shared" si="235"/>
        <v>0</v>
      </c>
      <c r="VFU28" s="568">
        <f t="shared" si="235"/>
        <v>0</v>
      </c>
      <c r="VFV28" s="568">
        <f t="shared" si="235"/>
        <v>0</v>
      </c>
      <c r="VFW28" s="568">
        <f t="shared" si="235"/>
        <v>0</v>
      </c>
      <c r="VFX28" s="568">
        <f t="shared" si="235"/>
        <v>0</v>
      </c>
      <c r="VFY28" s="568">
        <f t="shared" si="235"/>
        <v>0</v>
      </c>
      <c r="VFZ28" s="568">
        <f t="shared" si="235"/>
        <v>0</v>
      </c>
      <c r="VGA28" s="568">
        <f t="shared" si="235"/>
        <v>0</v>
      </c>
      <c r="VGB28" s="568">
        <f t="shared" si="235"/>
        <v>0</v>
      </c>
      <c r="VGC28" s="568">
        <f t="shared" si="235"/>
        <v>0</v>
      </c>
      <c r="VGD28" s="568">
        <f t="shared" si="235"/>
        <v>0</v>
      </c>
      <c r="VGE28" s="568">
        <f t="shared" si="235"/>
        <v>0</v>
      </c>
      <c r="VGF28" s="568">
        <f t="shared" si="235"/>
        <v>0</v>
      </c>
      <c r="VGG28" s="568">
        <f t="shared" si="235"/>
        <v>0</v>
      </c>
      <c r="VGH28" s="568">
        <f t="shared" si="235"/>
        <v>0</v>
      </c>
      <c r="VGI28" s="568">
        <f t="shared" si="235"/>
        <v>0</v>
      </c>
      <c r="VGJ28" s="568">
        <f t="shared" si="235"/>
        <v>0</v>
      </c>
      <c r="VGK28" s="568">
        <f t="shared" si="235"/>
        <v>0</v>
      </c>
      <c r="VGL28" s="568">
        <f t="shared" si="235"/>
        <v>0</v>
      </c>
      <c r="VGM28" s="568">
        <f t="shared" si="235"/>
        <v>0</v>
      </c>
      <c r="VGN28" s="568">
        <f t="shared" si="235"/>
        <v>0</v>
      </c>
      <c r="VGO28" s="568">
        <f t="shared" si="235"/>
        <v>0</v>
      </c>
      <c r="VGP28" s="568">
        <f t="shared" si="235"/>
        <v>0</v>
      </c>
      <c r="VGQ28" s="568">
        <f t="shared" si="235"/>
        <v>0</v>
      </c>
      <c r="VGR28" s="568">
        <f t="shared" si="235"/>
        <v>0</v>
      </c>
      <c r="VGS28" s="568">
        <f t="shared" si="235"/>
        <v>0</v>
      </c>
      <c r="VGT28" s="568">
        <f t="shared" si="235"/>
        <v>0</v>
      </c>
      <c r="VGU28" s="568">
        <f t="shared" si="235"/>
        <v>0</v>
      </c>
      <c r="VGV28" s="568">
        <f t="shared" si="235"/>
        <v>0</v>
      </c>
      <c r="VGW28" s="568">
        <f t="shared" si="235"/>
        <v>0</v>
      </c>
      <c r="VGX28" s="568">
        <f t="shared" si="235"/>
        <v>0</v>
      </c>
      <c r="VGY28" s="568">
        <f t="shared" si="235"/>
        <v>0</v>
      </c>
      <c r="VGZ28" s="568">
        <f t="shared" si="235"/>
        <v>0</v>
      </c>
      <c r="VHA28" s="568">
        <f t="shared" si="235"/>
        <v>0</v>
      </c>
      <c r="VHB28" s="568">
        <f t="shared" si="235"/>
        <v>0</v>
      </c>
      <c r="VHC28" s="568">
        <f t="shared" si="235"/>
        <v>0</v>
      </c>
      <c r="VHD28" s="568">
        <f t="shared" si="235"/>
        <v>0</v>
      </c>
      <c r="VHE28" s="568">
        <f t="shared" si="235"/>
        <v>0</v>
      </c>
      <c r="VHF28" s="568">
        <f t="shared" si="235"/>
        <v>0</v>
      </c>
      <c r="VHG28" s="568">
        <f t="shared" si="235"/>
        <v>0</v>
      </c>
      <c r="VHH28" s="568">
        <f t="shared" si="235"/>
        <v>0</v>
      </c>
      <c r="VHI28" s="568">
        <f t="shared" si="235"/>
        <v>0</v>
      </c>
      <c r="VHJ28" s="568">
        <f t="shared" si="235"/>
        <v>0</v>
      </c>
      <c r="VHK28" s="568">
        <f t="shared" si="235"/>
        <v>0</v>
      </c>
      <c r="VHL28" s="568">
        <f t="shared" si="235"/>
        <v>0</v>
      </c>
      <c r="VHM28" s="568">
        <f t="shared" si="235"/>
        <v>0</v>
      </c>
      <c r="VHN28" s="568">
        <f t="shared" si="235"/>
        <v>0</v>
      </c>
      <c r="VHO28" s="568">
        <f t="shared" si="235"/>
        <v>0</v>
      </c>
      <c r="VHP28" s="568">
        <f t="shared" si="235"/>
        <v>0</v>
      </c>
      <c r="VHQ28" s="568">
        <f t="shared" si="235"/>
        <v>0</v>
      </c>
      <c r="VHR28" s="568">
        <f t="shared" si="235"/>
        <v>0</v>
      </c>
      <c r="VHS28" s="568">
        <f t="shared" si="235"/>
        <v>0</v>
      </c>
      <c r="VHT28" s="568">
        <f t="shared" si="235"/>
        <v>0</v>
      </c>
      <c r="VHU28" s="568">
        <f t="shared" si="235"/>
        <v>0</v>
      </c>
      <c r="VHV28" s="568">
        <f t="shared" si="235"/>
        <v>0</v>
      </c>
      <c r="VHW28" s="568">
        <f t="shared" si="235"/>
        <v>0</v>
      </c>
      <c r="VHX28" s="568">
        <f t="shared" si="235"/>
        <v>0</v>
      </c>
      <c r="VHY28" s="568">
        <f t="shared" si="235"/>
        <v>0</v>
      </c>
      <c r="VHZ28" s="568">
        <f t="shared" si="235"/>
        <v>0</v>
      </c>
      <c r="VIA28" s="568">
        <f t="shared" si="235"/>
        <v>0</v>
      </c>
      <c r="VIB28" s="568">
        <f t="shared" si="235"/>
        <v>0</v>
      </c>
      <c r="VIC28" s="568">
        <f t="shared" ref="VIC28:VKN28" si="236">VIC26/365</f>
        <v>0</v>
      </c>
      <c r="VID28" s="568">
        <f t="shared" si="236"/>
        <v>0</v>
      </c>
      <c r="VIE28" s="568">
        <f t="shared" si="236"/>
        <v>0</v>
      </c>
      <c r="VIF28" s="568">
        <f t="shared" si="236"/>
        <v>0</v>
      </c>
      <c r="VIG28" s="568">
        <f t="shared" si="236"/>
        <v>0</v>
      </c>
      <c r="VIH28" s="568">
        <f t="shared" si="236"/>
        <v>0</v>
      </c>
      <c r="VII28" s="568">
        <f t="shared" si="236"/>
        <v>0</v>
      </c>
      <c r="VIJ28" s="568">
        <f t="shared" si="236"/>
        <v>0</v>
      </c>
      <c r="VIK28" s="568">
        <f t="shared" si="236"/>
        <v>0</v>
      </c>
      <c r="VIL28" s="568">
        <f t="shared" si="236"/>
        <v>0</v>
      </c>
      <c r="VIM28" s="568">
        <f t="shared" si="236"/>
        <v>0</v>
      </c>
      <c r="VIN28" s="568">
        <f t="shared" si="236"/>
        <v>0</v>
      </c>
      <c r="VIO28" s="568">
        <f t="shared" si="236"/>
        <v>0</v>
      </c>
      <c r="VIP28" s="568">
        <f t="shared" si="236"/>
        <v>0</v>
      </c>
      <c r="VIQ28" s="568">
        <f t="shared" si="236"/>
        <v>0</v>
      </c>
      <c r="VIR28" s="568">
        <f t="shared" si="236"/>
        <v>0</v>
      </c>
      <c r="VIS28" s="568">
        <f t="shared" si="236"/>
        <v>0</v>
      </c>
      <c r="VIT28" s="568">
        <f t="shared" si="236"/>
        <v>0</v>
      </c>
      <c r="VIU28" s="568">
        <f t="shared" si="236"/>
        <v>0</v>
      </c>
      <c r="VIV28" s="568">
        <f t="shared" si="236"/>
        <v>0</v>
      </c>
      <c r="VIW28" s="568">
        <f t="shared" si="236"/>
        <v>0</v>
      </c>
      <c r="VIX28" s="568">
        <f t="shared" si="236"/>
        <v>0</v>
      </c>
      <c r="VIY28" s="568">
        <f t="shared" si="236"/>
        <v>0</v>
      </c>
      <c r="VIZ28" s="568">
        <f t="shared" si="236"/>
        <v>0</v>
      </c>
      <c r="VJA28" s="568">
        <f t="shared" si="236"/>
        <v>0</v>
      </c>
      <c r="VJB28" s="568">
        <f t="shared" si="236"/>
        <v>0</v>
      </c>
      <c r="VJC28" s="568">
        <f t="shared" si="236"/>
        <v>0</v>
      </c>
      <c r="VJD28" s="568">
        <f t="shared" si="236"/>
        <v>0</v>
      </c>
      <c r="VJE28" s="568">
        <f t="shared" si="236"/>
        <v>0</v>
      </c>
      <c r="VJF28" s="568">
        <f t="shared" si="236"/>
        <v>0</v>
      </c>
      <c r="VJG28" s="568">
        <f t="shared" si="236"/>
        <v>0</v>
      </c>
      <c r="VJH28" s="568">
        <f t="shared" si="236"/>
        <v>0</v>
      </c>
      <c r="VJI28" s="568">
        <f t="shared" si="236"/>
        <v>0</v>
      </c>
      <c r="VJJ28" s="568">
        <f t="shared" si="236"/>
        <v>0</v>
      </c>
      <c r="VJK28" s="568">
        <f t="shared" si="236"/>
        <v>0</v>
      </c>
      <c r="VJL28" s="568">
        <f t="shared" si="236"/>
        <v>0</v>
      </c>
      <c r="VJM28" s="568">
        <f t="shared" si="236"/>
        <v>0</v>
      </c>
      <c r="VJN28" s="568">
        <f t="shared" si="236"/>
        <v>0</v>
      </c>
      <c r="VJO28" s="568">
        <f t="shared" si="236"/>
        <v>0</v>
      </c>
      <c r="VJP28" s="568">
        <f t="shared" si="236"/>
        <v>0</v>
      </c>
      <c r="VJQ28" s="568">
        <f t="shared" si="236"/>
        <v>0</v>
      </c>
      <c r="VJR28" s="568">
        <f t="shared" si="236"/>
        <v>0</v>
      </c>
      <c r="VJS28" s="568">
        <f t="shared" si="236"/>
        <v>0</v>
      </c>
      <c r="VJT28" s="568">
        <f t="shared" si="236"/>
        <v>0</v>
      </c>
      <c r="VJU28" s="568">
        <f t="shared" si="236"/>
        <v>0</v>
      </c>
      <c r="VJV28" s="568">
        <f t="shared" si="236"/>
        <v>0</v>
      </c>
      <c r="VJW28" s="568">
        <f t="shared" si="236"/>
        <v>0</v>
      </c>
      <c r="VJX28" s="568">
        <f t="shared" si="236"/>
        <v>0</v>
      </c>
      <c r="VJY28" s="568">
        <f t="shared" si="236"/>
        <v>0</v>
      </c>
      <c r="VJZ28" s="568">
        <f t="shared" si="236"/>
        <v>0</v>
      </c>
      <c r="VKA28" s="568">
        <f t="shared" si="236"/>
        <v>0</v>
      </c>
      <c r="VKB28" s="568">
        <f t="shared" si="236"/>
        <v>0</v>
      </c>
      <c r="VKC28" s="568">
        <f t="shared" si="236"/>
        <v>0</v>
      </c>
      <c r="VKD28" s="568">
        <f t="shared" si="236"/>
        <v>0</v>
      </c>
      <c r="VKE28" s="568">
        <f t="shared" si="236"/>
        <v>0</v>
      </c>
      <c r="VKF28" s="568">
        <f t="shared" si="236"/>
        <v>0</v>
      </c>
      <c r="VKG28" s="568">
        <f t="shared" si="236"/>
        <v>0</v>
      </c>
      <c r="VKH28" s="568">
        <f t="shared" si="236"/>
        <v>0</v>
      </c>
      <c r="VKI28" s="568">
        <f t="shared" si="236"/>
        <v>0</v>
      </c>
      <c r="VKJ28" s="568">
        <f t="shared" si="236"/>
        <v>0</v>
      </c>
      <c r="VKK28" s="568">
        <f t="shared" si="236"/>
        <v>0</v>
      </c>
      <c r="VKL28" s="568">
        <f t="shared" si="236"/>
        <v>0</v>
      </c>
      <c r="VKM28" s="568">
        <f t="shared" si="236"/>
        <v>0</v>
      </c>
      <c r="VKN28" s="568">
        <f t="shared" si="236"/>
        <v>0</v>
      </c>
      <c r="VKO28" s="568">
        <f t="shared" ref="VKO28:VMZ28" si="237">VKO26/365</f>
        <v>0</v>
      </c>
      <c r="VKP28" s="568">
        <f t="shared" si="237"/>
        <v>0</v>
      </c>
      <c r="VKQ28" s="568">
        <f t="shared" si="237"/>
        <v>0</v>
      </c>
      <c r="VKR28" s="568">
        <f t="shared" si="237"/>
        <v>0</v>
      </c>
      <c r="VKS28" s="568">
        <f t="shared" si="237"/>
        <v>0</v>
      </c>
      <c r="VKT28" s="568">
        <f t="shared" si="237"/>
        <v>0</v>
      </c>
      <c r="VKU28" s="568">
        <f t="shared" si="237"/>
        <v>0</v>
      </c>
      <c r="VKV28" s="568">
        <f t="shared" si="237"/>
        <v>0</v>
      </c>
      <c r="VKW28" s="568">
        <f t="shared" si="237"/>
        <v>0</v>
      </c>
      <c r="VKX28" s="568">
        <f t="shared" si="237"/>
        <v>0</v>
      </c>
      <c r="VKY28" s="568">
        <f t="shared" si="237"/>
        <v>0</v>
      </c>
      <c r="VKZ28" s="568">
        <f t="shared" si="237"/>
        <v>0</v>
      </c>
      <c r="VLA28" s="568">
        <f t="shared" si="237"/>
        <v>0</v>
      </c>
      <c r="VLB28" s="568">
        <f t="shared" si="237"/>
        <v>0</v>
      </c>
      <c r="VLC28" s="568">
        <f t="shared" si="237"/>
        <v>0</v>
      </c>
      <c r="VLD28" s="568">
        <f t="shared" si="237"/>
        <v>0</v>
      </c>
      <c r="VLE28" s="568">
        <f t="shared" si="237"/>
        <v>0</v>
      </c>
      <c r="VLF28" s="568">
        <f t="shared" si="237"/>
        <v>0</v>
      </c>
      <c r="VLG28" s="568">
        <f t="shared" si="237"/>
        <v>0</v>
      </c>
      <c r="VLH28" s="568">
        <f t="shared" si="237"/>
        <v>0</v>
      </c>
      <c r="VLI28" s="568">
        <f t="shared" si="237"/>
        <v>0</v>
      </c>
      <c r="VLJ28" s="568">
        <f t="shared" si="237"/>
        <v>0</v>
      </c>
      <c r="VLK28" s="568">
        <f t="shared" si="237"/>
        <v>0</v>
      </c>
      <c r="VLL28" s="568">
        <f t="shared" si="237"/>
        <v>0</v>
      </c>
      <c r="VLM28" s="568">
        <f t="shared" si="237"/>
        <v>0</v>
      </c>
      <c r="VLN28" s="568">
        <f t="shared" si="237"/>
        <v>0</v>
      </c>
      <c r="VLO28" s="568">
        <f t="shared" si="237"/>
        <v>0</v>
      </c>
      <c r="VLP28" s="568">
        <f t="shared" si="237"/>
        <v>0</v>
      </c>
      <c r="VLQ28" s="568">
        <f t="shared" si="237"/>
        <v>0</v>
      </c>
      <c r="VLR28" s="568">
        <f t="shared" si="237"/>
        <v>0</v>
      </c>
      <c r="VLS28" s="568">
        <f t="shared" si="237"/>
        <v>0</v>
      </c>
      <c r="VLT28" s="568">
        <f t="shared" si="237"/>
        <v>0</v>
      </c>
      <c r="VLU28" s="568">
        <f t="shared" si="237"/>
        <v>0</v>
      </c>
      <c r="VLV28" s="568">
        <f t="shared" si="237"/>
        <v>0</v>
      </c>
      <c r="VLW28" s="568">
        <f t="shared" si="237"/>
        <v>0</v>
      </c>
      <c r="VLX28" s="568">
        <f t="shared" si="237"/>
        <v>0</v>
      </c>
      <c r="VLY28" s="568">
        <f t="shared" si="237"/>
        <v>0</v>
      </c>
      <c r="VLZ28" s="568">
        <f t="shared" si="237"/>
        <v>0</v>
      </c>
      <c r="VMA28" s="568">
        <f t="shared" si="237"/>
        <v>0</v>
      </c>
      <c r="VMB28" s="568">
        <f t="shared" si="237"/>
        <v>0</v>
      </c>
      <c r="VMC28" s="568">
        <f t="shared" si="237"/>
        <v>0</v>
      </c>
      <c r="VMD28" s="568">
        <f t="shared" si="237"/>
        <v>0</v>
      </c>
      <c r="VME28" s="568">
        <f t="shared" si="237"/>
        <v>0</v>
      </c>
      <c r="VMF28" s="568">
        <f t="shared" si="237"/>
        <v>0</v>
      </c>
      <c r="VMG28" s="568">
        <f t="shared" si="237"/>
        <v>0</v>
      </c>
      <c r="VMH28" s="568">
        <f t="shared" si="237"/>
        <v>0</v>
      </c>
      <c r="VMI28" s="568">
        <f t="shared" si="237"/>
        <v>0</v>
      </c>
      <c r="VMJ28" s="568">
        <f t="shared" si="237"/>
        <v>0</v>
      </c>
      <c r="VMK28" s="568">
        <f t="shared" si="237"/>
        <v>0</v>
      </c>
      <c r="VML28" s="568">
        <f t="shared" si="237"/>
        <v>0</v>
      </c>
      <c r="VMM28" s="568">
        <f t="shared" si="237"/>
        <v>0</v>
      </c>
      <c r="VMN28" s="568">
        <f t="shared" si="237"/>
        <v>0</v>
      </c>
      <c r="VMO28" s="568">
        <f t="shared" si="237"/>
        <v>0</v>
      </c>
      <c r="VMP28" s="568">
        <f t="shared" si="237"/>
        <v>0</v>
      </c>
      <c r="VMQ28" s="568">
        <f t="shared" si="237"/>
        <v>0</v>
      </c>
      <c r="VMR28" s="568">
        <f t="shared" si="237"/>
        <v>0</v>
      </c>
      <c r="VMS28" s="568">
        <f t="shared" si="237"/>
        <v>0</v>
      </c>
      <c r="VMT28" s="568">
        <f t="shared" si="237"/>
        <v>0</v>
      </c>
      <c r="VMU28" s="568">
        <f t="shared" si="237"/>
        <v>0</v>
      </c>
      <c r="VMV28" s="568">
        <f t="shared" si="237"/>
        <v>0</v>
      </c>
      <c r="VMW28" s="568">
        <f t="shared" si="237"/>
        <v>0</v>
      </c>
      <c r="VMX28" s="568">
        <f t="shared" si="237"/>
        <v>0</v>
      </c>
      <c r="VMY28" s="568">
        <f t="shared" si="237"/>
        <v>0</v>
      </c>
      <c r="VMZ28" s="568">
        <f t="shared" si="237"/>
        <v>0</v>
      </c>
      <c r="VNA28" s="568">
        <f t="shared" ref="VNA28:VPL28" si="238">VNA26/365</f>
        <v>0</v>
      </c>
      <c r="VNB28" s="568">
        <f t="shared" si="238"/>
        <v>0</v>
      </c>
      <c r="VNC28" s="568">
        <f t="shared" si="238"/>
        <v>0</v>
      </c>
      <c r="VND28" s="568">
        <f t="shared" si="238"/>
        <v>0</v>
      </c>
      <c r="VNE28" s="568">
        <f t="shared" si="238"/>
        <v>0</v>
      </c>
      <c r="VNF28" s="568">
        <f t="shared" si="238"/>
        <v>0</v>
      </c>
      <c r="VNG28" s="568">
        <f t="shared" si="238"/>
        <v>0</v>
      </c>
      <c r="VNH28" s="568">
        <f t="shared" si="238"/>
        <v>0</v>
      </c>
      <c r="VNI28" s="568">
        <f t="shared" si="238"/>
        <v>0</v>
      </c>
      <c r="VNJ28" s="568">
        <f t="shared" si="238"/>
        <v>0</v>
      </c>
      <c r="VNK28" s="568">
        <f t="shared" si="238"/>
        <v>0</v>
      </c>
      <c r="VNL28" s="568">
        <f t="shared" si="238"/>
        <v>0</v>
      </c>
      <c r="VNM28" s="568">
        <f t="shared" si="238"/>
        <v>0</v>
      </c>
      <c r="VNN28" s="568">
        <f t="shared" si="238"/>
        <v>0</v>
      </c>
      <c r="VNO28" s="568">
        <f t="shared" si="238"/>
        <v>0</v>
      </c>
      <c r="VNP28" s="568">
        <f t="shared" si="238"/>
        <v>0</v>
      </c>
      <c r="VNQ28" s="568">
        <f t="shared" si="238"/>
        <v>0</v>
      </c>
      <c r="VNR28" s="568">
        <f t="shared" si="238"/>
        <v>0</v>
      </c>
      <c r="VNS28" s="568">
        <f t="shared" si="238"/>
        <v>0</v>
      </c>
      <c r="VNT28" s="568">
        <f t="shared" si="238"/>
        <v>0</v>
      </c>
      <c r="VNU28" s="568">
        <f t="shared" si="238"/>
        <v>0</v>
      </c>
      <c r="VNV28" s="568">
        <f t="shared" si="238"/>
        <v>0</v>
      </c>
      <c r="VNW28" s="568">
        <f t="shared" si="238"/>
        <v>0</v>
      </c>
      <c r="VNX28" s="568">
        <f t="shared" si="238"/>
        <v>0</v>
      </c>
      <c r="VNY28" s="568">
        <f t="shared" si="238"/>
        <v>0</v>
      </c>
      <c r="VNZ28" s="568">
        <f t="shared" si="238"/>
        <v>0</v>
      </c>
      <c r="VOA28" s="568">
        <f t="shared" si="238"/>
        <v>0</v>
      </c>
      <c r="VOB28" s="568">
        <f t="shared" si="238"/>
        <v>0</v>
      </c>
      <c r="VOC28" s="568">
        <f t="shared" si="238"/>
        <v>0</v>
      </c>
      <c r="VOD28" s="568">
        <f t="shared" si="238"/>
        <v>0</v>
      </c>
      <c r="VOE28" s="568">
        <f t="shared" si="238"/>
        <v>0</v>
      </c>
      <c r="VOF28" s="568">
        <f t="shared" si="238"/>
        <v>0</v>
      </c>
      <c r="VOG28" s="568">
        <f t="shared" si="238"/>
        <v>0</v>
      </c>
      <c r="VOH28" s="568">
        <f t="shared" si="238"/>
        <v>0</v>
      </c>
      <c r="VOI28" s="568">
        <f t="shared" si="238"/>
        <v>0</v>
      </c>
      <c r="VOJ28" s="568">
        <f t="shared" si="238"/>
        <v>0</v>
      </c>
      <c r="VOK28" s="568">
        <f t="shared" si="238"/>
        <v>0</v>
      </c>
      <c r="VOL28" s="568">
        <f t="shared" si="238"/>
        <v>0</v>
      </c>
      <c r="VOM28" s="568">
        <f t="shared" si="238"/>
        <v>0</v>
      </c>
      <c r="VON28" s="568">
        <f t="shared" si="238"/>
        <v>0</v>
      </c>
      <c r="VOO28" s="568">
        <f t="shared" si="238"/>
        <v>0</v>
      </c>
      <c r="VOP28" s="568">
        <f t="shared" si="238"/>
        <v>0</v>
      </c>
      <c r="VOQ28" s="568">
        <f t="shared" si="238"/>
        <v>0</v>
      </c>
      <c r="VOR28" s="568">
        <f t="shared" si="238"/>
        <v>0</v>
      </c>
      <c r="VOS28" s="568">
        <f t="shared" si="238"/>
        <v>0</v>
      </c>
      <c r="VOT28" s="568">
        <f t="shared" si="238"/>
        <v>0</v>
      </c>
      <c r="VOU28" s="568">
        <f t="shared" si="238"/>
        <v>0</v>
      </c>
      <c r="VOV28" s="568">
        <f t="shared" si="238"/>
        <v>0</v>
      </c>
      <c r="VOW28" s="568">
        <f t="shared" si="238"/>
        <v>0</v>
      </c>
      <c r="VOX28" s="568">
        <f t="shared" si="238"/>
        <v>0</v>
      </c>
      <c r="VOY28" s="568">
        <f t="shared" si="238"/>
        <v>0</v>
      </c>
      <c r="VOZ28" s="568">
        <f t="shared" si="238"/>
        <v>0</v>
      </c>
      <c r="VPA28" s="568">
        <f t="shared" si="238"/>
        <v>0</v>
      </c>
      <c r="VPB28" s="568">
        <f t="shared" si="238"/>
        <v>0</v>
      </c>
      <c r="VPC28" s="568">
        <f t="shared" si="238"/>
        <v>0</v>
      </c>
      <c r="VPD28" s="568">
        <f t="shared" si="238"/>
        <v>0</v>
      </c>
      <c r="VPE28" s="568">
        <f t="shared" si="238"/>
        <v>0</v>
      </c>
      <c r="VPF28" s="568">
        <f t="shared" si="238"/>
        <v>0</v>
      </c>
      <c r="VPG28" s="568">
        <f t="shared" si="238"/>
        <v>0</v>
      </c>
      <c r="VPH28" s="568">
        <f t="shared" si="238"/>
        <v>0</v>
      </c>
      <c r="VPI28" s="568">
        <f t="shared" si="238"/>
        <v>0</v>
      </c>
      <c r="VPJ28" s="568">
        <f t="shared" si="238"/>
        <v>0</v>
      </c>
      <c r="VPK28" s="568">
        <f t="shared" si="238"/>
        <v>0</v>
      </c>
      <c r="VPL28" s="568">
        <f t="shared" si="238"/>
        <v>0</v>
      </c>
      <c r="VPM28" s="568">
        <f t="shared" ref="VPM28:VRX28" si="239">VPM26/365</f>
        <v>0</v>
      </c>
      <c r="VPN28" s="568">
        <f t="shared" si="239"/>
        <v>0</v>
      </c>
      <c r="VPO28" s="568">
        <f t="shared" si="239"/>
        <v>0</v>
      </c>
      <c r="VPP28" s="568">
        <f t="shared" si="239"/>
        <v>0</v>
      </c>
      <c r="VPQ28" s="568">
        <f t="shared" si="239"/>
        <v>0</v>
      </c>
      <c r="VPR28" s="568">
        <f t="shared" si="239"/>
        <v>0</v>
      </c>
      <c r="VPS28" s="568">
        <f t="shared" si="239"/>
        <v>0</v>
      </c>
      <c r="VPT28" s="568">
        <f t="shared" si="239"/>
        <v>0</v>
      </c>
      <c r="VPU28" s="568">
        <f t="shared" si="239"/>
        <v>0</v>
      </c>
      <c r="VPV28" s="568">
        <f t="shared" si="239"/>
        <v>0</v>
      </c>
      <c r="VPW28" s="568">
        <f t="shared" si="239"/>
        <v>0</v>
      </c>
      <c r="VPX28" s="568">
        <f t="shared" si="239"/>
        <v>0</v>
      </c>
      <c r="VPY28" s="568">
        <f t="shared" si="239"/>
        <v>0</v>
      </c>
      <c r="VPZ28" s="568">
        <f t="shared" si="239"/>
        <v>0</v>
      </c>
      <c r="VQA28" s="568">
        <f t="shared" si="239"/>
        <v>0</v>
      </c>
      <c r="VQB28" s="568">
        <f t="shared" si="239"/>
        <v>0</v>
      </c>
      <c r="VQC28" s="568">
        <f t="shared" si="239"/>
        <v>0</v>
      </c>
      <c r="VQD28" s="568">
        <f t="shared" si="239"/>
        <v>0</v>
      </c>
      <c r="VQE28" s="568">
        <f t="shared" si="239"/>
        <v>0</v>
      </c>
      <c r="VQF28" s="568">
        <f t="shared" si="239"/>
        <v>0</v>
      </c>
      <c r="VQG28" s="568">
        <f t="shared" si="239"/>
        <v>0</v>
      </c>
      <c r="VQH28" s="568">
        <f t="shared" si="239"/>
        <v>0</v>
      </c>
      <c r="VQI28" s="568">
        <f t="shared" si="239"/>
        <v>0</v>
      </c>
      <c r="VQJ28" s="568">
        <f t="shared" si="239"/>
        <v>0</v>
      </c>
      <c r="VQK28" s="568">
        <f t="shared" si="239"/>
        <v>0</v>
      </c>
      <c r="VQL28" s="568">
        <f t="shared" si="239"/>
        <v>0</v>
      </c>
      <c r="VQM28" s="568">
        <f t="shared" si="239"/>
        <v>0</v>
      </c>
      <c r="VQN28" s="568">
        <f t="shared" si="239"/>
        <v>0</v>
      </c>
      <c r="VQO28" s="568">
        <f t="shared" si="239"/>
        <v>0</v>
      </c>
      <c r="VQP28" s="568">
        <f t="shared" si="239"/>
        <v>0</v>
      </c>
      <c r="VQQ28" s="568">
        <f t="shared" si="239"/>
        <v>0</v>
      </c>
      <c r="VQR28" s="568">
        <f t="shared" si="239"/>
        <v>0</v>
      </c>
      <c r="VQS28" s="568">
        <f t="shared" si="239"/>
        <v>0</v>
      </c>
      <c r="VQT28" s="568">
        <f t="shared" si="239"/>
        <v>0</v>
      </c>
      <c r="VQU28" s="568">
        <f t="shared" si="239"/>
        <v>0</v>
      </c>
      <c r="VQV28" s="568">
        <f t="shared" si="239"/>
        <v>0</v>
      </c>
      <c r="VQW28" s="568">
        <f t="shared" si="239"/>
        <v>0</v>
      </c>
      <c r="VQX28" s="568">
        <f t="shared" si="239"/>
        <v>0</v>
      </c>
      <c r="VQY28" s="568">
        <f t="shared" si="239"/>
        <v>0</v>
      </c>
      <c r="VQZ28" s="568">
        <f t="shared" si="239"/>
        <v>0</v>
      </c>
      <c r="VRA28" s="568">
        <f t="shared" si="239"/>
        <v>0</v>
      </c>
      <c r="VRB28" s="568">
        <f t="shared" si="239"/>
        <v>0</v>
      </c>
      <c r="VRC28" s="568">
        <f t="shared" si="239"/>
        <v>0</v>
      </c>
      <c r="VRD28" s="568">
        <f t="shared" si="239"/>
        <v>0</v>
      </c>
      <c r="VRE28" s="568">
        <f t="shared" si="239"/>
        <v>0</v>
      </c>
      <c r="VRF28" s="568">
        <f t="shared" si="239"/>
        <v>0</v>
      </c>
      <c r="VRG28" s="568">
        <f t="shared" si="239"/>
        <v>0</v>
      </c>
      <c r="VRH28" s="568">
        <f t="shared" si="239"/>
        <v>0</v>
      </c>
      <c r="VRI28" s="568">
        <f t="shared" si="239"/>
        <v>0</v>
      </c>
      <c r="VRJ28" s="568">
        <f t="shared" si="239"/>
        <v>0</v>
      </c>
      <c r="VRK28" s="568">
        <f t="shared" si="239"/>
        <v>0</v>
      </c>
      <c r="VRL28" s="568">
        <f t="shared" si="239"/>
        <v>0</v>
      </c>
      <c r="VRM28" s="568">
        <f t="shared" si="239"/>
        <v>0</v>
      </c>
      <c r="VRN28" s="568">
        <f t="shared" si="239"/>
        <v>0</v>
      </c>
      <c r="VRO28" s="568">
        <f t="shared" si="239"/>
        <v>0</v>
      </c>
      <c r="VRP28" s="568">
        <f t="shared" si="239"/>
        <v>0</v>
      </c>
      <c r="VRQ28" s="568">
        <f t="shared" si="239"/>
        <v>0</v>
      </c>
      <c r="VRR28" s="568">
        <f t="shared" si="239"/>
        <v>0</v>
      </c>
      <c r="VRS28" s="568">
        <f t="shared" si="239"/>
        <v>0</v>
      </c>
      <c r="VRT28" s="568">
        <f t="shared" si="239"/>
        <v>0</v>
      </c>
      <c r="VRU28" s="568">
        <f t="shared" si="239"/>
        <v>0</v>
      </c>
      <c r="VRV28" s="568">
        <f t="shared" si="239"/>
        <v>0</v>
      </c>
      <c r="VRW28" s="568">
        <f t="shared" si="239"/>
        <v>0</v>
      </c>
      <c r="VRX28" s="568">
        <f t="shared" si="239"/>
        <v>0</v>
      </c>
      <c r="VRY28" s="568">
        <f t="shared" ref="VRY28:VUJ28" si="240">VRY26/365</f>
        <v>0</v>
      </c>
      <c r="VRZ28" s="568">
        <f t="shared" si="240"/>
        <v>0</v>
      </c>
      <c r="VSA28" s="568">
        <f t="shared" si="240"/>
        <v>0</v>
      </c>
      <c r="VSB28" s="568">
        <f t="shared" si="240"/>
        <v>0</v>
      </c>
      <c r="VSC28" s="568">
        <f t="shared" si="240"/>
        <v>0</v>
      </c>
      <c r="VSD28" s="568">
        <f t="shared" si="240"/>
        <v>0</v>
      </c>
      <c r="VSE28" s="568">
        <f t="shared" si="240"/>
        <v>0</v>
      </c>
      <c r="VSF28" s="568">
        <f t="shared" si="240"/>
        <v>0</v>
      </c>
      <c r="VSG28" s="568">
        <f t="shared" si="240"/>
        <v>0</v>
      </c>
      <c r="VSH28" s="568">
        <f t="shared" si="240"/>
        <v>0</v>
      </c>
      <c r="VSI28" s="568">
        <f t="shared" si="240"/>
        <v>0</v>
      </c>
      <c r="VSJ28" s="568">
        <f t="shared" si="240"/>
        <v>0</v>
      </c>
      <c r="VSK28" s="568">
        <f t="shared" si="240"/>
        <v>0</v>
      </c>
      <c r="VSL28" s="568">
        <f t="shared" si="240"/>
        <v>0</v>
      </c>
      <c r="VSM28" s="568">
        <f t="shared" si="240"/>
        <v>0</v>
      </c>
      <c r="VSN28" s="568">
        <f t="shared" si="240"/>
        <v>0</v>
      </c>
      <c r="VSO28" s="568">
        <f t="shared" si="240"/>
        <v>0</v>
      </c>
      <c r="VSP28" s="568">
        <f t="shared" si="240"/>
        <v>0</v>
      </c>
      <c r="VSQ28" s="568">
        <f t="shared" si="240"/>
        <v>0</v>
      </c>
      <c r="VSR28" s="568">
        <f t="shared" si="240"/>
        <v>0</v>
      </c>
      <c r="VSS28" s="568">
        <f t="shared" si="240"/>
        <v>0</v>
      </c>
      <c r="VST28" s="568">
        <f t="shared" si="240"/>
        <v>0</v>
      </c>
      <c r="VSU28" s="568">
        <f t="shared" si="240"/>
        <v>0</v>
      </c>
      <c r="VSV28" s="568">
        <f t="shared" si="240"/>
        <v>0</v>
      </c>
      <c r="VSW28" s="568">
        <f t="shared" si="240"/>
        <v>0</v>
      </c>
      <c r="VSX28" s="568">
        <f t="shared" si="240"/>
        <v>0</v>
      </c>
      <c r="VSY28" s="568">
        <f t="shared" si="240"/>
        <v>0</v>
      </c>
      <c r="VSZ28" s="568">
        <f t="shared" si="240"/>
        <v>0</v>
      </c>
      <c r="VTA28" s="568">
        <f t="shared" si="240"/>
        <v>0</v>
      </c>
      <c r="VTB28" s="568">
        <f t="shared" si="240"/>
        <v>0</v>
      </c>
      <c r="VTC28" s="568">
        <f t="shared" si="240"/>
        <v>0</v>
      </c>
      <c r="VTD28" s="568">
        <f t="shared" si="240"/>
        <v>0</v>
      </c>
      <c r="VTE28" s="568">
        <f t="shared" si="240"/>
        <v>0</v>
      </c>
      <c r="VTF28" s="568">
        <f t="shared" si="240"/>
        <v>0</v>
      </c>
      <c r="VTG28" s="568">
        <f t="shared" si="240"/>
        <v>0</v>
      </c>
      <c r="VTH28" s="568">
        <f t="shared" si="240"/>
        <v>0</v>
      </c>
      <c r="VTI28" s="568">
        <f t="shared" si="240"/>
        <v>0</v>
      </c>
      <c r="VTJ28" s="568">
        <f t="shared" si="240"/>
        <v>0</v>
      </c>
      <c r="VTK28" s="568">
        <f t="shared" si="240"/>
        <v>0</v>
      </c>
      <c r="VTL28" s="568">
        <f t="shared" si="240"/>
        <v>0</v>
      </c>
      <c r="VTM28" s="568">
        <f t="shared" si="240"/>
        <v>0</v>
      </c>
      <c r="VTN28" s="568">
        <f t="shared" si="240"/>
        <v>0</v>
      </c>
      <c r="VTO28" s="568">
        <f t="shared" si="240"/>
        <v>0</v>
      </c>
      <c r="VTP28" s="568">
        <f t="shared" si="240"/>
        <v>0</v>
      </c>
      <c r="VTQ28" s="568">
        <f t="shared" si="240"/>
        <v>0</v>
      </c>
      <c r="VTR28" s="568">
        <f t="shared" si="240"/>
        <v>0</v>
      </c>
      <c r="VTS28" s="568">
        <f t="shared" si="240"/>
        <v>0</v>
      </c>
      <c r="VTT28" s="568">
        <f t="shared" si="240"/>
        <v>0</v>
      </c>
      <c r="VTU28" s="568">
        <f t="shared" si="240"/>
        <v>0</v>
      </c>
      <c r="VTV28" s="568">
        <f t="shared" si="240"/>
        <v>0</v>
      </c>
      <c r="VTW28" s="568">
        <f t="shared" si="240"/>
        <v>0</v>
      </c>
      <c r="VTX28" s="568">
        <f t="shared" si="240"/>
        <v>0</v>
      </c>
      <c r="VTY28" s="568">
        <f t="shared" si="240"/>
        <v>0</v>
      </c>
      <c r="VTZ28" s="568">
        <f t="shared" si="240"/>
        <v>0</v>
      </c>
      <c r="VUA28" s="568">
        <f t="shared" si="240"/>
        <v>0</v>
      </c>
      <c r="VUB28" s="568">
        <f t="shared" si="240"/>
        <v>0</v>
      </c>
      <c r="VUC28" s="568">
        <f t="shared" si="240"/>
        <v>0</v>
      </c>
      <c r="VUD28" s="568">
        <f t="shared" si="240"/>
        <v>0</v>
      </c>
      <c r="VUE28" s="568">
        <f t="shared" si="240"/>
        <v>0</v>
      </c>
      <c r="VUF28" s="568">
        <f t="shared" si="240"/>
        <v>0</v>
      </c>
      <c r="VUG28" s="568">
        <f t="shared" si="240"/>
        <v>0</v>
      </c>
      <c r="VUH28" s="568">
        <f t="shared" si="240"/>
        <v>0</v>
      </c>
      <c r="VUI28" s="568">
        <f t="shared" si="240"/>
        <v>0</v>
      </c>
      <c r="VUJ28" s="568">
        <f t="shared" si="240"/>
        <v>0</v>
      </c>
      <c r="VUK28" s="568">
        <f t="shared" ref="VUK28:VWV28" si="241">VUK26/365</f>
        <v>0</v>
      </c>
      <c r="VUL28" s="568">
        <f t="shared" si="241"/>
        <v>0</v>
      </c>
      <c r="VUM28" s="568">
        <f t="shared" si="241"/>
        <v>0</v>
      </c>
      <c r="VUN28" s="568">
        <f t="shared" si="241"/>
        <v>0</v>
      </c>
      <c r="VUO28" s="568">
        <f t="shared" si="241"/>
        <v>0</v>
      </c>
      <c r="VUP28" s="568">
        <f t="shared" si="241"/>
        <v>0</v>
      </c>
      <c r="VUQ28" s="568">
        <f t="shared" si="241"/>
        <v>0</v>
      </c>
      <c r="VUR28" s="568">
        <f t="shared" si="241"/>
        <v>0</v>
      </c>
      <c r="VUS28" s="568">
        <f t="shared" si="241"/>
        <v>0</v>
      </c>
      <c r="VUT28" s="568">
        <f t="shared" si="241"/>
        <v>0</v>
      </c>
      <c r="VUU28" s="568">
        <f t="shared" si="241"/>
        <v>0</v>
      </c>
      <c r="VUV28" s="568">
        <f t="shared" si="241"/>
        <v>0</v>
      </c>
      <c r="VUW28" s="568">
        <f t="shared" si="241"/>
        <v>0</v>
      </c>
      <c r="VUX28" s="568">
        <f t="shared" si="241"/>
        <v>0</v>
      </c>
      <c r="VUY28" s="568">
        <f t="shared" si="241"/>
        <v>0</v>
      </c>
      <c r="VUZ28" s="568">
        <f t="shared" si="241"/>
        <v>0</v>
      </c>
      <c r="VVA28" s="568">
        <f t="shared" si="241"/>
        <v>0</v>
      </c>
      <c r="VVB28" s="568">
        <f t="shared" si="241"/>
        <v>0</v>
      </c>
      <c r="VVC28" s="568">
        <f t="shared" si="241"/>
        <v>0</v>
      </c>
      <c r="VVD28" s="568">
        <f t="shared" si="241"/>
        <v>0</v>
      </c>
      <c r="VVE28" s="568">
        <f t="shared" si="241"/>
        <v>0</v>
      </c>
      <c r="VVF28" s="568">
        <f t="shared" si="241"/>
        <v>0</v>
      </c>
      <c r="VVG28" s="568">
        <f t="shared" si="241"/>
        <v>0</v>
      </c>
      <c r="VVH28" s="568">
        <f t="shared" si="241"/>
        <v>0</v>
      </c>
      <c r="VVI28" s="568">
        <f t="shared" si="241"/>
        <v>0</v>
      </c>
      <c r="VVJ28" s="568">
        <f t="shared" si="241"/>
        <v>0</v>
      </c>
      <c r="VVK28" s="568">
        <f t="shared" si="241"/>
        <v>0</v>
      </c>
      <c r="VVL28" s="568">
        <f t="shared" si="241"/>
        <v>0</v>
      </c>
      <c r="VVM28" s="568">
        <f t="shared" si="241"/>
        <v>0</v>
      </c>
      <c r="VVN28" s="568">
        <f t="shared" si="241"/>
        <v>0</v>
      </c>
      <c r="VVO28" s="568">
        <f t="shared" si="241"/>
        <v>0</v>
      </c>
      <c r="VVP28" s="568">
        <f t="shared" si="241"/>
        <v>0</v>
      </c>
      <c r="VVQ28" s="568">
        <f t="shared" si="241"/>
        <v>0</v>
      </c>
      <c r="VVR28" s="568">
        <f t="shared" si="241"/>
        <v>0</v>
      </c>
      <c r="VVS28" s="568">
        <f t="shared" si="241"/>
        <v>0</v>
      </c>
      <c r="VVT28" s="568">
        <f t="shared" si="241"/>
        <v>0</v>
      </c>
      <c r="VVU28" s="568">
        <f t="shared" si="241"/>
        <v>0</v>
      </c>
      <c r="VVV28" s="568">
        <f t="shared" si="241"/>
        <v>0</v>
      </c>
      <c r="VVW28" s="568">
        <f t="shared" si="241"/>
        <v>0</v>
      </c>
      <c r="VVX28" s="568">
        <f t="shared" si="241"/>
        <v>0</v>
      </c>
      <c r="VVY28" s="568">
        <f t="shared" si="241"/>
        <v>0</v>
      </c>
      <c r="VVZ28" s="568">
        <f t="shared" si="241"/>
        <v>0</v>
      </c>
      <c r="VWA28" s="568">
        <f t="shared" si="241"/>
        <v>0</v>
      </c>
      <c r="VWB28" s="568">
        <f t="shared" si="241"/>
        <v>0</v>
      </c>
      <c r="VWC28" s="568">
        <f t="shared" si="241"/>
        <v>0</v>
      </c>
      <c r="VWD28" s="568">
        <f t="shared" si="241"/>
        <v>0</v>
      </c>
      <c r="VWE28" s="568">
        <f t="shared" si="241"/>
        <v>0</v>
      </c>
      <c r="VWF28" s="568">
        <f t="shared" si="241"/>
        <v>0</v>
      </c>
      <c r="VWG28" s="568">
        <f t="shared" si="241"/>
        <v>0</v>
      </c>
      <c r="VWH28" s="568">
        <f t="shared" si="241"/>
        <v>0</v>
      </c>
      <c r="VWI28" s="568">
        <f t="shared" si="241"/>
        <v>0</v>
      </c>
      <c r="VWJ28" s="568">
        <f t="shared" si="241"/>
        <v>0</v>
      </c>
      <c r="VWK28" s="568">
        <f t="shared" si="241"/>
        <v>0</v>
      </c>
      <c r="VWL28" s="568">
        <f t="shared" si="241"/>
        <v>0</v>
      </c>
      <c r="VWM28" s="568">
        <f t="shared" si="241"/>
        <v>0</v>
      </c>
      <c r="VWN28" s="568">
        <f t="shared" si="241"/>
        <v>0</v>
      </c>
      <c r="VWO28" s="568">
        <f t="shared" si="241"/>
        <v>0</v>
      </c>
      <c r="VWP28" s="568">
        <f t="shared" si="241"/>
        <v>0</v>
      </c>
      <c r="VWQ28" s="568">
        <f t="shared" si="241"/>
        <v>0</v>
      </c>
      <c r="VWR28" s="568">
        <f t="shared" si="241"/>
        <v>0</v>
      </c>
      <c r="VWS28" s="568">
        <f t="shared" si="241"/>
        <v>0</v>
      </c>
      <c r="VWT28" s="568">
        <f t="shared" si="241"/>
        <v>0</v>
      </c>
      <c r="VWU28" s="568">
        <f t="shared" si="241"/>
        <v>0</v>
      </c>
      <c r="VWV28" s="568">
        <f t="shared" si="241"/>
        <v>0</v>
      </c>
      <c r="VWW28" s="568">
        <f t="shared" ref="VWW28:VZH28" si="242">VWW26/365</f>
        <v>0</v>
      </c>
      <c r="VWX28" s="568">
        <f t="shared" si="242"/>
        <v>0</v>
      </c>
      <c r="VWY28" s="568">
        <f t="shared" si="242"/>
        <v>0</v>
      </c>
      <c r="VWZ28" s="568">
        <f t="shared" si="242"/>
        <v>0</v>
      </c>
      <c r="VXA28" s="568">
        <f t="shared" si="242"/>
        <v>0</v>
      </c>
      <c r="VXB28" s="568">
        <f t="shared" si="242"/>
        <v>0</v>
      </c>
      <c r="VXC28" s="568">
        <f t="shared" si="242"/>
        <v>0</v>
      </c>
      <c r="VXD28" s="568">
        <f t="shared" si="242"/>
        <v>0</v>
      </c>
      <c r="VXE28" s="568">
        <f t="shared" si="242"/>
        <v>0</v>
      </c>
      <c r="VXF28" s="568">
        <f t="shared" si="242"/>
        <v>0</v>
      </c>
      <c r="VXG28" s="568">
        <f t="shared" si="242"/>
        <v>0</v>
      </c>
      <c r="VXH28" s="568">
        <f t="shared" si="242"/>
        <v>0</v>
      </c>
      <c r="VXI28" s="568">
        <f t="shared" si="242"/>
        <v>0</v>
      </c>
      <c r="VXJ28" s="568">
        <f t="shared" si="242"/>
        <v>0</v>
      </c>
      <c r="VXK28" s="568">
        <f t="shared" si="242"/>
        <v>0</v>
      </c>
      <c r="VXL28" s="568">
        <f t="shared" si="242"/>
        <v>0</v>
      </c>
      <c r="VXM28" s="568">
        <f t="shared" si="242"/>
        <v>0</v>
      </c>
      <c r="VXN28" s="568">
        <f t="shared" si="242"/>
        <v>0</v>
      </c>
      <c r="VXO28" s="568">
        <f t="shared" si="242"/>
        <v>0</v>
      </c>
      <c r="VXP28" s="568">
        <f t="shared" si="242"/>
        <v>0</v>
      </c>
      <c r="VXQ28" s="568">
        <f t="shared" si="242"/>
        <v>0</v>
      </c>
      <c r="VXR28" s="568">
        <f t="shared" si="242"/>
        <v>0</v>
      </c>
      <c r="VXS28" s="568">
        <f t="shared" si="242"/>
        <v>0</v>
      </c>
      <c r="VXT28" s="568">
        <f t="shared" si="242"/>
        <v>0</v>
      </c>
      <c r="VXU28" s="568">
        <f t="shared" si="242"/>
        <v>0</v>
      </c>
      <c r="VXV28" s="568">
        <f t="shared" si="242"/>
        <v>0</v>
      </c>
      <c r="VXW28" s="568">
        <f t="shared" si="242"/>
        <v>0</v>
      </c>
      <c r="VXX28" s="568">
        <f t="shared" si="242"/>
        <v>0</v>
      </c>
      <c r="VXY28" s="568">
        <f t="shared" si="242"/>
        <v>0</v>
      </c>
      <c r="VXZ28" s="568">
        <f t="shared" si="242"/>
        <v>0</v>
      </c>
      <c r="VYA28" s="568">
        <f t="shared" si="242"/>
        <v>0</v>
      </c>
      <c r="VYB28" s="568">
        <f t="shared" si="242"/>
        <v>0</v>
      </c>
      <c r="VYC28" s="568">
        <f t="shared" si="242"/>
        <v>0</v>
      </c>
      <c r="VYD28" s="568">
        <f t="shared" si="242"/>
        <v>0</v>
      </c>
      <c r="VYE28" s="568">
        <f t="shared" si="242"/>
        <v>0</v>
      </c>
      <c r="VYF28" s="568">
        <f t="shared" si="242"/>
        <v>0</v>
      </c>
      <c r="VYG28" s="568">
        <f t="shared" si="242"/>
        <v>0</v>
      </c>
      <c r="VYH28" s="568">
        <f t="shared" si="242"/>
        <v>0</v>
      </c>
      <c r="VYI28" s="568">
        <f t="shared" si="242"/>
        <v>0</v>
      </c>
      <c r="VYJ28" s="568">
        <f t="shared" si="242"/>
        <v>0</v>
      </c>
      <c r="VYK28" s="568">
        <f t="shared" si="242"/>
        <v>0</v>
      </c>
      <c r="VYL28" s="568">
        <f t="shared" si="242"/>
        <v>0</v>
      </c>
      <c r="VYM28" s="568">
        <f t="shared" si="242"/>
        <v>0</v>
      </c>
      <c r="VYN28" s="568">
        <f t="shared" si="242"/>
        <v>0</v>
      </c>
      <c r="VYO28" s="568">
        <f t="shared" si="242"/>
        <v>0</v>
      </c>
      <c r="VYP28" s="568">
        <f t="shared" si="242"/>
        <v>0</v>
      </c>
      <c r="VYQ28" s="568">
        <f t="shared" si="242"/>
        <v>0</v>
      </c>
      <c r="VYR28" s="568">
        <f t="shared" si="242"/>
        <v>0</v>
      </c>
      <c r="VYS28" s="568">
        <f t="shared" si="242"/>
        <v>0</v>
      </c>
      <c r="VYT28" s="568">
        <f t="shared" si="242"/>
        <v>0</v>
      </c>
      <c r="VYU28" s="568">
        <f t="shared" si="242"/>
        <v>0</v>
      </c>
      <c r="VYV28" s="568">
        <f t="shared" si="242"/>
        <v>0</v>
      </c>
      <c r="VYW28" s="568">
        <f t="shared" si="242"/>
        <v>0</v>
      </c>
      <c r="VYX28" s="568">
        <f t="shared" si="242"/>
        <v>0</v>
      </c>
      <c r="VYY28" s="568">
        <f t="shared" si="242"/>
        <v>0</v>
      </c>
      <c r="VYZ28" s="568">
        <f t="shared" si="242"/>
        <v>0</v>
      </c>
      <c r="VZA28" s="568">
        <f t="shared" si="242"/>
        <v>0</v>
      </c>
      <c r="VZB28" s="568">
        <f t="shared" si="242"/>
        <v>0</v>
      </c>
      <c r="VZC28" s="568">
        <f t="shared" si="242"/>
        <v>0</v>
      </c>
      <c r="VZD28" s="568">
        <f t="shared" si="242"/>
        <v>0</v>
      </c>
      <c r="VZE28" s="568">
        <f t="shared" si="242"/>
        <v>0</v>
      </c>
      <c r="VZF28" s="568">
        <f t="shared" si="242"/>
        <v>0</v>
      </c>
      <c r="VZG28" s="568">
        <f t="shared" si="242"/>
        <v>0</v>
      </c>
      <c r="VZH28" s="568">
        <f t="shared" si="242"/>
        <v>0</v>
      </c>
      <c r="VZI28" s="568">
        <f t="shared" ref="VZI28:WBT28" si="243">VZI26/365</f>
        <v>0</v>
      </c>
      <c r="VZJ28" s="568">
        <f t="shared" si="243"/>
        <v>0</v>
      </c>
      <c r="VZK28" s="568">
        <f t="shared" si="243"/>
        <v>0</v>
      </c>
      <c r="VZL28" s="568">
        <f t="shared" si="243"/>
        <v>0</v>
      </c>
      <c r="VZM28" s="568">
        <f t="shared" si="243"/>
        <v>0</v>
      </c>
      <c r="VZN28" s="568">
        <f t="shared" si="243"/>
        <v>0</v>
      </c>
      <c r="VZO28" s="568">
        <f t="shared" si="243"/>
        <v>0</v>
      </c>
      <c r="VZP28" s="568">
        <f t="shared" si="243"/>
        <v>0</v>
      </c>
      <c r="VZQ28" s="568">
        <f t="shared" si="243"/>
        <v>0</v>
      </c>
      <c r="VZR28" s="568">
        <f t="shared" si="243"/>
        <v>0</v>
      </c>
      <c r="VZS28" s="568">
        <f t="shared" si="243"/>
        <v>0</v>
      </c>
      <c r="VZT28" s="568">
        <f t="shared" si="243"/>
        <v>0</v>
      </c>
      <c r="VZU28" s="568">
        <f t="shared" si="243"/>
        <v>0</v>
      </c>
      <c r="VZV28" s="568">
        <f t="shared" si="243"/>
        <v>0</v>
      </c>
      <c r="VZW28" s="568">
        <f t="shared" si="243"/>
        <v>0</v>
      </c>
      <c r="VZX28" s="568">
        <f t="shared" si="243"/>
        <v>0</v>
      </c>
      <c r="VZY28" s="568">
        <f t="shared" si="243"/>
        <v>0</v>
      </c>
      <c r="VZZ28" s="568">
        <f t="shared" si="243"/>
        <v>0</v>
      </c>
      <c r="WAA28" s="568">
        <f t="shared" si="243"/>
        <v>0</v>
      </c>
      <c r="WAB28" s="568">
        <f t="shared" si="243"/>
        <v>0</v>
      </c>
      <c r="WAC28" s="568">
        <f t="shared" si="243"/>
        <v>0</v>
      </c>
      <c r="WAD28" s="568">
        <f t="shared" si="243"/>
        <v>0</v>
      </c>
      <c r="WAE28" s="568">
        <f t="shared" si="243"/>
        <v>0</v>
      </c>
      <c r="WAF28" s="568">
        <f t="shared" si="243"/>
        <v>0</v>
      </c>
      <c r="WAG28" s="568">
        <f t="shared" si="243"/>
        <v>0</v>
      </c>
      <c r="WAH28" s="568">
        <f t="shared" si="243"/>
        <v>0</v>
      </c>
      <c r="WAI28" s="568">
        <f t="shared" si="243"/>
        <v>0</v>
      </c>
      <c r="WAJ28" s="568">
        <f t="shared" si="243"/>
        <v>0</v>
      </c>
      <c r="WAK28" s="568">
        <f t="shared" si="243"/>
        <v>0</v>
      </c>
      <c r="WAL28" s="568">
        <f t="shared" si="243"/>
        <v>0</v>
      </c>
      <c r="WAM28" s="568">
        <f t="shared" si="243"/>
        <v>0</v>
      </c>
      <c r="WAN28" s="568">
        <f t="shared" si="243"/>
        <v>0</v>
      </c>
      <c r="WAO28" s="568">
        <f t="shared" si="243"/>
        <v>0</v>
      </c>
      <c r="WAP28" s="568">
        <f t="shared" si="243"/>
        <v>0</v>
      </c>
      <c r="WAQ28" s="568">
        <f t="shared" si="243"/>
        <v>0</v>
      </c>
      <c r="WAR28" s="568">
        <f t="shared" si="243"/>
        <v>0</v>
      </c>
      <c r="WAS28" s="568">
        <f t="shared" si="243"/>
        <v>0</v>
      </c>
      <c r="WAT28" s="568">
        <f t="shared" si="243"/>
        <v>0</v>
      </c>
      <c r="WAU28" s="568">
        <f t="shared" si="243"/>
        <v>0</v>
      </c>
      <c r="WAV28" s="568">
        <f t="shared" si="243"/>
        <v>0</v>
      </c>
      <c r="WAW28" s="568">
        <f t="shared" si="243"/>
        <v>0</v>
      </c>
      <c r="WAX28" s="568">
        <f t="shared" si="243"/>
        <v>0</v>
      </c>
      <c r="WAY28" s="568">
        <f t="shared" si="243"/>
        <v>0</v>
      </c>
      <c r="WAZ28" s="568">
        <f t="shared" si="243"/>
        <v>0</v>
      </c>
      <c r="WBA28" s="568">
        <f t="shared" si="243"/>
        <v>0</v>
      </c>
      <c r="WBB28" s="568">
        <f t="shared" si="243"/>
        <v>0</v>
      </c>
      <c r="WBC28" s="568">
        <f t="shared" si="243"/>
        <v>0</v>
      </c>
      <c r="WBD28" s="568">
        <f t="shared" si="243"/>
        <v>0</v>
      </c>
      <c r="WBE28" s="568">
        <f t="shared" si="243"/>
        <v>0</v>
      </c>
      <c r="WBF28" s="568">
        <f t="shared" si="243"/>
        <v>0</v>
      </c>
      <c r="WBG28" s="568">
        <f t="shared" si="243"/>
        <v>0</v>
      </c>
      <c r="WBH28" s="568">
        <f t="shared" si="243"/>
        <v>0</v>
      </c>
      <c r="WBI28" s="568">
        <f t="shared" si="243"/>
        <v>0</v>
      </c>
      <c r="WBJ28" s="568">
        <f t="shared" si="243"/>
        <v>0</v>
      </c>
      <c r="WBK28" s="568">
        <f t="shared" si="243"/>
        <v>0</v>
      </c>
      <c r="WBL28" s="568">
        <f t="shared" si="243"/>
        <v>0</v>
      </c>
      <c r="WBM28" s="568">
        <f t="shared" si="243"/>
        <v>0</v>
      </c>
      <c r="WBN28" s="568">
        <f t="shared" si="243"/>
        <v>0</v>
      </c>
      <c r="WBO28" s="568">
        <f t="shared" si="243"/>
        <v>0</v>
      </c>
      <c r="WBP28" s="568">
        <f t="shared" si="243"/>
        <v>0</v>
      </c>
      <c r="WBQ28" s="568">
        <f t="shared" si="243"/>
        <v>0</v>
      </c>
      <c r="WBR28" s="568">
        <f t="shared" si="243"/>
        <v>0</v>
      </c>
      <c r="WBS28" s="568">
        <f t="shared" si="243"/>
        <v>0</v>
      </c>
      <c r="WBT28" s="568">
        <f t="shared" si="243"/>
        <v>0</v>
      </c>
      <c r="WBU28" s="568">
        <f t="shared" ref="WBU28:WEF28" si="244">WBU26/365</f>
        <v>0</v>
      </c>
      <c r="WBV28" s="568">
        <f t="shared" si="244"/>
        <v>0</v>
      </c>
      <c r="WBW28" s="568">
        <f t="shared" si="244"/>
        <v>0</v>
      </c>
      <c r="WBX28" s="568">
        <f t="shared" si="244"/>
        <v>0</v>
      </c>
      <c r="WBY28" s="568">
        <f t="shared" si="244"/>
        <v>0</v>
      </c>
      <c r="WBZ28" s="568">
        <f t="shared" si="244"/>
        <v>0</v>
      </c>
      <c r="WCA28" s="568">
        <f t="shared" si="244"/>
        <v>0</v>
      </c>
      <c r="WCB28" s="568">
        <f t="shared" si="244"/>
        <v>0</v>
      </c>
      <c r="WCC28" s="568">
        <f t="shared" si="244"/>
        <v>0</v>
      </c>
      <c r="WCD28" s="568">
        <f t="shared" si="244"/>
        <v>0</v>
      </c>
      <c r="WCE28" s="568">
        <f t="shared" si="244"/>
        <v>0</v>
      </c>
      <c r="WCF28" s="568">
        <f t="shared" si="244"/>
        <v>0</v>
      </c>
      <c r="WCG28" s="568">
        <f t="shared" si="244"/>
        <v>0</v>
      </c>
      <c r="WCH28" s="568">
        <f t="shared" si="244"/>
        <v>0</v>
      </c>
      <c r="WCI28" s="568">
        <f t="shared" si="244"/>
        <v>0</v>
      </c>
      <c r="WCJ28" s="568">
        <f t="shared" si="244"/>
        <v>0</v>
      </c>
      <c r="WCK28" s="568">
        <f t="shared" si="244"/>
        <v>0</v>
      </c>
      <c r="WCL28" s="568">
        <f t="shared" si="244"/>
        <v>0</v>
      </c>
      <c r="WCM28" s="568">
        <f t="shared" si="244"/>
        <v>0</v>
      </c>
      <c r="WCN28" s="568">
        <f t="shared" si="244"/>
        <v>0</v>
      </c>
      <c r="WCO28" s="568">
        <f t="shared" si="244"/>
        <v>0</v>
      </c>
      <c r="WCP28" s="568">
        <f t="shared" si="244"/>
        <v>0</v>
      </c>
      <c r="WCQ28" s="568">
        <f t="shared" si="244"/>
        <v>0</v>
      </c>
      <c r="WCR28" s="568">
        <f t="shared" si="244"/>
        <v>0</v>
      </c>
      <c r="WCS28" s="568">
        <f t="shared" si="244"/>
        <v>0</v>
      </c>
      <c r="WCT28" s="568">
        <f t="shared" si="244"/>
        <v>0</v>
      </c>
      <c r="WCU28" s="568">
        <f t="shared" si="244"/>
        <v>0</v>
      </c>
      <c r="WCV28" s="568">
        <f t="shared" si="244"/>
        <v>0</v>
      </c>
      <c r="WCW28" s="568">
        <f t="shared" si="244"/>
        <v>0</v>
      </c>
      <c r="WCX28" s="568">
        <f t="shared" si="244"/>
        <v>0</v>
      </c>
      <c r="WCY28" s="568">
        <f t="shared" si="244"/>
        <v>0</v>
      </c>
      <c r="WCZ28" s="568">
        <f t="shared" si="244"/>
        <v>0</v>
      </c>
      <c r="WDA28" s="568">
        <f t="shared" si="244"/>
        <v>0</v>
      </c>
      <c r="WDB28" s="568">
        <f t="shared" si="244"/>
        <v>0</v>
      </c>
      <c r="WDC28" s="568">
        <f t="shared" si="244"/>
        <v>0</v>
      </c>
      <c r="WDD28" s="568">
        <f t="shared" si="244"/>
        <v>0</v>
      </c>
      <c r="WDE28" s="568">
        <f t="shared" si="244"/>
        <v>0</v>
      </c>
      <c r="WDF28" s="568">
        <f t="shared" si="244"/>
        <v>0</v>
      </c>
      <c r="WDG28" s="568">
        <f t="shared" si="244"/>
        <v>0</v>
      </c>
      <c r="WDH28" s="568">
        <f t="shared" si="244"/>
        <v>0</v>
      </c>
      <c r="WDI28" s="568">
        <f t="shared" si="244"/>
        <v>0</v>
      </c>
      <c r="WDJ28" s="568">
        <f t="shared" si="244"/>
        <v>0</v>
      </c>
      <c r="WDK28" s="568">
        <f t="shared" si="244"/>
        <v>0</v>
      </c>
      <c r="WDL28" s="568">
        <f t="shared" si="244"/>
        <v>0</v>
      </c>
      <c r="WDM28" s="568">
        <f t="shared" si="244"/>
        <v>0</v>
      </c>
      <c r="WDN28" s="568">
        <f t="shared" si="244"/>
        <v>0</v>
      </c>
      <c r="WDO28" s="568">
        <f t="shared" si="244"/>
        <v>0</v>
      </c>
      <c r="WDP28" s="568">
        <f t="shared" si="244"/>
        <v>0</v>
      </c>
      <c r="WDQ28" s="568">
        <f t="shared" si="244"/>
        <v>0</v>
      </c>
      <c r="WDR28" s="568">
        <f t="shared" si="244"/>
        <v>0</v>
      </c>
      <c r="WDS28" s="568">
        <f t="shared" si="244"/>
        <v>0</v>
      </c>
      <c r="WDT28" s="568">
        <f t="shared" si="244"/>
        <v>0</v>
      </c>
      <c r="WDU28" s="568">
        <f t="shared" si="244"/>
        <v>0</v>
      </c>
      <c r="WDV28" s="568">
        <f t="shared" si="244"/>
        <v>0</v>
      </c>
      <c r="WDW28" s="568">
        <f t="shared" si="244"/>
        <v>0</v>
      </c>
      <c r="WDX28" s="568">
        <f t="shared" si="244"/>
        <v>0</v>
      </c>
      <c r="WDY28" s="568">
        <f t="shared" si="244"/>
        <v>0</v>
      </c>
      <c r="WDZ28" s="568">
        <f t="shared" si="244"/>
        <v>0</v>
      </c>
      <c r="WEA28" s="568">
        <f t="shared" si="244"/>
        <v>0</v>
      </c>
      <c r="WEB28" s="568">
        <f t="shared" si="244"/>
        <v>0</v>
      </c>
      <c r="WEC28" s="568">
        <f t="shared" si="244"/>
        <v>0</v>
      </c>
      <c r="WED28" s="568">
        <f t="shared" si="244"/>
        <v>0</v>
      </c>
      <c r="WEE28" s="568">
        <f t="shared" si="244"/>
        <v>0</v>
      </c>
      <c r="WEF28" s="568">
        <f t="shared" si="244"/>
        <v>0</v>
      </c>
      <c r="WEG28" s="568">
        <f t="shared" ref="WEG28:WGR28" si="245">WEG26/365</f>
        <v>0</v>
      </c>
      <c r="WEH28" s="568">
        <f t="shared" si="245"/>
        <v>0</v>
      </c>
      <c r="WEI28" s="568">
        <f t="shared" si="245"/>
        <v>0</v>
      </c>
      <c r="WEJ28" s="568">
        <f t="shared" si="245"/>
        <v>0</v>
      </c>
      <c r="WEK28" s="568">
        <f t="shared" si="245"/>
        <v>0</v>
      </c>
      <c r="WEL28" s="568">
        <f t="shared" si="245"/>
        <v>0</v>
      </c>
      <c r="WEM28" s="568">
        <f t="shared" si="245"/>
        <v>0</v>
      </c>
      <c r="WEN28" s="568">
        <f t="shared" si="245"/>
        <v>0</v>
      </c>
      <c r="WEO28" s="568">
        <f t="shared" si="245"/>
        <v>0</v>
      </c>
      <c r="WEP28" s="568">
        <f t="shared" si="245"/>
        <v>0</v>
      </c>
      <c r="WEQ28" s="568">
        <f t="shared" si="245"/>
        <v>0</v>
      </c>
      <c r="WER28" s="568">
        <f t="shared" si="245"/>
        <v>0</v>
      </c>
      <c r="WES28" s="568">
        <f t="shared" si="245"/>
        <v>0</v>
      </c>
      <c r="WET28" s="568">
        <f t="shared" si="245"/>
        <v>0</v>
      </c>
      <c r="WEU28" s="568">
        <f t="shared" si="245"/>
        <v>0</v>
      </c>
      <c r="WEV28" s="568">
        <f t="shared" si="245"/>
        <v>0</v>
      </c>
      <c r="WEW28" s="568">
        <f t="shared" si="245"/>
        <v>0</v>
      </c>
      <c r="WEX28" s="568">
        <f t="shared" si="245"/>
        <v>0</v>
      </c>
      <c r="WEY28" s="568">
        <f t="shared" si="245"/>
        <v>0</v>
      </c>
      <c r="WEZ28" s="568">
        <f t="shared" si="245"/>
        <v>0</v>
      </c>
      <c r="WFA28" s="568">
        <f t="shared" si="245"/>
        <v>0</v>
      </c>
      <c r="WFB28" s="568">
        <f t="shared" si="245"/>
        <v>0</v>
      </c>
      <c r="WFC28" s="568">
        <f t="shared" si="245"/>
        <v>0</v>
      </c>
      <c r="WFD28" s="568">
        <f t="shared" si="245"/>
        <v>0</v>
      </c>
      <c r="WFE28" s="568">
        <f t="shared" si="245"/>
        <v>0</v>
      </c>
      <c r="WFF28" s="568">
        <f t="shared" si="245"/>
        <v>0</v>
      </c>
      <c r="WFG28" s="568">
        <f t="shared" si="245"/>
        <v>0</v>
      </c>
      <c r="WFH28" s="568">
        <f t="shared" si="245"/>
        <v>0</v>
      </c>
      <c r="WFI28" s="568">
        <f t="shared" si="245"/>
        <v>0</v>
      </c>
      <c r="WFJ28" s="568">
        <f t="shared" si="245"/>
        <v>0</v>
      </c>
      <c r="WFK28" s="568">
        <f t="shared" si="245"/>
        <v>0</v>
      </c>
      <c r="WFL28" s="568">
        <f t="shared" si="245"/>
        <v>0</v>
      </c>
      <c r="WFM28" s="568">
        <f t="shared" si="245"/>
        <v>0</v>
      </c>
      <c r="WFN28" s="568">
        <f t="shared" si="245"/>
        <v>0</v>
      </c>
      <c r="WFO28" s="568">
        <f t="shared" si="245"/>
        <v>0</v>
      </c>
      <c r="WFP28" s="568">
        <f t="shared" si="245"/>
        <v>0</v>
      </c>
      <c r="WFQ28" s="568">
        <f t="shared" si="245"/>
        <v>0</v>
      </c>
      <c r="WFR28" s="568">
        <f t="shared" si="245"/>
        <v>0</v>
      </c>
      <c r="WFS28" s="568">
        <f t="shared" si="245"/>
        <v>0</v>
      </c>
      <c r="WFT28" s="568">
        <f t="shared" si="245"/>
        <v>0</v>
      </c>
      <c r="WFU28" s="568">
        <f t="shared" si="245"/>
        <v>0</v>
      </c>
      <c r="WFV28" s="568">
        <f t="shared" si="245"/>
        <v>0</v>
      </c>
      <c r="WFW28" s="568">
        <f t="shared" si="245"/>
        <v>0</v>
      </c>
      <c r="WFX28" s="568">
        <f t="shared" si="245"/>
        <v>0</v>
      </c>
      <c r="WFY28" s="568">
        <f t="shared" si="245"/>
        <v>0</v>
      </c>
      <c r="WFZ28" s="568">
        <f t="shared" si="245"/>
        <v>0</v>
      </c>
      <c r="WGA28" s="568">
        <f t="shared" si="245"/>
        <v>0</v>
      </c>
      <c r="WGB28" s="568">
        <f t="shared" si="245"/>
        <v>0</v>
      </c>
      <c r="WGC28" s="568">
        <f t="shared" si="245"/>
        <v>0</v>
      </c>
      <c r="WGD28" s="568">
        <f t="shared" si="245"/>
        <v>0</v>
      </c>
      <c r="WGE28" s="568">
        <f t="shared" si="245"/>
        <v>0</v>
      </c>
      <c r="WGF28" s="568">
        <f t="shared" si="245"/>
        <v>0</v>
      </c>
      <c r="WGG28" s="568">
        <f t="shared" si="245"/>
        <v>0</v>
      </c>
      <c r="WGH28" s="568">
        <f t="shared" si="245"/>
        <v>0</v>
      </c>
      <c r="WGI28" s="568">
        <f t="shared" si="245"/>
        <v>0</v>
      </c>
      <c r="WGJ28" s="568">
        <f t="shared" si="245"/>
        <v>0</v>
      </c>
      <c r="WGK28" s="568">
        <f t="shared" si="245"/>
        <v>0</v>
      </c>
      <c r="WGL28" s="568">
        <f t="shared" si="245"/>
        <v>0</v>
      </c>
      <c r="WGM28" s="568">
        <f t="shared" si="245"/>
        <v>0</v>
      </c>
      <c r="WGN28" s="568">
        <f t="shared" si="245"/>
        <v>0</v>
      </c>
      <c r="WGO28" s="568">
        <f t="shared" si="245"/>
        <v>0</v>
      </c>
      <c r="WGP28" s="568">
        <f t="shared" si="245"/>
        <v>0</v>
      </c>
      <c r="WGQ28" s="568">
        <f t="shared" si="245"/>
        <v>0</v>
      </c>
      <c r="WGR28" s="568">
        <f t="shared" si="245"/>
        <v>0</v>
      </c>
      <c r="WGS28" s="568">
        <f t="shared" ref="WGS28:WJD28" si="246">WGS26/365</f>
        <v>0</v>
      </c>
      <c r="WGT28" s="568">
        <f t="shared" si="246"/>
        <v>0</v>
      </c>
      <c r="WGU28" s="568">
        <f t="shared" si="246"/>
        <v>0</v>
      </c>
      <c r="WGV28" s="568">
        <f t="shared" si="246"/>
        <v>0</v>
      </c>
      <c r="WGW28" s="568">
        <f t="shared" si="246"/>
        <v>0</v>
      </c>
      <c r="WGX28" s="568">
        <f t="shared" si="246"/>
        <v>0</v>
      </c>
      <c r="WGY28" s="568">
        <f t="shared" si="246"/>
        <v>0</v>
      </c>
      <c r="WGZ28" s="568">
        <f t="shared" si="246"/>
        <v>0</v>
      </c>
      <c r="WHA28" s="568">
        <f t="shared" si="246"/>
        <v>0</v>
      </c>
      <c r="WHB28" s="568">
        <f t="shared" si="246"/>
        <v>0</v>
      </c>
      <c r="WHC28" s="568">
        <f t="shared" si="246"/>
        <v>0</v>
      </c>
      <c r="WHD28" s="568">
        <f t="shared" si="246"/>
        <v>0</v>
      </c>
      <c r="WHE28" s="568">
        <f t="shared" si="246"/>
        <v>0</v>
      </c>
      <c r="WHF28" s="568">
        <f t="shared" si="246"/>
        <v>0</v>
      </c>
      <c r="WHG28" s="568">
        <f t="shared" si="246"/>
        <v>0</v>
      </c>
      <c r="WHH28" s="568">
        <f t="shared" si="246"/>
        <v>0</v>
      </c>
      <c r="WHI28" s="568">
        <f t="shared" si="246"/>
        <v>0</v>
      </c>
      <c r="WHJ28" s="568">
        <f t="shared" si="246"/>
        <v>0</v>
      </c>
      <c r="WHK28" s="568">
        <f t="shared" si="246"/>
        <v>0</v>
      </c>
      <c r="WHL28" s="568">
        <f t="shared" si="246"/>
        <v>0</v>
      </c>
      <c r="WHM28" s="568">
        <f t="shared" si="246"/>
        <v>0</v>
      </c>
      <c r="WHN28" s="568">
        <f t="shared" si="246"/>
        <v>0</v>
      </c>
      <c r="WHO28" s="568">
        <f t="shared" si="246"/>
        <v>0</v>
      </c>
      <c r="WHP28" s="568">
        <f t="shared" si="246"/>
        <v>0</v>
      </c>
      <c r="WHQ28" s="568">
        <f t="shared" si="246"/>
        <v>0</v>
      </c>
      <c r="WHR28" s="568">
        <f t="shared" si="246"/>
        <v>0</v>
      </c>
      <c r="WHS28" s="568">
        <f t="shared" si="246"/>
        <v>0</v>
      </c>
      <c r="WHT28" s="568">
        <f t="shared" si="246"/>
        <v>0</v>
      </c>
      <c r="WHU28" s="568">
        <f t="shared" si="246"/>
        <v>0</v>
      </c>
      <c r="WHV28" s="568">
        <f t="shared" si="246"/>
        <v>0</v>
      </c>
      <c r="WHW28" s="568">
        <f t="shared" si="246"/>
        <v>0</v>
      </c>
      <c r="WHX28" s="568">
        <f t="shared" si="246"/>
        <v>0</v>
      </c>
      <c r="WHY28" s="568">
        <f t="shared" si="246"/>
        <v>0</v>
      </c>
      <c r="WHZ28" s="568">
        <f t="shared" si="246"/>
        <v>0</v>
      </c>
      <c r="WIA28" s="568">
        <f t="shared" si="246"/>
        <v>0</v>
      </c>
      <c r="WIB28" s="568">
        <f t="shared" si="246"/>
        <v>0</v>
      </c>
      <c r="WIC28" s="568">
        <f t="shared" si="246"/>
        <v>0</v>
      </c>
      <c r="WID28" s="568">
        <f t="shared" si="246"/>
        <v>0</v>
      </c>
      <c r="WIE28" s="568">
        <f t="shared" si="246"/>
        <v>0</v>
      </c>
      <c r="WIF28" s="568">
        <f t="shared" si="246"/>
        <v>0</v>
      </c>
      <c r="WIG28" s="568">
        <f t="shared" si="246"/>
        <v>0</v>
      </c>
      <c r="WIH28" s="568">
        <f t="shared" si="246"/>
        <v>0</v>
      </c>
      <c r="WII28" s="568">
        <f t="shared" si="246"/>
        <v>0</v>
      </c>
      <c r="WIJ28" s="568">
        <f t="shared" si="246"/>
        <v>0</v>
      </c>
      <c r="WIK28" s="568">
        <f t="shared" si="246"/>
        <v>0</v>
      </c>
      <c r="WIL28" s="568">
        <f t="shared" si="246"/>
        <v>0</v>
      </c>
      <c r="WIM28" s="568">
        <f t="shared" si="246"/>
        <v>0</v>
      </c>
      <c r="WIN28" s="568">
        <f t="shared" si="246"/>
        <v>0</v>
      </c>
      <c r="WIO28" s="568">
        <f t="shared" si="246"/>
        <v>0</v>
      </c>
      <c r="WIP28" s="568">
        <f t="shared" si="246"/>
        <v>0</v>
      </c>
      <c r="WIQ28" s="568">
        <f t="shared" si="246"/>
        <v>0</v>
      </c>
      <c r="WIR28" s="568">
        <f t="shared" si="246"/>
        <v>0</v>
      </c>
      <c r="WIS28" s="568">
        <f t="shared" si="246"/>
        <v>0</v>
      </c>
      <c r="WIT28" s="568">
        <f t="shared" si="246"/>
        <v>0</v>
      </c>
      <c r="WIU28" s="568">
        <f t="shared" si="246"/>
        <v>0</v>
      </c>
      <c r="WIV28" s="568">
        <f t="shared" si="246"/>
        <v>0</v>
      </c>
      <c r="WIW28" s="568">
        <f t="shared" si="246"/>
        <v>0</v>
      </c>
      <c r="WIX28" s="568">
        <f t="shared" si="246"/>
        <v>0</v>
      </c>
      <c r="WIY28" s="568">
        <f t="shared" si="246"/>
        <v>0</v>
      </c>
      <c r="WIZ28" s="568">
        <f t="shared" si="246"/>
        <v>0</v>
      </c>
      <c r="WJA28" s="568">
        <f t="shared" si="246"/>
        <v>0</v>
      </c>
      <c r="WJB28" s="568">
        <f t="shared" si="246"/>
        <v>0</v>
      </c>
      <c r="WJC28" s="568">
        <f t="shared" si="246"/>
        <v>0</v>
      </c>
      <c r="WJD28" s="568">
        <f t="shared" si="246"/>
        <v>0</v>
      </c>
      <c r="WJE28" s="568">
        <f t="shared" ref="WJE28:WLP28" si="247">WJE26/365</f>
        <v>0</v>
      </c>
      <c r="WJF28" s="568">
        <f t="shared" si="247"/>
        <v>0</v>
      </c>
      <c r="WJG28" s="568">
        <f t="shared" si="247"/>
        <v>0</v>
      </c>
      <c r="WJH28" s="568">
        <f t="shared" si="247"/>
        <v>0</v>
      </c>
      <c r="WJI28" s="568">
        <f t="shared" si="247"/>
        <v>0</v>
      </c>
      <c r="WJJ28" s="568">
        <f t="shared" si="247"/>
        <v>0</v>
      </c>
      <c r="WJK28" s="568">
        <f t="shared" si="247"/>
        <v>0</v>
      </c>
      <c r="WJL28" s="568">
        <f t="shared" si="247"/>
        <v>0</v>
      </c>
      <c r="WJM28" s="568">
        <f t="shared" si="247"/>
        <v>0</v>
      </c>
      <c r="WJN28" s="568">
        <f t="shared" si="247"/>
        <v>0</v>
      </c>
      <c r="WJO28" s="568">
        <f t="shared" si="247"/>
        <v>0</v>
      </c>
      <c r="WJP28" s="568">
        <f t="shared" si="247"/>
        <v>0</v>
      </c>
      <c r="WJQ28" s="568">
        <f t="shared" si="247"/>
        <v>0</v>
      </c>
      <c r="WJR28" s="568">
        <f t="shared" si="247"/>
        <v>0</v>
      </c>
      <c r="WJS28" s="568">
        <f t="shared" si="247"/>
        <v>0</v>
      </c>
      <c r="WJT28" s="568">
        <f t="shared" si="247"/>
        <v>0</v>
      </c>
      <c r="WJU28" s="568">
        <f t="shared" si="247"/>
        <v>0</v>
      </c>
      <c r="WJV28" s="568">
        <f t="shared" si="247"/>
        <v>0</v>
      </c>
      <c r="WJW28" s="568">
        <f t="shared" si="247"/>
        <v>0</v>
      </c>
      <c r="WJX28" s="568">
        <f t="shared" si="247"/>
        <v>0</v>
      </c>
      <c r="WJY28" s="568">
        <f t="shared" si="247"/>
        <v>0</v>
      </c>
      <c r="WJZ28" s="568">
        <f t="shared" si="247"/>
        <v>0</v>
      </c>
      <c r="WKA28" s="568">
        <f t="shared" si="247"/>
        <v>0</v>
      </c>
      <c r="WKB28" s="568">
        <f t="shared" si="247"/>
        <v>0</v>
      </c>
      <c r="WKC28" s="568">
        <f t="shared" si="247"/>
        <v>0</v>
      </c>
      <c r="WKD28" s="568">
        <f t="shared" si="247"/>
        <v>0</v>
      </c>
      <c r="WKE28" s="568">
        <f t="shared" si="247"/>
        <v>0</v>
      </c>
      <c r="WKF28" s="568">
        <f t="shared" si="247"/>
        <v>0</v>
      </c>
      <c r="WKG28" s="568">
        <f t="shared" si="247"/>
        <v>0</v>
      </c>
      <c r="WKH28" s="568">
        <f t="shared" si="247"/>
        <v>0</v>
      </c>
      <c r="WKI28" s="568">
        <f t="shared" si="247"/>
        <v>0</v>
      </c>
      <c r="WKJ28" s="568">
        <f t="shared" si="247"/>
        <v>0</v>
      </c>
      <c r="WKK28" s="568">
        <f t="shared" si="247"/>
        <v>0</v>
      </c>
      <c r="WKL28" s="568">
        <f t="shared" si="247"/>
        <v>0</v>
      </c>
      <c r="WKM28" s="568">
        <f t="shared" si="247"/>
        <v>0</v>
      </c>
      <c r="WKN28" s="568">
        <f t="shared" si="247"/>
        <v>0</v>
      </c>
      <c r="WKO28" s="568">
        <f t="shared" si="247"/>
        <v>0</v>
      </c>
      <c r="WKP28" s="568">
        <f t="shared" si="247"/>
        <v>0</v>
      </c>
      <c r="WKQ28" s="568">
        <f t="shared" si="247"/>
        <v>0</v>
      </c>
      <c r="WKR28" s="568">
        <f t="shared" si="247"/>
        <v>0</v>
      </c>
      <c r="WKS28" s="568">
        <f t="shared" si="247"/>
        <v>0</v>
      </c>
      <c r="WKT28" s="568">
        <f t="shared" si="247"/>
        <v>0</v>
      </c>
      <c r="WKU28" s="568">
        <f t="shared" si="247"/>
        <v>0</v>
      </c>
      <c r="WKV28" s="568">
        <f t="shared" si="247"/>
        <v>0</v>
      </c>
      <c r="WKW28" s="568">
        <f t="shared" si="247"/>
        <v>0</v>
      </c>
      <c r="WKX28" s="568">
        <f t="shared" si="247"/>
        <v>0</v>
      </c>
      <c r="WKY28" s="568">
        <f t="shared" si="247"/>
        <v>0</v>
      </c>
      <c r="WKZ28" s="568">
        <f t="shared" si="247"/>
        <v>0</v>
      </c>
      <c r="WLA28" s="568">
        <f t="shared" si="247"/>
        <v>0</v>
      </c>
      <c r="WLB28" s="568">
        <f t="shared" si="247"/>
        <v>0</v>
      </c>
      <c r="WLC28" s="568">
        <f t="shared" si="247"/>
        <v>0</v>
      </c>
      <c r="WLD28" s="568">
        <f t="shared" si="247"/>
        <v>0</v>
      </c>
      <c r="WLE28" s="568">
        <f t="shared" si="247"/>
        <v>0</v>
      </c>
      <c r="WLF28" s="568">
        <f t="shared" si="247"/>
        <v>0</v>
      </c>
      <c r="WLG28" s="568">
        <f t="shared" si="247"/>
        <v>0</v>
      </c>
      <c r="WLH28" s="568">
        <f t="shared" si="247"/>
        <v>0</v>
      </c>
      <c r="WLI28" s="568">
        <f t="shared" si="247"/>
        <v>0</v>
      </c>
      <c r="WLJ28" s="568">
        <f t="shared" si="247"/>
        <v>0</v>
      </c>
      <c r="WLK28" s="568">
        <f t="shared" si="247"/>
        <v>0</v>
      </c>
      <c r="WLL28" s="568">
        <f t="shared" si="247"/>
        <v>0</v>
      </c>
      <c r="WLM28" s="568">
        <f t="shared" si="247"/>
        <v>0</v>
      </c>
      <c r="WLN28" s="568">
        <f t="shared" si="247"/>
        <v>0</v>
      </c>
      <c r="WLO28" s="568">
        <f t="shared" si="247"/>
        <v>0</v>
      </c>
      <c r="WLP28" s="568">
        <f t="shared" si="247"/>
        <v>0</v>
      </c>
      <c r="WLQ28" s="568">
        <f t="shared" ref="WLQ28:WOB28" si="248">WLQ26/365</f>
        <v>0</v>
      </c>
      <c r="WLR28" s="568">
        <f t="shared" si="248"/>
        <v>0</v>
      </c>
      <c r="WLS28" s="568">
        <f t="shared" si="248"/>
        <v>0</v>
      </c>
      <c r="WLT28" s="568">
        <f t="shared" si="248"/>
        <v>0</v>
      </c>
      <c r="WLU28" s="568">
        <f t="shared" si="248"/>
        <v>0</v>
      </c>
      <c r="WLV28" s="568">
        <f t="shared" si="248"/>
        <v>0</v>
      </c>
      <c r="WLW28" s="568">
        <f t="shared" si="248"/>
        <v>0</v>
      </c>
      <c r="WLX28" s="568">
        <f t="shared" si="248"/>
        <v>0</v>
      </c>
      <c r="WLY28" s="568">
        <f t="shared" si="248"/>
        <v>0</v>
      </c>
      <c r="WLZ28" s="568">
        <f t="shared" si="248"/>
        <v>0</v>
      </c>
      <c r="WMA28" s="568">
        <f t="shared" si="248"/>
        <v>0</v>
      </c>
      <c r="WMB28" s="568">
        <f t="shared" si="248"/>
        <v>0</v>
      </c>
      <c r="WMC28" s="568">
        <f t="shared" si="248"/>
        <v>0</v>
      </c>
      <c r="WMD28" s="568">
        <f t="shared" si="248"/>
        <v>0</v>
      </c>
      <c r="WME28" s="568">
        <f t="shared" si="248"/>
        <v>0</v>
      </c>
      <c r="WMF28" s="568">
        <f t="shared" si="248"/>
        <v>0</v>
      </c>
      <c r="WMG28" s="568">
        <f t="shared" si="248"/>
        <v>0</v>
      </c>
      <c r="WMH28" s="568">
        <f t="shared" si="248"/>
        <v>0</v>
      </c>
      <c r="WMI28" s="568">
        <f t="shared" si="248"/>
        <v>0</v>
      </c>
      <c r="WMJ28" s="568">
        <f t="shared" si="248"/>
        <v>0</v>
      </c>
      <c r="WMK28" s="568">
        <f t="shared" si="248"/>
        <v>0</v>
      </c>
      <c r="WML28" s="568">
        <f t="shared" si="248"/>
        <v>0</v>
      </c>
      <c r="WMM28" s="568">
        <f t="shared" si="248"/>
        <v>0</v>
      </c>
      <c r="WMN28" s="568">
        <f t="shared" si="248"/>
        <v>0</v>
      </c>
      <c r="WMO28" s="568">
        <f t="shared" si="248"/>
        <v>0</v>
      </c>
      <c r="WMP28" s="568">
        <f t="shared" si="248"/>
        <v>0</v>
      </c>
      <c r="WMQ28" s="568">
        <f t="shared" si="248"/>
        <v>0</v>
      </c>
      <c r="WMR28" s="568">
        <f t="shared" si="248"/>
        <v>0</v>
      </c>
      <c r="WMS28" s="568">
        <f t="shared" si="248"/>
        <v>0</v>
      </c>
      <c r="WMT28" s="568">
        <f t="shared" si="248"/>
        <v>0</v>
      </c>
      <c r="WMU28" s="568">
        <f t="shared" si="248"/>
        <v>0</v>
      </c>
      <c r="WMV28" s="568">
        <f t="shared" si="248"/>
        <v>0</v>
      </c>
      <c r="WMW28" s="568">
        <f t="shared" si="248"/>
        <v>0</v>
      </c>
      <c r="WMX28" s="568">
        <f t="shared" si="248"/>
        <v>0</v>
      </c>
      <c r="WMY28" s="568">
        <f t="shared" si="248"/>
        <v>0</v>
      </c>
      <c r="WMZ28" s="568">
        <f t="shared" si="248"/>
        <v>0</v>
      </c>
      <c r="WNA28" s="568">
        <f t="shared" si="248"/>
        <v>0</v>
      </c>
      <c r="WNB28" s="568">
        <f t="shared" si="248"/>
        <v>0</v>
      </c>
      <c r="WNC28" s="568">
        <f t="shared" si="248"/>
        <v>0</v>
      </c>
      <c r="WND28" s="568">
        <f t="shared" si="248"/>
        <v>0</v>
      </c>
      <c r="WNE28" s="568">
        <f t="shared" si="248"/>
        <v>0</v>
      </c>
      <c r="WNF28" s="568">
        <f t="shared" si="248"/>
        <v>0</v>
      </c>
      <c r="WNG28" s="568">
        <f t="shared" si="248"/>
        <v>0</v>
      </c>
      <c r="WNH28" s="568">
        <f t="shared" si="248"/>
        <v>0</v>
      </c>
      <c r="WNI28" s="568">
        <f t="shared" si="248"/>
        <v>0</v>
      </c>
      <c r="WNJ28" s="568">
        <f t="shared" si="248"/>
        <v>0</v>
      </c>
      <c r="WNK28" s="568">
        <f t="shared" si="248"/>
        <v>0</v>
      </c>
      <c r="WNL28" s="568">
        <f t="shared" si="248"/>
        <v>0</v>
      </c>
      <c r="WNM28" s="568">
        <f t="shared" si="248"/>
        <v>0</v>
      </c>
      <c r="WNN28" s="568">
        <f t="shared" si="248"/>
        <v>0</v>
      </c>
      <c r="WNO28" s="568">
        <f t="shared" si="248"/>
        <v>0</v>
      </c>
      <c r="WNP28" s="568">
        <f t="shared" si="248"/>
        <v>0</v>
      </c>
      <c r="WNQ28" s="568">
        <f t="shared" si="248"/>
        <v>0</v>
      </c>
      <c r="WNR28" s="568">
        <f t="shared" si="248"/>
        <v>0</v>
      </c>
      <c r="WNS28" s="568">
        <f t="shared" si="248"/>
        <v>0</v>
      </c>
      <c r="WNT28" s="568">
        <f t="shared" si="248"/>
        <v>0</v>
      </c>
      <c r="WNU28" s="568">
        <f t="shared" si="248"/>
        <v>0</v>
      </c>
      <c r="WNV28" s="568">
        <f t="shared" si="248"/>
        <v>0</v>
      </c>
      <c r="WNW28" s="568">
        <f t="shared" si="248"/>
        <v>0</v>
      </c>
      <c r="WNX28" s="568">
        <f t="shared" si="248"/>
        <v>0</v>
      </c>
      <c r="WNY28" s="568">
        <f t="shared" si="248"/>
        <v>0</v>
      </c>
      <c r="WNZ28" s="568">
        <f t="shared" si="248"/>
        <v>0</v>
      </c>
      <c r="WOA28" s="568">
        <f t="shared" si="248"/>
        <v>0</v>
      </c>
      <c r="WOB28" s="568">
        <f t="shared" si="248"/>
        <v>0</v>
      </c>
      <c r="WOC28" s="568">
        <f t="shared" ref="WOC28:WQN28" si="249">WOC26/365</f>
        <v>0</v>
      </c>
      <c r="WOD28" s="568">
        <f t="shared" si="249"/>
        <v>0</v>
      </c>
      <c r="WOE28" s="568">
        <f t="shared" si="249"/>
        <v>0</v>
      </c>
      <c r="WOF28" s="568">
        <f t="shared" si="249"/>
        <v>0</v>
      </c>
      <c r="WOG28" s="568">
        <f t="shared" si="249"/>
        <v>0</v>
      </c>
      <c r="WOH28" s="568">
        <f t="shared" si="249"/>
        <v>0</v>
      </c>
      <c r="WOI28" s="568">
        <f t="shared" si="249"/>
        <v>0</v>
      </c>
      <c r="WOJ28" s="568">
        <f t="shared" si="249"/>
        <v>0</v>
      </c>
      <c r="WOK28" s="568">
        <f t="shared" si="249"/>
        <v>0</v>
      </c>
      <c r="WOL28" s="568">
        <f t="shared" si="249"/>
        <v>0</v>
      </c>
      <c r="WOM28" s="568">
        <f t="shared" si="249"/>
        <v>0</v>
      </c>
      <c r="WON28" s="568">
        <f t="shared" si="249"/>
        <v>0</v>
      </c>
      <c r="WOO28" s="568">
        <f t="shared" si="249"/>
        <v>0</v>
      </c>
      <c r="WOP28" s="568">
        <f t="shared" si="249"/>
        <v>0</v>
      </c>
      <c r="WOQ28" s="568">
        <f t="shared" si="249"/>
        <v>0</v>
      </c>
      <c r="WOR28" s="568">
        <f t="shared" si="249"/>
        <v>0</v>
      </c>
      <c r="WOS28" s="568">
        <f t="shared" si="249"/>
        <v>0</v>
      </c>
      <c r="WOT28" s="568">
        <f t="shared" si="249"/>
        <v>0</v>
      </c>
      <c r="WOU28" s="568">
        <f t="shared" si="249"/>
        <v>0</v>
      </c>
      <c r="WOV28" s="568">
        <f t="shared" si="249"/>
        <v>0</v>
      </c>
      <c r="WOW28" s="568">
        <f t="shared" si="249"/>
        <v>0</v>
      </c>
      <c r="WOX28" s="568">
        <f t="shared" si="249"/>
        <v>0</v>
      </c>
      <c r="WOY28" s="568">
        <f t="shared" si="249"/>
        <v>0</v>
      </c>
      <c r="WOZ28" s="568">
        <f t="shared" si="249"/>
        <v>0</v>
      </c>
      <c r="WPA28" s="568">
        <f t="shared" si="249"/>
        <v>0</v>
      </c>
      <c r="WPB28" s="568">
        <f t="shared" si="249"/>
        <v>0</v>
      </c>
      <c r="WPC28" s="568">
        <f t="shared" si="249"/>
        <v>0</v>
      </c>
      <c r="WPD28" s="568">
        <f t="shared" si="249"/>
        <v>0</v>
      </c>
      <c r="WPE28" s="568">
        <f t="shared" si="249"/>
        <v>0</v>
      </c>
      <c r="WPF28" s="568">
        <f t="shared" si="249"/>
        <v>0</v>
      </c>
      <c r="WPG28" s="568">
        <f t="shared" si="249"/>
        <v>0</v>
      </c>
      <c r="WPH28" s="568">
        <f t="shared" si="249"/>
        <v>0</v>
      </c>
      <c r="WPI28" s="568">
        <f t="shared" si="249"/>
        <v>0</v>
      </c>
      <c r="WPJ28" s="568">
        <f t="shared" si="249"/>
        <v>0</v>
      </c>
      <c r="WPK28" s="568">
        <f t="shared" si="249"/>
        <v>0</v>
      </c>
      <c r="WPL28" s="568">
        <f t="shared" si="249"/>
        <v>0</v>
      </c>
      <c r="WPM28" s="568">
        <f t="shared" si="249"/>
        <v>0</v>
      </c>
      <c r="WPN28" s="568">
        <f t="shared" si="249"/>
        <v>0</v>
      </c>
      <c r="WPO28" s="568">
        <f t="shared" si="249"/>
        <v>0</v>
      </c>
      <c r="WPP28" s="568">
        <f t="shared" si="249"/>
        <v>0</v>
      </c>
      <c r="WPQ28" s="568">
        <f t="shared" si="249"/>
        <v>0</v>
      </c>
      <c r="WPR28" s="568">
        <f t="shared" si="249"/>
        <v>0</v>
      </c>
      <c r="WPS28" s="568">
        <f t="shared" si="249"/>
        <v>0</v>
      </c>
      <c r="WPT28" s="568">
        <f t="shared" si="249"/>
        <v>0</v>
      </c>
      <c r="WPU28" s="568">
        <f t="shared" si="249"/>
        <v>0</v>
      </c>
      <c r="WPV28" s="568">
        <f t="shared" si="249"/>
        <v>0</v>
      </c>
      <c r="WPW28" s="568">
        <f t="shared" si="249"/>
        <v>0</v>
      </c>
      <c r="WPX28" s="568">
        <f t="shared" si="249"/>
        <v>0</v>
      </c>
      <c r="WPY28" s="568">
        <f t="shared" si="249"/>
        <v>0</v>
      </c>
      <c r="WPZ28" s="568">
        <f t="shared" si="249"/>
        <v>0</v>
      </c>
      <c r="WQA28" s="568">
        <f t="shared" si="249"/>
        <v>0</v>
      </c>
      <c r="WQB28" s="568">
        <f t="shared" si="249"/>
        <v>0</v>
      </c>
      <c r="WQC28" s="568">
        <f t="shared" si="249"/>
        <v>0</v>
      </c>
      <c r="WQD28" s="568">
        <f t="shared" si="249"/>
        <v>0</v>
      </c>
      <c r="WQE28" s="568">
        <f t="shared" si="249"/>
        <v>0</v>
      </c>
      <c r="WQF28" s="568">
        <f t="shared" si="249"/>
        <v>0</v>
      </c>
      <c r="WQG28" s="568">
        <f t="shared" si="249"/>
        <v>0</v>
      </c>
      <c r="WQH28" s="568">
        <f t="shared" si="249"/>
        <v>0</v>
      </c>
      <c r="WQI28" s="568">
        <f t="shared" si="249"/>
        <v>0</v>
      </c>
      <c r="WQJ28" s="568">
        <f t="shared" si="249"/>
        <v>0</v>
      </c>
      <c r="WQK28" s="568">
        <f t="shared" si="249"/>
        <v>0</v>
      </c>
      <c r="WQL28" s="568">
        <f t="shared" si="249"/>
        <v>0</v>
      </c>
      <c r="WQM28" s="568">
        <f t="shared" si="249"/>
        <v>0</v>
      </c>
      <c r="WQN28" s="568">
        <f t="shared" si="249"/>
        <v>0</v>
      </c>
      <c r="WQO28" s="568">
        <f t="shared" ref="WQO28:WSZ28" si="250">WQO26/365</f>
        <v>0</v>
      </c>
      <c r="WQP28" s="568">
        <f t="shared" si="250"/>
        <v>0</v>
      </c>
      <c r="WQQ28" s="568">
        <f t="shared" si="250"/>
        <v>0</v>
      </c>
      <c r="WQR28" s="568">
        <f t="shared" si="250"/>
        <v>0</v>
      </c>
      <c r="WQS28" s="568">
        <f t="shared" si="250"/>
        <v>0</v>
      </c>
      <c r="WQT28" s="568">
        <f t="shared" si="250"/>
        <v>0</v>
      </c>
      <c r="WQU28" s="568">
        <f t="shared" si="250"/>
        <v>0</v>
      </c>
      <c r="WQV28" s="568">
        <f t="shared" si="250"/>
        <v>0</v>
      </c>
      <c r="WQW28" s="568">
        <f t="shared" si="250"/>
        <v>0</v>
      </c>
      <c r="WQX28" s="568">
        <f t="shared" si="250"/>
        <v>0</v>
      </c>
      <c r="WQY28" s="568">
        <f t="shared" si="250"/>
        <v>0</v>
      </c>
      <c r="WQZ28" s="568">
        <f t="shared" si="250"/>
        <v>0</v>
      </c>
      <c r="WRA28" s="568">
        <f t="shared" si="250"/>
        <v>0</v>
      </c>
      <c r="WRB28" s="568">
        <f t="shared" si="250"/>
        <v>0</v>
      </c>
      <c r="WRC28" s="568">
        <f t="shared" si="250"/>
        <v>0</v>
      </c>
      <c r="WRD28" s="568">
        <f t="shared" si="250"/>
        <v>0</v>
      </c>
      <c r="WRE28" s="568">
        <f t="shared" si="250"/>
        <v>0</v>
      </c>
      <c r="WRF28" s="568">
        <f t="shared" si="250"/>
        <v>0</v>
      </c>
      <c r="WRG28" s="568">
        <f t="shared" si="250"/>
        <v>0</v>
      </c>
      <c r="WRH28" s="568">
        <f t="shared" si="250"/>
        <v>0</v>
      </c>
      <c r="WRI28" s="568">
        <f t="shared" si="250"/>
        <v>0</v>
      </c>
      <c r="WRJ28" s="568">
        <f t="shared" si="250"/>
        <v>0</v>
      </c>
      <c r="WRK28" s="568">
        <f t="shared" si="250"/>
        <v>0</v>
      </c>
      <c r="WRL28" s="568">
        <f t="shared" si="250"/>
        <v>0</v>
      </c>
      <c r="WRM28" s="568">
        <f t="shared" si="250"/>
        <v>0</v>
      </c>
      <c r="WRN28" s="568">
        <f t="shared" si="250"/>
        <v>0</v>
      </c>
      <c r="WRO28" s="568">
        <f t="shared" si="250"/>
        <v>0</v>
      </c>
      <c r="WRP28" s="568">
        <f t="shared" si="250"/>
        <v>0</v>
      </c>
      <c r="WRQ28" s="568">
        <f t="shared" si="250"/>
        <v>0</v>
      </c>
      <c r="WRR28" s="568">
        <f t="shared" si="250"/>
        <v>0</v>
      </c>
      <c r="WRS28" s="568">
        <f t="shared" si="250"/>
        <v>0</v>
      </c>
      <c r="WRT28" s="568">
        <f t="shared" si="250"/>
        <v>0</v>
      </c>
      <c r="WRU28" s="568">
        <f t="shared" si="250"/>
        <v>0</v>
      </c>
      <c r="WRV28" s="568">
        <f t="shared" si="250"/>
        <v>0</v>
      </c>
      <c r="WRW28" s="568">
        <f t="shared" si="250"/>
        <v>0</v>
      </c>
      <c r="WRX28" s="568">
        <f t="shared" si="250"/>
        <v>0</v>
      </c>
      <c r="WRY28" s="568">
        <f t="shared" si="250"/>
        <v>0</v>
      </c>
      <c r="WRZ28" s="568">
        <f t="shared" si="250"/>
        <v>0</v>
      </c>
      <c r="WSA28" s="568">
        <f t="shared" si="250"/>
        <v>0</v>
      </c>
      <c r="WSB28" s="568">
        <f t="shared" si="250"/>
        <v>0</v>
      </c>
      <c r="WSC28" s="568">
        <f t="shared" si="250"/>
        <v>0</v>
      </c>
      <c r="WSD28" s="568">
        <f t="shared" si="250"/>
        <v>0</v>
      </c>
      <c r="WSE28" s="568">
        <f t="shared" si="250"/>
        <v>0</v>
      </c>
      <c r="WSF28" s="568">
        <f t="shared" si="250"/>
        <v>0</v>
      </c>
      <c r="WSG28" s="568">
        <f t="shared" si="250"/>
        <v>0</v>
      </c>
      <c r="WSH28" s="568">
        <f t="shared" si="250"/>
        <v>0</v>
      </c>
      <c r="WSI28" s="568">
        <f t="shared" si="250"/>
        <v>0</v>
      </c>
      <c r="WSJ28" s="568">
        <f t="shared" si="250"/>
        <v>0</v>
      </c>
      <c r="WSK28" s="568">
        <f t="shared" si="250"/>
        <v>0</v>
      </c>
      <c r="WSL28" s="568">
        <f t="shared" si="250"/>
        <v>0</v>
      </c>
      <c r="WSM28" s="568">
        <f t="shared" si="250"/>
        <v>0</v>
      </c>
      <c r="WSN28" s="568">
        <f t="shared" si="250"/>
        <v>0</v>
      </c>
      <c r="WSO28" s="568">
        <f t="shared" si="250"/>
        <v>0</v>
      </c>
      <c r="WSP28" s="568">
        <f t="shared" si="250"/>
        <v>0</v>
      </c>
      <c r="WSQ28" s="568">
        <f t="shared" si="250"/>
        <v>0</v>
      </c>
      <c r="WSR28" s="568">
        <f t="shared" si="250"/>
        <v>0</v>
      </c>
      <c r="WSS28" s="568">
        <f t="shared" si="250"/>
        <v>0</v>
      </c>
      <c r="WST28" s="568">
        <f t="shared" si="250"/>
        <v>0</v>
      </c>
      <c r="WSU28" s="568">
        <f t="shared" si="250"/>
        <v>0</v>
      </c>
      <c r="WSV28" s="568">
        <f t="shared" si="250"/>
        <v>0</v>
      </c>
      <c r="WSW28" s="568">
        <f t="shared" si="250"/>
        <v>0</v>
      </c>
      <c r="WSX28" s="568">
        <f t="shared" si="250"/>
        <v>0</v>
      </c>
      <c r="WSY28" s="568">
        <f t="shared" si="250"/>
        <v>0</v>
      </c>
      <c r="WSZ28" s="568">
        <f t="shared" si="250"/>
        <v>0</v>
      </c>
      <c r="WTA28" s="568">
        <f t="shared" ref="WTA28:WVL28" si="251">WTA26/365</f>
        <v>0</v>
      </c>
      <c r="WTB28" s="568">
        <f t="shared" si="251"/>
        <v>0</v>
      </c>
      <c r="WTC28" s="568">
        <f t="shared" si="251"/>
        <v>0</v>
      </c>
      <c r="WTD28" s="568">
        <f t="shared" si="251"/>
        <v>0</v>
      </c>
      <c r="WTE28" s="568">
        <f t="shared" si="251"/>
        <v>0</v>
      </c>
      <c r="WTF28" s="568">
        <f t="shared" si="251"/>
        <v>0</v>
      </c>
      <c r="WTG28" s="568">
        <f t="shared" si="251"/>
        <v>0</v>
      </c>
      <c r="WTH28" s="568">
        <f t="shared" si="251"/>
        <v>0</v>
      </c>
      <c r="WTI28" s="568">
        <f t="shared" si="251"/>
        <v>0</v>
      </c>
      <c r="WTJ28" s="568">
        <f t="shared" si="251"/>
        <v>0</v>
      </c>
      <c r="WTK28" s="568">
        <f t="shared" si="251"/>
        <v>0</v>
      </c>
      <c r="WTL28" s="568">
        <f t="shared" si="251"/>
        <v>0</v>
      </c>
      <c r="WTM28" s="568">
        <f t="shared" si="251"/>
        <v>0</v>
      </c>
      <c r="WTN28" s="568">
        <f t="shared" si="251"/>
        <v>0</v>
      </c>
      <c r="WTO28" s="568">
        <f t="shared" si="251"/>
        <v>0</v>
      </c>
      <c r="WTP28" s="568">
        <f t="shared" si="251"/>
        <v>0</v>
      </c>
      <c r="WTQ28" s="568">
        <f t="shared" si="251"/>
        <v>0</v>
      </c>
      <c r="WTR28" s="568">
        <f t="shared" si="251"/>
        <v>0</v>
      </c>
      <c r="WTS28" s="568">
        <f t="shared" si="251"/>
        <v>0</v>
      </c>
      <c r="WTT28" s="568">
        <f t="shared" si="251"/>
        <v>0</v>
      </c>
      <c r="WTU28" s="568">
        <f t="shared" si="251"/>
        <v>0</v>
      </c>
      <c r="WTV28" s="568">
        <f t="shared" si="251"/>
        <v>0</v>
      </c>
      <c r="WTW28" s="568">
        <f t="shared" si="251"/>
        <v>0</v>
      </c>
      <c r="WTX28" s="568">
        <f t="shared" si="251"/>
        <v>0</v>
      </c>
      <c r="WTY28" s="568">
        <f t="shared" si="251"/>
        <v>0</v>
      </c>
      <c r="WTZ28" s="568">
        <f t="shared" si="251"/>
        <v>0</v>
      </c>
      <c r="WUA28" s="568">
        <f t="shared" si="251"/>
        <v>0</v>
      </c>
      <c r="WUB28" s="568">
        <f t="shared" si="251"/>
        <v>0</v>
      </c>
      <c r="WUC28" s="568">
        <f t="shared" si="251"/>
        <v>0</v>
      </c>
      <c r="WUD28" s="568">
        <f t="shared" si="251"/>
        <v>0</v>
      </c>
      <c r="WUE28" s="568">
        <f t="shared" si="251"/>
        <v>0</v>
      </c>
      <c r="WUF28" s="568">
        <f t="shared" si="251"/>
        <v>0</v>
      </c>
      <c r="WUG28" s="568">
        <f t="shared" si="251"/>
        <v>0</v>
      </c>
      <c r="WUH28" s="568">
        <f t="shared" si="251"/>
        <v>0</v>
      </c>
      <c r="WUI28" s="568">
        <f t="shared" si="251"/>
        <v>0</v>
      </c>
      <c r="WUJ28" s="568">
        <f t="shared" si="251"/>
        <v>0</v>
      </c>
      <c r="WUK28" s="568">
        <f t="shared" si="251"/>
        <v>0</v>
      </c>
      <c r="WUL28" s="568">
        <f t="shared" si="251"/>
        <v>0</v>
      </c>
      <c r="WUM28" s="568">
        <f t="shared" si="251"/>
        <v>0</v>
      </c>
      <c r="WUN28" s="568">
        <f t="shared" si="251"/>
        <v>0</v>
      </c>
      <c r="WUO28" s="568">
        <f t="shared" si="251"/>
        <v>0</v>
      </c>
      <c r="WUP28" s="568">
        <f t="shared" si="251"/>
        <v>0</v>
      </c>
      <c r="WUQ28" s="568">
        <f t="shared" si="251"/>
        <v>0</v>
      </c>
      <c r="WUR28" s="568">
        <f t="shared" si="251"/>
        <v>0</v>
      </c>
      <c r="WUS28" s="568">
        <f t="shared" si="251"/>
        <v>0</v>
      </c>
      <c r="WUT28" s="568">
        <f t="shared" si="251"/>
        <v>0</v>
      </c>
      <c r="WUU28" s="568">
        <f t="shared" si="251"/>
        <v>0</v>
      </c>
      <c r="WUV28" s="568">
        <f t="shared" si="251"/>
        <v>0</v>
      </c>
      <c r="WUW28" s="568">
        <f t="shared" si="251"/>
        <v>0</v>
      </c>
      <c r="WUX28" s="568">
        <f t="shared" si="251"/>
        <v>0</v>
      </c>
      <c r="WUY28" s="568">
        <f t="shared" si="251"/>
        <v>0</v>
      </c>
      <c r="WUZ28" s="568">
        <f t="shared" si="251"/>
        <v>0</v>
      </c>
      <c r="WVA28" s="568">
        <f t="shared" si="251"/>
        <v>0</v>
      </c>
      <c r="WVB28" s="568">
        <f t="shared" si="251"/>
        <v>0</v>
      </c>
      <c r="WVC28" s="568">
        <f t="shared" si="251"/>
        <v>0</v>
      </c>
      <c r="WVD28" s="568">
        <f t="shared" si="251"/>
        <v>0</v>
      </c>
      <c r="WVE28" s="568">
        <f t="shared" si="251"/>
        <v>0</v>
      </c>
      <c r="WVF28" s="568">
        <f t="shared" si="251"/>
        <v>0</v>
      </c>
      <c r="WVG28" s="568">
        <f t="shared" si="251"/>
        <v>0</v>
      </c>
      <c r="WVH28" s="568">
        <f t="shared" si="251"/>
        <v>0</v>
      </c>
      <c r="WVI28" s="568">
        <f t="shared" si="251"/>
        <v>0</v>
      </c>
      <c r="WVJ28" s="568">
        <f t="shared" si="251"/>
        <v>0</v>
      </c>
      <c r="WVK28" s="568">
        <f t="shared" si="251"/>
        <v>0</v>
      </c>
      <c r="WVL28" s="568">
        <f t="shared" si="251"/>
        <v>0</v>
      </c>
      <c r="WVM28" s="568">
        <f t="shared" ref="WVM28:WXX28" si="252">WVM26/365</f>
        <v>0</v>
      </c>
      <c r="WVN28" s="568">
        <f t="shared" si="252"/>
        <v>0</v>
      </c>
      <c r="WVO28" s="568">
        <f t="shared" si="252"/>
        <v>0</v>
      </c>
      <c r="WVP28" s="568">
        <f t="shared" si="252"/>
        <v>0</v>
      </c>
      <c r="WVQ28" s="568">
        <f t="shared" si="252"/>
        <v>0</v>
      </c>
      <c r="WVR28" s="568">
        <f t="shared" si="252"/>
        <v>0</v>
      </c>
      <c r="WVS28" s="568">
        <f t="shared" si="252"/>
        <v>0</v>
      </c>
      <c r="WVT28" s="568">
        <f t="shared" si="252"/>
        <v>0</v>
      </c>
      <c r="WVU28" s="568">
        <f t="shared" si="252"/>
        <v>0</v>
      </c>
      <c r="WVV28" s="568">
        <f t="shared" si="252"/>
        <v>0</v>
      </c>
      <c r="WVW28" s="568">
        <f t="shared" si="252"/>
        <v>0</v>
      </c>
      <c r="WVX28" s="568">
        <f t="shared" si="252"/>
        <v>0</v>
      </c>
      <c r="WVY28" s="568">
        <f t="shared" si="252"/>
        <v>0</v>
      </c>
      <c r="WVZ28" s="568">
        <f t="shared" si="252"/>
        <v>0</v>
      </c>
      <c r="WWA28" s="568">
        <f t="shared" si="252"/>
        <v>0</v>
      </c>
      <c r="WWB28" s="568">
        <f t="shared" si="252"/>
        <v>0</v>
      </c>
      <c r="WWC28" s="568">
        <f t="shared" si="252"/>
        <v>0</v>
      </c>
      <c r="WWD28" s="568">
        <f t="shared" si="252"/>
        <v>0</v>
      </c>
      <c r="WWE28" s="568">
        <f t="shared" si="252"/>
        <v>0</v>
      </c>
      <c r="WWF28" s="568">
        <f t="shared" si="252"/>
        <v>0</v>
      </c>
      <c r="WWG28" s="568">
        <f t="shared" si="252"/>
        <v>0</v>
      </c>
      <c r="WWH28" s="568">
        <f t="shared" si="252"/>
        <v>0</v>
      </c>
      <c r="WWI28" s="568">
        <f t="shared" si="252"/>
        <v>0</v>
      </c>
      <c r="WWJ28" s="568">
        <f t="shared" si="252"/>
        <v>0</v>
      </c>
      <c r="WWK28" s="568">
        <f t="shared" si="252"/>
        <v>0</v>
      </c>
      <c r="WWL28" s="568">
        <f t="shared" si="252"/>
        <v>0</v>
      </c>
      <c r="WWM28" s="568">
        <f t="shared" si="252"/>
        <v>0</v>
      </c>
      <c r="WWN28" s="568">
        <f t="shared" si="252"/>
        <v>0</v>
      </c>
      <c r="WWO28" s="568">
        <f t="shared" si="252"/>
        <v>0</v>
      </c>
      <c r="WWP28" s="568">
        <f t="shared" si="252"/>
        <v>0</v>
      </c>
      <c r="WWQ28" s="568">
        <f t="shared" si="252"/>
        <v>0</v>
      </c>
      <c r="WWR28" s="568">
        <f t="shared" si="252"/>
        <v>0</v>
      </c>
      <c r="WWS28" s="568">
        <f t="shared" si="252"/>
        <v>0</v>
      </c>
      <c r="WWT28" s="568">
        <f t="shared" si="252"/>
        <v>0</v>
      </c>
      <c r="WWU28" s="568">
        <f t="shared" si="252"/>
        <v>0</v>
      </c>
      <c r="WWV28" s="568">
        <f t="shared" si="252"/>
        <v>0</v>
      </c>
      <c r="WWW28" s="568">
        <f t="shared" si="252"/>
        <v>0</v>
      </c>
      <c r="WWX28" s="568">
        <f t="shared" si="252"/>
        <v>0</v>
      </c>
      <c r="WWY28" s="568">
        <f t="shared" si="252"/>
        <v>0</v>
      </c>
      <c r="WWZ28" s="568">
        <f t="shared" si="252"/>
        <v>0</v>
      </c>
      <c r="WXA28" s="568">
        <f t="shared" si="252"/>
        <v>0</v>
      </c>
      <c r="WXB28" s="568">
        <f t="shared" si="252"/>
        <v>0</v>
      </c>
      <c r="WXC28" s="568">
        <f t="shared" si="252"/>
        <v>0</v>
      </c>
      <c r="WXD28" s="568">
        <f t="shared" si="252"/>
        <v>0</v>
      </c>
      <c r="WXE28" s="568">
        <f t="shared" si="252"/>
        <v>0</v>
      </c>
      <c r="WXF28" s="568">
        <f t="shared" si="252"/>
        <v>0</v>
      </c>
      <c r="WXG28" s="568">
        <f t="shared" si="252"/>
        <v>0</v>
      </c>
      <c r="WXH28" s="568">
        <f t="shared" si="252"/>
        <v>0</v>
      </c>
      <c r="WXI28" s="568">
        <f t="shared" si="252"/>
        <v>0</v>
      </c>
      <c r="WXJ28" s="568">
        <f t="shared" si="252"/>
        <v>0</v>
      </c>
      <c r="WXK28" s="568">
        <f t="shared" si="252"/>
        <v>0</v>
      </c>
      <c r="WXL28" s="568">
        <f t="shared" si="252"/>
        <v>0</v>
      </c>
      <c r="WXM28" s="568">
        <f t="shared" si="252"/>
        <v>0</v>
      </c>
      <c r="WXN28" s="568">
        <f t="shared" si="252"/>
        <v>0</v>
      </c>
      <c r="WXO28" s="568">
        <f t="shared" si="252"/>
        <v>0</v>
      </c>
      <c r="WXP28" s="568">
        <f t="shared" si="252"/>
        <v>0</v>
      </c>
      <c r="WXQ28" s="568">
        <f t="shared" si="252"/>
        <v>0</v>
      </c>
      <c r="WXR28" s="568">
        <f t="shared" si="252"/>
        <v>0</v>
      </c>
      <c r="WXS28" s="568">
        <f t="shared" si="252"/>
        <v>0</v>
      </c>
      <c r="WXT28" s="568">
        <f t="shared" si="252"/>
        <v>0</v>
      </c>
      <c r="WXU28" s="568">
        <f t="shared" si="252"/>
        <v>0</v>
      </c>
      <c r="WXV28" s="568">
        <f t="shared" si="252"/>
        <v>0</v>
      </c>
      <c r="WXW28" s="568">
        <f t="shared" si="252"/>
        <v>0</v>
      </c>
      <c r="WXX28" s="568">
        <f t="shared" si="252"/>
        <v>0</v>
      </c>
      <c r="WXY28" s="568">
        <f t="shared" ref="WXY28:XAJ28" si="253">WXY26/365</f>
        <v>0</v>
      </c>
      <c r="WXZ28" s="568">
        <f t="shared" si="253"/>
        <v>0</v>
      </c>
      <c r="WYA28" s="568">
        <f t="shared" si="253"/>
        <v>0</v>
      </c>
      <c r="WYB28" s="568">
        <f t="shared" si="253"/>
        <v>0</v>
      </c>
      <c r="WYC28" s="568">
        <f t="shared" si="253"/>
        <v>0</v>
      </c>
      <c r="WYD28" s="568">
        <f t="shared" si="253"/>
        <v>0</v>
      </c>
      <c r="WYE28" s="568">
        <f t="shared" si="253"/>
        <v>0</v>
      </c>
      <c r="WYF28" s="568">
        <f t="shared" si="253"/>
        <v>0</v>
      </c>
      <c r="WYG28" s="568">
        <f t="shared" si="253"/>
        <v>0</v>
      </c>
      <c r="WYH28" s="568">
        <f t="shared" si="253"/>
        <v>0</v>
      </c>
      <c r="WYI28" s="568">
        <f t="shared" si="253"/>
        <v>0</v>
      </c>
      <c r="WYJ28" s="568">
        <f t="shared" si="253"/>
        <v>0</v>
      </c>
      <c r="WYK28" s="568">
        <f t="shared" si="253"/>
        <v>0</v>
      </c>
      <c r="WYL28" s="568">
        <f t="shared" si="253"/>
        <v>0</v>
      </c>
      <c r="WYM28" s="568">
        <f t="shared" si="253"/>
        <v>0</v>
      </c>
      <c r="WYN28" s="568">
        <f t="shared" si="253"/>
        <v>0</v>
      </c>
      <c r="WYO28" s="568">
        <f t="shared" si="253"/>
        <v>0</v>
      </c>
      <c r="WYP28" s="568">
        <f t="shared" si="253"/>
        <v>0</v>
      </c>
      <c r="WYQ28" s="568">
        <f t="shared" si="253"/>
        <v>0</v>
      </c>
      <c r="WYR28" s="568">
        <f t="shared" si="253"/>
        <v>0</v>
      </c>
      <c r="WYS28" s="568">
        <f t="shared" si="253"/>
        <v>0</v>
      </c>
      <c r="WYT28" s="568">
        <f t="shared" si="253"/>
        <v>0</v>
      </c>
      <c r="WYU28" s="568">
        <f t="shared" si="253"/>
        <v>0</v>
      </c>
      <c r="WYV28" s="568">
        <f t="shared" si="253"/>
        <v>0</v>
      </c>
      <c r="WYW28" s="568">
        <f t="shared" si="253"/>
        <v>0</v>
      </c>
      <c r="WYX28" s="568">
        <f t="shared" si="253"/>
        <v>0</v>
      </c>
      <c r="WYY28" s="568">
        <f t="shared" si="253"/>
        <v>0</v>
      </c>
      <c r="WYZ28" s="568">
        <f t="shared" si="253"/>
        <v>0</v>
      </c>
      <c r="WZA28" s="568">
        <f t="shared" si="253"/>
        <v>0</v>
      </c>
      <c r="WZB28" s="568">
        <f t="shared" si="253"/>
        <v>0</v>
      </c>
      <c r="WZC28" s="568">
        <f t="shared" si="253"/>
        <v>0</v>
      </c>
      <c r="WZD28" s="568">
        <f t="shared" si="253"/>
        <v>0</v>
      </c>
      <c r="WZE28" s="568">
        <f t="shared" si="253"/>
        <v>0</v>
      </c>
      <c r="WZF28" s="568">
        <f t="shared" si="253"/>
        <v>0</v>
      </c>
      <c r="WZG28" s="568">
        <f t="shared" si="253"/>
        <v>0</v>
      </c>
      <c r="WZH28" s="568">
        <f t="shared" si="253"/>
        <v>0</v>
      </c>
      <c r="WZI28" s="568">
        <f t="shared" si="253"/>
        <v>0</v>
      </c>
      <c r="WZJ28" s="568">
        <f t="shared" si="253"/>
        <v>0</v>
      </c>
      <c r="WZK28" s="568">
        <f t="shared" si="253"/>
        <v>0</v>
      </c>
      <c r="WZL28" s="568">
        <f t="shared" si="253"/>
        <v>0</v>
      </c>
      <c r="WZM28" s="568">
        <f t="shared" si="253"/>
        <v>0</v>
      </c>
      <c r="WZN28" s="568">
        <f t="shared" si="253"/>
        <v>0</v>
      </c>
      <c r="WZO28" s="568">
        <f t="shared" si="253"/>
        <v>0</v>
      </c>
      <c r="WZP28" s="568">
        <f t="shared" si="253"/>
        <v>0</v>
      </c>
      <c r="WZQ28" s="568">
        <f t="shared" si="253"/>
        <v>0</v>
      </c>
      <c r="WZR28" s="568">
        <f t="shared" si="253"/>
        <v>0</v>
      </c>
      <c r="WZS28" s="568">
        <f t="shared" si="253"/>
        <v>0</v>
      </c>
      <c r="WZT28" s="568">
        <f t="shared" si="253"/>
        <v>0</v>
      </c>
      <c r="WZU28" s="568">
        <f t="shared" si="253"/>
        <v>0</v>
      </c>
      <c r="WZV28" s="568">
        <f t="shared" si="253"/>
        <v>0</v>
      </c>
      <c r="WZW28" s="568">
        <f t="shared" si="253"/>
        <v>0</v>
      </c>
      <c r="WZX28" s="568">
        <f t="shared" si="253"/>
        <v>0</v>
      </c>
      <c r="WZY28" s="568">
        <f t="shared" si="253"/>
        <v>0</v>
      </c>
      <c r="WZZ28" s="568">
        <f t="shared" si="253"/>
        <v>0</v>
      </c>
      <c r="XAA28" s="568">
        <f t="shared" si="253"/>
        <v>0</v>
      </c>
      <c r="XAB28" s="568">
        <f t="shared" si="253"/>
        <v>0</v>
      </c>
      <c r="XAC28" s="568">
        <f t="shared" si="253"/>
        <v>0</v>
      </c>
      <c r="XAD28" s="568">
        <f t="shared" si="253"/>
        <v>0</v>
      </c>
      <c r="XAE28" s="568">
        <f t="shared" si="253"/>
        <v>0</v>
      </c>
      <c r="XAF28" s="568">
        <f t="shared" si="253"/>
        <v>0</v>
      </c>
      <c r="XAG28" s="568">
        <f t="shared" si="253"/>
        <v>0</v>
      </c>
      <c r="XAH28" s="568">
        <f t="shared" si="253"/>
        <v>0</v>
      </c>
      <c r="XAI28" s="568">
        <f t="shared" si="253"/>
        <v>0</v>
      </c>
      <c r="XAJ28" s="568">
        <f t="shared" si="253"/>
        <v>0</v>
      </c>
      <c r="XAK28" s="568">
        <f t="shared" ref="XAK28:XCV28" si="254">XAK26/365</f>
        <v>0</v>
      </c>
      <c r="XAL28" s="568">
        <f t="shared" si="254"/>
        <v>0</v>
      </c>
      <c r="XAM28" s="568">
        <f t="shared" si="254"/>
        <v>0</v>
      </c>
      <c r="XAN28" s="568">
        <f t="shared" si="254"/>
        <v>0</v>
      </c>
      <c r="XAO28" s="568">
        <f t="shared" si="254"/>
        <v>0</v>
      </c>
      <c r="XAP28" s="568">
        <f t="shared" si="254"/>
        <v>0</v>
      </c>
      <c r="XAQ28" s="568">
        <f t="shared" si="254"/>
        <v>0</v>
      </c>
      <c r="XAR28" s="568">
        <f t="shared" si="254"/>
        <v>0</v>
      </c>
      <c r="XAS28" s="568">
        <f t="shared" si="254"/>
        <v>0</v>
      </c>
      <c r="XAT28" s="568">
        <f t="shared" si="254"/>
        <v>0</v>
      </c>
      <c r="XAU28" s="568">
        <f t="shared" si="254"/>
        <v>0</v>
      </c>
      <c r="XAV28" s="568">
        <f t="shared" si="254"/>
        <v>0</v>
      </c>
      <c r="XAW28" s="568">
        <f t="shared" si="254"/>
        <v>0</v>
      </c>
      <c r="XAX28" s="568">
        <f t="shared" si="254"/>
        <v>0</v>
      </c>
      <c r="XAY28" s="568">
        <f t="shared" si="254"/>
        <v>0</v>
      </c>
      <c r="XAZ28" s="568">
        <f t="shared" si="254"/>
        <v>0</v>
      </c>
      <c r="XBA28" s="568">
        <f t="shared" si="254"/>
        <v>0</v>
      </c>
      <c r="XBB28" s="568">
        <f t="shared" si="254"/>
        <v>0</v>
      </c>
      <c r="XBC28" s="568">
        <f t="shared" si="254"/>
        <v>0</v>
      </c>
      <c r="XBD28" s="568">
        <f t="shared" si="254"/>
        <v>0</v>
      </c>
      <c r="XBE28" s="568">
        <f t="shared" si="254"/>
        <v>0</v>
      </c>
      <c r="XBF28" s="568">
        <f t="shared" si="254"/>
        <v>0</v>
      </c>
      <c r="XBG28" s="568">
        <f t="shared" si="254"/>
        <v>0</v>
      </c>
      <c r="XBH28" s="568">
        <f t="shared" si="254"/>
        <v>0</v>
      </c>
      <c r="XBI28" s="568">
        <f t="shared" si="254"/>
        <v>0</v>
      </c>
      <c r="XBJ28" s="568">
        <f t="shared" si="254"/>
        <v>0</v>
      </c>
      <c r="XBK28" s="568">
        <f t="shared" si="254"/>
        <v>0</v>
      </c>
      <c r="XBL28" s="568">
        <f t="shared" si="254"/>
        <v>0</v>
      </c>
      <c r="XBM28" s="568">
        <f t="shared" si="254"/>
        <v>0</v>
      </c>
      <c r="XBN28" s="568">
        <f t="shared" si="254"/>
        <v>0</v>
      </c>
      <c r="XBO28" s="568">
        <f t="shared" si="254"/>
        <v>0</v>
      </c>
      <c r="XBP28" s="568">
        <f t="shared" si="254"/>
        <v>0</v>
      </c>
      <c r="XBQ28" s="568">
        <f t="shared" si="254"/>
        <v>0</v>
      </c>
      <c r="XBR28" s="568">
        <f t="shared" si="254"/>
        <v>0</v>
      </c>
      <c r="XBS28" s="568">
        <f t="shared" si="254"/>
        <v>0</v>
      </c>
      <c r="XBT28" s="568">
        <f t="shared" si="254"/>
        <v>0</v>
      </c>
      <c r="XBU28" s="568">
        <f t="shared" si="254"/>
        <v>0</v>
      </c>
      <c r="XBV28" s="568">
        <f t="shared" si="254"/>
        <v>0</v>
      </c>
      <c r="XBW28" s="568">
        <f t="shared" si="254"/>
        <v>0</v>
      </c>
      <c r="XBX28" s="568">
        <f t="shared" si="254"/>
        <v>0</v>
      </c>
      <c r="XBY28" s="568">
        <f t="shared" si="254"/>
        <v>0</v>
      </c>
      <c r="XBZ28" s="568">
        <f t="shared" si="254"/>
        <v>0</v>
      </c>
      <c r="XCA28" s="568">
        <f t="shared" si="254"/>
        <v>0</v>
      </c>
      <c r="XCB28" s="568">
        <f t="shared" si="254"/>
        <v>0</v>
      </c>
      <c r="XCC28" s="568">
        <f t="shared" si="254"/>
        <v>0</v>
      </c>
      <c r="XCD28" s="568">
        <f t="shared" si="254"/>
        <v>0</v>
      </c>
      <c r="XCE28" s="568">
        <f t="shared" si="254"/>
        <v>0</v>
      </c>
      <c r="XCF28" s="568">
        <f t="shared" si="254"/>
        <v>0</v>
      </c>
      <c r="XCG28" s="568">
        <f t="shared" si="254"/>
        <v>0</v>
      </c>
      <c r="XCH28" s="568">
        <f t="shared" si="254"/>
        <v>0</v>
      </c>
      <c r="XCI28" s="568">
        <f t="shared" si="254"/>
        <v>0</v>
      </c>
      <c r="XCJ28" s="568">
        <f t="shared" si="254"/>
        <v>0</v>
      </c>
      <c r="XCK28" s="568">
        <f t="shared" si="254"/>
        <v>0</v>
      </c>
      <c r="XCL28" s="568">
        <f t="shared" si="254"/>
        <v>0</v>
      </c>
      <c r="XCM28" s="568">
        <f t="shared" si="254"/>
        <v>0</v>
      </c>
      <c r="XCN28" s="568">
        <f t="shared" si="254"/>
        <v>0</v>
      </c>
      <c r="XCO28" s="568">
        <f t="shared" si="254"/>
        <v>0</v>
      </c>
      <c r="XCP28" s="568">
        <f t="shared" si="254"/>
        <v>0</v>
      </c>
      <c r="XCQ28" s="568">
        <f t="shared" si="254"/>
        <v>0</v>
      </c>
      <c r="XCR28" s="568">
        <f t="shared" si="254"/>
        <v>0</v>
      </c>
      <c r="XCS28" s="568">
        <f t="shared" si="254"/>
        <v>0</v>
      </c>
      <c r="XCT28" s="568">
        <f t="shared" si="254"/>
        <v>0</v>
      </c>
      <c r="XCU28" s="568">
        <f t="shared" si="254"/>
        <v>0</v>
      </c>
      <c r="XCV28" s="568">
        <f t="shared" si="254"/>
        <v>0</v>
      </c>
      <c r="XCW28" s="568">
        <f t="shared" ref="XCW28:XFD28" si="255">XCW26/365</f>
        <v>0</v>
      </c>
      <c r="XCX28" s="568">
        <f t="shared" si="255"/>
        <v>0</v>
      </c>
      <c r="XCY28" s="568">
        <f t="shared" si="255"/>
        <v>0</v>
      </c>
      <c r="XCZ28" s="568">
        <f t="shared" si="255"/>
        <v>0</v>
      </c>
      <c r="XDA28" s="568">
        <f t="shared" si="255"/>
        <v>0</v>
      </c>
      <c r="XDB28" s="568">
        <f t="shared" si="255"/>
        <v>0</v>
      </c>
      <c r="XDC28" s="568">
        <f t="shared" si="255"/>
        <v>0</v>
      </c>
      <c r="XDD28" s="568">
        <f t="shared" si="255"/>
        <v>0</v>
      </c>
      <c r="XDE28" s="568">
        <f t="shared" si="255"/>
        <v>0</v>
      </c>
      <c r="XDF28" s="568">
        <f t="shared" si="255"/>
        <v>0</v>
      </c>
      <c r="XDG28" s="568">
        <f t="shared" si="255"/>
        <v>0</v>
      </c>
      <c r="XDH28" s="568">
        <f t="shared" si="255"/>
        <v>0</v>
      </c>
      <c r="XDI28" s="568">
        <f t="shared" si="255"/>
        <v>0</v>
      </c>
      <c r="XDJ28" s="568">
        <f t="shared" si="255"/>
        <v>0</v>
      </c>
      <c r="XDK28" s="568">
        <f t="shared" si="255"/>
        <v>0</v>
      </c>
      <c r="XDL28" s="568">
        <f t="shared" si="255"/>
        <v>0</v>
      </c>
      <c r="XDM28" s="568">
        <f t="shared" si="255"/>
        <v>0</v>
      </c>
      <c r="XDN28" s="568">
        <f t="shared" si="255"/>
        <v>0</v>
      </c>
      <c r="XDO28" s="568">
        <f t="shared" si="255"/>
        <v>0</v>
      </c>
      <c r="XDP28" s="568">
        <f t="shared" si="255"/>
        <v>0</v>
      </c>
      <c r="XDQ28" s="568">
        <f t="shared" si="255"/>
        <v>0</v>
      </c>
      <c r="XDR28" s="568">
        <f t="shared" si="255"/>
        <v>0</v>
      </c>
      <c r="XDS28" s="568">
        <f t="shared" si="255"/>
        <v>0</v>
      </c>
      <c r="XDT28" s="568">
        <f t="shared" si="255"/>
        <v>0</v>
      </c>
      <c r="XDU28" s="568">
        <f t="shared" si="255"/>
        <v>0</v>
      </c>
      <c r="XDV28" s="568">
        <f t="shared" si="255"/>
        <v>0</v>
      </c>
      <c r="XDW28" s="568">
        <f t="shared" si="255"/>
        <v>0</v>
      </c>
      <c r="XDX28" s="568">
        <f t="shared" si="255"/>
        <v>0</v>
      </c>
      <c r="XDY28" s="568">
        <f t="shared" si="255"/>
        <v>0</v>
      </c>
      <c r="XDZ28" s="568">
        <f t="shared" si="255"/>
        <v>0</v>
      </c>
      <c r="XEA28" s="568">
        <f t="shared" si="255"/>
        <v>0</v>
      </c>
      <c r="XEB28" s="568">
        <f t="shared" si="255"/>
        <v>0</v>
      </c>
      <c r="XEC28" s="568">
        <f t="shared" si="255"/>
        <v>0</v>
      </c>
      <c r="XED28" s="568">
        <f t="shared" si="255"/>
        <v>0</v>
      </c>
      <c r="XEE28" s="568">
        <f t="shared" si="255"/>
        <v>0</v>
      </c>
      <c r="XEF28" s="568">
        <f t="shared" si="255"/>
        <v>0</v>
      </c>
      <c r="XEG28" s="568">
        <f t="shared" si="255"/>
        <v>0</v>
      </c>
      <c r="XEH28" s="568">
        <f t="shared" si="255"/>
        <v>0</v>
      </c>
      <c r="XEI28" s="568">
        <f t="shared" si="255"/>
        <v>0</v>
      </c>
      <c r="XEJ28" s="568">
        <f t="shared" si="255"/>
        <v>0</v>
      </c>
      <c r="XEK28" s="568">
        <f t="shared" si="255"/>
        <v>0</v>
      </c>
      <c r="XEL28" s="568">
        <f t="shared" si="255"/>
        <v>0</v>
      </c>
      <c r="XEM28" s="568">
        <f t="shared" si="255"/>
        <v>0</v>
      </c>
      <c r="XEN28" s="568">
        <f t="shared" si="255"/>
        <v>0</v>
      </c>
      <c r="XEO28" s="568">
        <f t="shared" si="255"/>
        <v>0</v>
      </c>
      <c r="XEP28" s="568">
        <f t="shared" si="255"/>
        <v>0</v>
      </c>
      <c r="XEQ28" s="568">
        <f t="shared" si="255"/>
        <v>0</v>
      </c>
      <c r="XER28" s="568">
        <f t="shared" si="255"/>
        <v>0</v>
      </c>
      <c r="XES28" s="568">
        <f t="shared" si="255"/>
        <v>0</v>
      </c>
      <c r="XET28" s="568">
        <f t="shared" si="255"/>
        <v>0</v>
      </c>
      <c r="XEU28" s="568">
        <f t="shared" si="255"/>
        <v>0</v>
      </c>
      <c r="XEV28" s="568">
        <f t="shared" si="255"/>
        <v>0</v>
      </c>
      <c r="XEW28" s="568">
        <f t="shared" si="255"/>
        <v>0</v>
      </c>
      <c r="XEX28" s="568">
        <f t="shared" si="255"/>
        <v>0</v>
      </c>
      <c r="XEY28" s="568">
        <f t="shared" si="255"/>
        <v>0</v>
      </c>
      <c r="XEZ28" s="568">
        <f t="shared" si="255"/>
        <v>0</v>
      </c>
      <c r="XFA28" s="568">
        <f t="shared" si="255"/>
        <v>0</v>
      </c>
      <c r="XFB28" s="568">
        <f t="shared" si="255"/>
        <v>0</v>
      </c>
      <c r="XFC28" s="568">
        <f t="shared" si="255"/>
        <v>0</v>
      </c>
      <c r="XFD28" s="568">
        <f t="shared" si="255"/>
        <v>0</v>
      </c>
    </row>
    <row r="29" spans="1:16384" s="423" customFormat="1" x14ac:dyDescent="0.15">
      <c r="A29" s="553"/>
      <c r="B29" s="556"/>
      <c r="C29" s="568">
        <f>C26/365</f>
        <v>8.7827535585440781</v>
      </c>
      <c r="D29" s="569" t="s">
        <v>535</v>
      </c>
      <c r="E29" s="570">
        <f>C26/1024</f>
        <v>3.1305713367857311</v>
      </c>
      <c r="F29" s="569" t="s">
        <v>536</v>
      </c>
      <c r="G29" s="556"/>
      <c r="H29" s="556"/>
      <c r="I29" s="556"/>
      <c r="J29" s="556"/>
      <c r="K29" s="556"/>
      <c r="L29" s="556"/>
      <c r="M29" s="556"/>
      <c r="N29" s="556"/>
      <c r="O29" s="556"/>
    </row>
    <row r="30" spans="1:16384" s="423" customFormat="1" ht="15" x14ac:dyDescent="0.15">
      <c r="A30" s="555" t="s">
        <v>537</v>
      </c>
      <c r="B30" s="556"/>
      <c r="C30" s="556"/>
      <c r="D30" s="570"/>
      <c r="E30" s="570"/>
      <c r="F30" s="570"/>
      <c r="G30" s="556"/>
      <c r="H30" s="556"/>
      <c r="I30" s="556"/>
      <c r="J30" s="556"/>
      <c r="K30" s="556"/>
      <c r="L30" s="556"/>
      <c r="M30" s="556"/>
      <c r="N30" s="556"/>
      <c r="O30" s="556"/>
    </row>
    <row r="31" spans="1:16384" s="423" customFormat="1" x14ac:dyDescent="0.15">
      <c r="A31" s="553"/>
      <c r="B31" s="556"/>
      <c r="C31" s="556"/>
      <c r="D31" s="570"/>
      <c r="E31" s="570"/>
      <c r="F31" s="570"/>
      <c r="G31" s="556"/>
      <c r="H31" s="556"/>
      <c r="I31" s="556"/>
      <c r="J31" s="556"/>
      <c r="K31" s="556"/>
      <c r="L31" s="556"/>
      <c r="M31" s="556"/>
      <c r="N31" s="556"/>
      <c r="O31" s="556"/>
    </row>
    <row r="32" spans="1:16384" s="423" customFormat="1" x14ac:dyDescent="0.15">
      <c r="A32" s="553"/>
      <c r="B32" s="556"/>
      <c r="C32" s="556"/>
      <c r="D32" s="556"/>
      <c r="E32" s="553"/>
      <c r="F32" s="553"/>
      <c r="G32" s="553"/>
      <c r="H32" s="553"/>
      <c r="I32" s="553"/>
      <c r="J32" s="553"/>
      <c r="K32" s="571"/>
      <c r="L32" s="571"/>
      <c r="M32" s="571"/>
      <c r="N32" s="571"/>
      <c r="O32" s="571"/>
    </row>
    <row r="33" spans="1:25" ht="93" customHeight="1" x14ac:dyDescent="0.15">
      <c r="A33" s="1016" t="s">
        <v>538</v>
      </c>
      <c r="B33" s="1016"/>
      <c r="C33" s="1016"/>
      <c r="D33" s="553"/>
      <c r="E33" s="556"/>
      <c r="F33" s="556"/>
      <c r="G33" s="556"/>
      <c r="H33" s="556"/>
      <c r="I33" s="556"/>
      <c r="J33" s="556"/>
      <c r="K33" s="556"/>
      <c r="L33" s="556"/>
      <c r="M33" s="556"/>
      <c r="N33" s="556"/>
      <c r="O33" s="556"/>
    </row>
    <row r="34" spans="1:25" ht="44.25" customHeight="1" x14ac:dyDescent="0.15">
      <c r="A34" s="553"/>
      <c r="B34" s="556"/>
      <c r="C34" s="556"/>
      <c r="D34" s="556"/>
    </row>
    <row r="35" spans="1:25" ht="16" customHeight="1" x14ac:dyDescent="0.15">
      <c r="A35" s="555" t="s">
        <v>539</v>
      </c>
    </row>
    <row r="36" spans="1:25" ht="14" thickBot="1" x14ac:dyDescent="0.2"/>
    <row r="37" spans="1:25" ht="17" thickBot="1" x14ac:dyDescent="0.2">
      <c r="A37" s="1017" t="s">
        <v>540</v>
      </c>
      <c r="B37" s="1019" t="s">
        <v>541</v>
      </c>
      <c r="C37" s="1020"/>
      <c r="D37" s="1020"/>
      <c r="E37" s="1020"/>
      <c r="F37" s="1020"/>
      <c r="G37" s="1020"/>
      <c r="H37" s="1020"/>
      <c r="I37" s="1020"/>
      <c r="J37" s="1020"/>
      <c r="K37" s="1020"/>
      <c r="L37" s="1020"/>
      <c r="M37" s="1021"/>
      <c r="N37" s="1011" t="s">
        <v>542</v>
      </c>
      <c r="O37" s="1012"/>
      <c r="P37" s="1012"/>
      <c r="Q37" s="1012"/>
      <c r="R37" s="1012"/>
      <c r="S37" s="1012"/>
      <c r="T37" s="1012"/>
      <c r="U37" s="1012"/>
      <c r="V37" s="1012"/>
      <c r="W37" s="1012"/>
      <c r="X37" s="1012"/>
      <c r="Y37" s="1013"/>
    </row>
    <row r="38" spans="1:25" ht="19" x14ac:dyDescent="0.15">
      <c r="A38" s="1018"/>
      <c r="B38" s="506" t="s">
        <v>543</v>
      </c>
      <c r="C38" s="341" t="s">
        <v>515</v>
      </c>
      <c r="D38" s="341" t="s">
        <v>462</v>
      </c>
      <c r="E38" s="341" t="s">
        <v>523</v>
      </c>
      <c r="F38" s="341" t="s">
        <v>524</v>
      </c>
      <c r="G38" s="341" t="s">
        <v>473</v>
      </c>
      <c r="H38" s="341" t="s">
        <v>463</v>
      </c>
      <c r="I38" s="341" t="s">
        <v>534</v>
      </c>
      <c r="J38" s="576" t="s">
        <v>544</v>
      </c>
      <c r="K38" s="331" t="s">
        <v>478</v>
      </c>
      <c r="L38" s="341" t="s">
        <v>545</v>
      </c>
      <c r="M38" s="577" t="s">
        <v>546</v>
      </c>
      <c r="N38" s="506" t="s">
        <v>543</v>
      </c>
      <c r="O38" s="341" t="s">
        <v>515</v>
      </c>
      <c r="P38" s="341" t="s">
        <v>462</v>
      </c>
      <c r="Q38" s="341" t="s">
        <v>523</v>
      </c>
      <c r="R38" s="341" t="s">
        <v>524</v>
      </c>
      <c r="S38" s="341" t="s">
        <v>473</v>
      </c>
      <c r="T38" s="341" t="s">
        <v>463</v>
      </c>
      <c r="U38" s="341" t="s">
        <v>534</v>
      </c>
      <c r="V38" s="576" t="s">
        <v>544</v>
      </c>
      <c r="W38" s="331" t="s">
        <v>478</v>
      </c>
      <c r="X38" s="341" t="s">
        <v>545</v>
      </c>
      <c r="Y38" s="577" t="s">
        <v>546</v>
      </c>
    </row>
    <row r="39" spans="1:25" ht="16" x14ac:dyDescent="0.15">
      <c r="A39" s="578" t="s">
        <v>22</v>
      </c>
      <c r="B39" s="436">
        <v>882115</v>
      </c>
      <c r="C39" s="391">
        <v>425006</v>
      </c>
      <c r="D39" s="391">
        <v>334350</v>
      </c>
      <c r="E39" s="391">
        <v>13548358</v>
      </c>
      <c r="F39" s="391">
        <v>10490645</v>
      </c>
      <c r="G39" s="391">
        <v>2436629</v>
      </c>
      <c r="H39" s="391">
        <v>66470</v>
      </c>
      <c r="I39" s="391">
        <v>722</v>
      </c>
      <c r="J39" s="395">
        <v>9481</v>
      </c>
      <c r="K39" s="356"/>
      <c r="L39" s="391">
        <v>5690935</v>
      </c>
      <c r="M39" s="579">
        <v>27313</v>
      </c>
      <c r="N39" s="580">
        <v>7063.1725808130504</v>
      </c>
      <c r="O39" s="400">
        <v>157.14522450696592</v>
      </c>
      <c r="P39" s="400">
        <v>87.442595780827105</v>
      </c>
      <c r="Q39" s="400">
        <v>44183.295705130273</v>
      </c>
      <c r="R39" s="400">
        <v>35921.079729194702</v>
      </c>
      <c r="S39" s="400">
        <v>19325.991307824799</v>
      </c>
      <c r="T39" s="400">
        <v>231.27345229778399</v>
      </c>
      <c r="U39" s="400">
        <v>6.3744256962090704</v>
      </c>
      <c r="V39" s="400">
        <v>156.92455089930399</v>
      </c>
      <c r="W39" s="400"/>
      <c r="X39" s="340">
        <v>50351.136105306337</v>
      </c>
      <c r="Y39" s="581">
        <v>86.431713474914332</v>
      </c>
    </row>
    <row r="40" spans="1:25" ht="16" x14ac:dyDescent="0.15">
      <c r="A40" s="578" t="s">
        <v>23</v>
      </c>
      <c r="B40" s="436">
        <v>891939</v>
      </c>
      <c r="C40" s="391">
        <v>789847</v>
      </c>
      <c r="D40" s="391">
        <v>293763</v>
      </c>
      <c r="E40" s="391">
        <v>14804245</v>
      </c>
      <c r="F40" s="391">
        <v>11196862</v>
      </c>
      <c r="G40" s="391">
        <v>1888747</v>
      </c>
      <c r="H40" s="391">
        <v>174159</v>
      </c>
      <c r="I40" s="391">
        <v>674</v>
      </c>
      <c r="J40" s="395">
        <v>46719</v>
      </c>
      <c r="K40" s="356"/>
      <c r="L40" s="391">
        <v>5193223</v>
      </c>
      <c r="M40" s="579">
        <v>30333</v>
      </c>
      <c r="N40" s="580">
        <v>7144.08967994246</v>
      </c>
      <c r="O40" s="400">
        <v>70.7217546477913</v>
      </c>
      <c r="P40" s="400">
        <v>75.960051747038904</v>
      </c>
      <c r="Q40" s="400">
        <v>44716.274170939731</v>
      </c>
      <c r="R40" s="400">
        <v>32939.957507619598</v>
      </c>
      <c r="S40" s="400">
        <v>14521.668383873</v>
      </c>
      <c r="T40" s="400">
        <v>214.75723150279299</v>
      </c>
      <c r="U40" s="400">
        <v>6.2899782583117396</v>
      </c>
      <c r="V40" s="400">
        <v>1053.8553480952901</v>
      </c>
      <c r="W40" s="400"/>
      <c r="X40" s="340">
        <v>53587.514376313324</v>
      </c>
      <c r="Y40" s="581">
        <v>87.780409148894179</v>
      </c>
    </row>
    <row r="41" spans="1:25" ht="16" x14ac:dyDescent="0.15">
      <c r="A41" s="578" t="s">
        <v>24</v>
      </c>
      <c r="B41" s="436">
        <v>825513</v>
      </c>
      <c r="C41" s="391">
        <v>410782</v>
      </c>
      <c r="D41" s="391">
        <v>349908</v>
      </c>
      <c r="E41" s="391">
        <v>14249687</v>
      </c>
      <c r="F41" s="391">
        <v>10874697</v>
      </c>
      <c r="G41" s="391">
        <v>2291317</v>
      </c>
      <c r="H41" s="391">
        <v>61642</v>
      </c>
      <c r="I41" s="391">
        <v>720</v>
      </c>
      <c r="J41" s="395">
        <v>7842</v>
      </c>
      <c r="K41" s="356"/>
      <c r="L41" s="391">
        <v>5388399</v>
      </c>
      <c r="M41" s="579">
        <v>26681</v>
      </c>
      <c r="N41" s="580">
        <v>6812.5759925106504</v>
      </c>
      <c r="O41" s="400">
        <v>92.92476781364519</v>
      </c>
      <c r="P41" s="400">
        <v>90.425784713588598</v>
      </c>
      <c r="Q41" s="400">
        <v>43288.355424947025</v>
      </c>
      <c r="R41" s="400">
        <v>34453.787590116197</v>
      </c>
      <c r="S41" s="400">
        <v>16961.305515396401</v>
      </c>
      <c r="T41" s="400">
        <v>203.226220212876</v>
      </c>
      <c r="U41" s="400">
        <v>6.2111177705228302</v>
      </c>
      <c r="V41" s="400">
        <v>129.05796612426599</v>
      </c>
      <c r="W41" s="400"/>
      <c r="X41" s="340">
        <v>47759.266327436926</v>
      </c>
      <c r="Y41" s="581">
        <v>44.508461214601901</v>
      </c>
    </row>
    <row r="42" spans="1:25" ht="16" x14ac:dyDescent="0.15">
      <c r="A42" s="578" t="s">
        <v>25</v>
      </c>
      <c r="B42" s="436">
        <v>1064512</v>
      </c>
      <c r="C42" s="391">
        <v>427932</v>
      </c>
      <c r="D42" s="391">
        <v>327540</v>
      </c>
      <c r="E42" s="391">
        <v>14378581</v>
      </c>
      <c r="F42" s="391">
        <v>11028712</v>
      </c>
      <c r="G42" s="391">
        <v>2174553</v>
      </c>
      <c r="H42" s="391">
        <v>43312</v>
      </c>
      <c r="I42" s="391">
        <v>770</v>
      </c>
      <c r="J42" s="395">
        <v>8304</v>
      </c>
      <c r="K42" s="356"/>
      <c r="L42" s="391">
        <v>5498754</v>
      </c>
      <c r="M42" s="579">
        <v>31769</v>
      </c>
      <c r="N42" s="580">
        <v>8369.7791783846897</v>
      </c>
      <c r="O42" s="400">
        <v>86.926874922588297</v>
      </c>
      <c r="P42" s="400">
        <v>84.526103002019198</v>
      </c>
      <c r="Q42" s="400">
        <v>40989.136146649646</v>
      </c>
      <c r="R42" s="400">
        <v>33755.743982401596</v>
      </c>
      <c r="S42" s="400">
        <v>15509.124891448753</v>
      </c>
      <c r="T42" s="400">
        <v>195.64005398284601</v>
      </c>
      <c r="U42" s="400">
        <v>6.68553924467414</v>
      </c>
      <c r="V42" s="400">
        <v>135.59639040660099</v>
      </c>
      <c r="W42" s="400"/>
      <c r="X42" s="340">
        <v>59323.967942415598</v>
      </c>
      <c r="Y42" s="581">
        <v>94.550396137870749</v>
      </c>
    </row>
    <row r="43" spans="1:25" ht="16" x14ac:dyDescent="0.15">
      <c r="A43" s="578" t="s">
        <v>26</v>
      </c>
      <c r="B43" s="436">
        <v>974180</v>
      </c>
      <c r="C43" s="391">
        <v>729147</v>
      </c>
      <c r="D43" s="391">
        <v>320975</v>
      </c>
      <c r="E43" s="391">
        <v>13218169</v>
      </c>
      <c r="F43" s="391">
        <v>9994236</v>
      </c>
      <c r="G43" s="391">
        <v>674114</v>
      </c>
      <c r="H43" s="391">
        <v>76818</v>
      </c>
      <c r="I43" s="391">
        <v>663</v>
      </c>
      <c r="J43" s="395">
        <v>8522</v>
      </c>
      <c r="K43" s="356">
        <v>3</v>
      </c>
      <c r="L43" s="391">
        <v>5149562</v>
      </c>
      <c r="M43" s="579">
        <v>27888</v>
      </c>
      <c r="N43" s="580">
        <v>7570.3304209820899</v>
      </c>
      <c r="O43" s="400">
        <v>76.144525012932604</v>
      </c>
      <c r="P43" s="400">
        <v>83.224663830362203</v>
      </c>
      <c r="Q43" s="400">
        <v>39358.725099730225</v>
      </c>
      <c r="R43" s="400">
        <v>30774.811369426501</v>
      </c>
      <c r="S43" s="400">
        <v>4852.8935834690901</v>
      </c>
      <c r="T43" s="400">
        <v>175.28363561443899</v>
      </c>
      <c r="U43" s="400">
        <v>5.7479066653177098</v>
      </c>
      <c r="V43" s="400">
        <v>177.50033367890799</v>
      </c>
      <c r="W43" s="400">
        <v>0.131177548319101</v>
      </c>
      <c r="X43" s="340">
        <v>60334.03075643714</v>
      </c>
      <c r="Y43" s="581">
        <v>71.764060574583667</v>
      </c>
    </row>
    <row r="44" spans="1:25" ht="16" x14ac:dyDescent="0.15">
      <c r="A44" s="578" t="s">
        <v>27</v>
      </c>
      <c r="B44" s="436">
        <v>1003890</v>
      </c>
      <c r="C44" s="391">
        <v>439614</v>
      </c>
      <c r="D44" s="391">
        <v>358991</v>
      </c>
      <c r="E44" s="391">
        <v>14578756</v>
      </c>
      <c r="F44" s="391">
        <v>10962235</v>
      </c>
      <c r="G44" s="391"/>
      <c r="H44" s="391">
        <v>253610</v>
      </c>
      <c r="I44" s="391">
        <v>1166</v>
      </c>
      <c r="J44" s="395">
        <v>10262</v>
      </c>
      <c r="K44" s="356"/>
      <c r="L44" s="391">
        <v>5851448</v>
      </c>
      <c r="M44" s="579">
        <v>25722</v>
      </c>
      <c r="N44" s="580">
        <v>8414.0163052566295</v>
      </c>
      <c r="O44" s="400">
        <v>76.153283776715298</v>
      </c>
      <c r="P44" s="400">
        <v>92.292759785428601</v>
      </c>
      <c r="Q44" s="400">
        <v>44842.815168881709</v>
      </c>
      <c r="R44" s="400">
        <v>34916.779957064398</v>
      </c>
      <c r="S44" s="400"/>
      <c r="T44" s="400">
        <v>247.20141077693501</v>
      </c>
      <c r="U44" s="400">
        <v>10.252164427191</v>
      </c>
      <c r="V44" s="400">
        <v>191.87829769868401</v>
      </c>
      <c r="W44" s="400"/>
      <c r="X44" s="340">
        <v>63067.585412890534</v>
      </c>
      <c r="Y44" s="581">
        <v>61.951301998458646</v>
      </c>
    </row>
    <row r="45" spans="1:25" ht="16" x14ac:dyDescent="0.15">
      <c r="A45" s="578" t="s">
        <v>28</v>
      </c>
      <c r="B45" s="436">
        <v>858419</v>
      </c>
      <c r="C45" s="391">
        <v>423863</v>
      </c>
      <c r="D45" s="391">
        <v>330071</v>
      </c>
      <c r="E45" s="391">
        <v>12632768</v>
      </c>
      <c r="F45" s="391">
        <v>9377127</v>
      </c>
      <c r="G45" s="391"/>
      <c r="H45" s="391">
        <v>243640</v>
      </c>
      <c r="I45" s="391">
        <v>711</v>
      </c>
      <c r="J45" s="395">
        <v>11617</v>
      </c>
      <c r="K45" s="356">
        <v>26709</v>
      </c>
      <c r="L45" s="391">
        <v>6237301</v>
      </c>
      <c r="M45" s="579">
        <v>22389</v>
      </c>
      <c r="N45" s="580">
        <v>7432.90607670601</v>
      </c>
      <c r="O45" s="400">
        <v>84.132085810415305</v>
      </c>
      <c r="P45" s="400">
        <v>84.791253488510804</v>
      </c>
      <c r="Q45" s="400">
        <v>45756.556179474974</v>
      </c>
      <c r="R45" s="400">
        <v>35982.857600478397</v>
      </c>
      <c r="S45" s="400"/>
      <c r="T45" s="400">
        <v>187.708069785498</v>
      </c>
      <c r="U45" s="400">
        <v>6.2583793792873603</v>
      </c>
      <c r="V45" s="400">
        <v>217.477779565379</v>
      </c>
      <c r="W45" s="400">
        <v>5582.4955265577801</v>
      </c>
      <c r="X45" s="340">
        <v>128611.87105291605</v>
      </c>
      <c r="Y45" s="581">
        <v>19.386831947602271</v>
      </c>
    </row>
    <row r="46" spans="1:25" ht="16" x14ac:dyDescent="0.15">
      <c r="A46" s="578" t="s">
        <v>29</v>
      </c>
      <c r="B46" s="436">
        <v>780848</v>
      </c>
      <c r="C46" s="391">
        <v>602772</v>
      </c>
      <c r="D46" s="391">
        <v>341329</v>
      </c>
      <c r="E46" s="391">
        <v>15264528</v>
      </c>
      <c r="F46" s="391">
        <v>11885741</v>
      </c>
      <c r="G46" s="391"/>
      <c r="H46" s="391">
        <v>151090</v>
      </c>
      <c r="I46" s="391">
        <v>727</v>
      </c>
      <c r="J46" s="395">
        <v>10416</v>
      </c>
      <c r="K46" s="356">
        <v>40288</v>
      </c>
      <c r="L46" s="391">
        <v>6820985</v>
      </c>
      <c r="M46" s="579">
        <v>32682</v>
      </c>
      <c r="N46" s="580">
        <v>6986.5168075719803</v>
      </c>
      <c r="O46" s="400">
        <v>87.643646125681599</v>
      </c>
      <c r="P46" s="400">
        <v>87.692895825952206</v>
      </c>
      <c r="Q46" s="400">
        <v>47874.315618175948</v>
      </c>
      <c r="R46" s="400">
        <v>38932.216872058802</v>
      </c>
      <c r="S46" s="400"/>
      <c r="T46" s="400">
        <v>236.86695731617499</v>
      </c>
      <c r="U46" s="400">
        <v>6.2862448757514304</v>
      </c>
      <c r="V46" s="400">
        <v>237.67195856291801</v>
      </c>
      <c r="W46" s="400">
        <v>7781.8249481590401</v>
      </c>
      <c r="X46" s="340">
        <v>87523.159250515411</v>
      </c>
      <c r="Y46" s="581">
        <v>11.696871785446984</v>
      </c>
    </row>
    <row r="47" spans="1:25" ht="16" x14ac:dyDescent="0.15">
      <c r="A47" s="578" t="s">
        <v>30</v>
      </c>
      <c r="B47" s="436">
        <v>790212</v>
      </c>
      <c r="C47" s="391">
        <v>434857</v>
      </c>
      <c r="D47" s="391">
        <v>336949</v>
      </c>
      <c r="E47" s="391">
        <v>12347124</v>
      </c>
      <c r="F47" s="391">
        <v>9048760</v>
      </c>
      <c r="G47" s="391"/>
      <c r="H47" s="391">
        <v>148609</v>
      </c>
      <c r="I47" s="391">
        <v>852</v>
      </c>
      <c r="J47" s="395">
        <v>11020</v>
      </c>
      <c r="K47" s="356">
        <v>27607</v>
      </c>
      <c r="L47" s="391">
        <v>7546756</v>
      </c>
      <c r="M47" s="579">
        <v>25753</v>
      </c>
      <c r="N47" s="580">
        <v>7046.2558830212802</v>
      </c>
      <c r="O47" s="400">
        <v>78.788579910993491</v>
      </c>
      <c r="P47" s="400">
        <v>86.609264503233106</v>
      </c>
      <c r="Q47" s="400">
        <v>50129.538596236052</v>
      </c>
      <c r="R47" s="400">
        <v>38702.488787827002</v>
      </c>
      <c r="S47" s="400"/>
      <c r="T47" s="400">
        <v>128.30477028712599</v>
      </c>
      <c r="U47" s="400">
        <v>7.4540175395086399</v>
      </c>
      <c r="V47" s="400">
        <v>244.73175019118901</v>
      </c>
      <c r="W47" s="400">
        <v>6366.85044132452</v>
      </c>
      <c r="X47" s="340">
        <v>64146.904790820488</v>
      </c>
      <c r="Y47" s="581">
        <v>43.334462080150828</v>
      </c>
    </row>
    <row r="48" spans="1:25" ht="16" x14ac:dyDescent="0.15">
      <c r="A48" s="578" t="s">
        <v>31</v>
      </c>
      <c r="B48" s="436">
        <v>364894</v>
      </c>
      <c r="C48" s="391">
        <v>408183</v>
      </c>
      <c r="D48" s="391">
        <v>374701</v>
      </c>
      <c r="E48" s="391">
        <v>8199594</v>
      </c>
      <c r="F48" s="391">
        <v>4729705</v>
      </c>
      <c r="G48" s="391"/>
      <c r="H48" s="391">
        <v>150237</v>
      </c>
      <c r="I48" s="391">
        <v>785</v>
      </c>
      <c r="J48" s="395">
        <v>13056</v>
      </c>
      <c r="K48" s="356">
        <v>30365</v>
      </c>
      <c r="L48" s="391">
        <v>7515764</v>
      </c>
      <c r="M48" s="579">
        <v>33510</v>
      </c>
      <c r="N48" s="580">
        <v>4723.2546972585797</v>
      </c>
      <c r="O48" s="400">
        <v>92.261687761172496</v>
      </c>
      <c r="P48" s="400">
        <v>96.297762846574102</v>
      </c>
      <c r="Q48" s="400">
        <v>47063.653714176187</v>
      </c>
      <c r="R48" s="400">
        <v>36990.198586870902</v>
      </c>
      <c r="S48" s="400"/>
      <c r="T48" s="400">
        <v>135.928881345316</v>
      </c>
      <c r="U48" s="400">
        <v>6.78894061874598</v>
      </c>
      <c r="V48" s="400">
        <v>259.71420583594499</v>
      </c>
      <c r="W48" s="400">
        <v>9541.0650861719605</v>
      </c>
      <c r="X48" s="340">
        <v>96549.882691429841</v>
      </c>
      <c r="Y48" s="581">
        <v>26.640213957056332</v>
      </c>
    </row>
    <row r="49" spans="1:25" ht="16" x14ac:dyDescent="0.15">
      <c r="A49" s="578" t="s">
        <v>32</v>
      </c>
      <c r="B49" s="436">
        <v>329096</v>
      </c>
      <c r="C49" s="391">
        <v>480259</v>
      </c>
      <c r="D49" s="391">
        <v>440555</v>
      </c>
      <c r="E49" s="391">
        <v>6491665</v>
      </c>
      <c r="F49" s="391">
        <v>3175523</v>
      </c>
      <c r="G49" s="391"/>
      <c r="H49" s="391">
        <v>159608</v>
      </c>
      <c r="I49" s="391">
        <v>1334</v>
      </c>
      <c r="J49" s="395">
        <v>11215</v>
      </c>
      <c r="K49" s="356">
        <v>83570</v>
      </c>
      <c r="L49" s="391">
        <v>7278044</v>
      </c>
      <c r="M49" s="579">
        <v>43729</v>
      </c>
      <c r="N49" s="580">
        <v>5961.3257681513196</v>
      </c>
      <c r="O49" s="400">
        <v>96.036423372104593</v>
      </c>
      <c r="P49" s="400">
        <v>113.088595539331</v>
      </c>
      <c r="Q49" s="400">
        <v>44741.777641709894</v>
      </c>
      <c r="R49" s="400">
        <v>36814.072397022501</v>
      </c>
      <c r="S49" s="400"/>
      <c r="T49" s="400">
        <v>130.26943480782199</v>
      </c>
      <c r="U49" s="400">
        <v>25.973051240667701</v>
      </c>
      <c r="V49" s="400">
        <v>238.118449868634</v>
      </c>
      <c r="W49" s="400">
        <v>23518.990015855001</v>
      </c>
      <c r="X49" s="340">
        <v>118784.82317308699</v>
      </c>
      <c r="Y49" s="581">
        <v>22.150070393457916</v>
      </c>
    </row>
    <row r="50" spans="1:25" ht="16" x14ac:dyDescent="0.15">
      <c r="A50" s="578" t="s">
        <v>33</v>
      </c>
      <c r="B50" s="436">
        <v>311662</v>
      </c>
      <c r="C50" s="391"/>
      <c r="D50" s="391">
        <v>414806</v>
      </c>
      <c r="E50" s="391">
        <v>5848528</v>
      </c>
      <c r="F50" s="391">
        <v>2889239</v>
      </c>
      <c r="G50" s="391"/>
      <c r="H50" s="391">
        <v>176424</v>
      </c>
      <c r="I50" s="391">
        <v>728</v>
      </c>
      <c r="J50" s="395">
        <v>10039</v>
      </c>
      <c r="K50" s="356">
        <v>376457</v>
      </c>
      <c r="L50" s="391">
        <v>6317304</v>
      </c>
      <c r="M50" s="579">
        <v>39336</v>
      </c>
      <c r="N50" s="580">
        <v>5600.5443365639003</v>
      </c>
      <c r="O50" s="400"/>
      <c r="P50" s="400">
        <v>106.558296781964</v>
      </c>
      <c r="Q50" s="400">
        <v>39147.524646258891</v>
      </c>
      <c r="R50" s="400">
        <v>33448.170710150102</v>
      </c>
      <c r="S50" s="400"/>
      <c r="T50" s="400">
        <v>126.78501729480899</v>
      </c>
      <c r="U50" s="400">
        <v>7.597963928245</v>
      </c>
      <c r="V50" s="400">
        <v>231.071414276957</v>
      </c>
      <c r="W50" s="400">
        <v>21611.3124680295</v>
      </c>
      <c r="X50" s="340">
        <v>74015.649218132618</v>
      </c>
      <c r="Y50" s="581">
        <v>18.084879253059594</v>
      </c>
    </row>
    <row r="51" spans="1:25" ht="17" thickBot="1" x14ac:dyDescent="0.2">
      <c r="A51" s="582" t="s">
        <v>547</v>
      </c>
      <c r="B51" s="583">
        <f t="shared" ref="B51:Y51" si="256">SUM(B39:B50)</f>
        <v>9077280</v>
      </c>
      <c r="C51" s="584">
        <f t="shared" si="256"/>
        <v>5572262</v>
      </c>
      <c r="D51" s="584">
        <f t="shared" si="256"/>
        <v>4223938</v>
      </c>
      <c r="E51" s="584">
        <f t="shared" si="256"/>
        <v>145562003</v>
      </c>
      <c r="F51" s="584">
        <f t="shared" si="256"/>
        <v>105653482</v>
      </c>
      <c r="G51" s="584">
        <f t="shared" si="256"/>
        <v>9465360</v>
      </c>
      <c r="H51" s="584">
        <f t="shared" si="256"/>
        <v>1705619</v>
      </c>
      <c r="I51" s="584">
        <f t="shared" si="256"/>
        <v>9852</v>
      </c>
      <c r="J51" s="584">
        <f t="shared" si="256"/>
        <v>158493</v>
      </c>
      <c r="K51" s="584">
        <f t="shared" si="256"/>
        <v>584999</v>
      </c>
      <c r="L51" s="584">
        <f t="shared" si="256"/>
        <v>74488475</v>
      </c>
      <c r="M51" s="585">
        <f t="shared" si="256"/>
        <v>367105</v>
      </c>
      <c r="N51" s="586">
        <f t="shared" si="256"/>
        <v>83124.767727162631</v>
      </c>
      <c r="O51" s="587">
        <f t="shared" si="256"/>
        <v>998.87885366100613</v>
      </c>
      <c r="P51" s="587">
        <f t="shared" si="256"/>
        <v>1088.9100278448298</v>
      </c>
      <c r="Q51" s="587">
        <f t="shared" si="256"/>
        <v>532091.96811231051</v>
      </c>
      <c r="R51" s="587">
        <f t="shared" si="256"/>
        <v>423632.1650902307</v>
      </c>
      <c r="S51" s="587">
        <f t="shared" si="256"/>
        <v>71170.983682012054</v>
      </c>
      <c r="T51" s="587">
        <f t="shared" si="256"/>
        <v>2213.2451352244198</v>
      </c>
      <c r="U51" s="587">
        <f t="shared" si="256"/>
        <v>101.91972964443259</v>
      </c>
      <c r="V51" s="587">
        <f t="shared" si="256"/>
        <v>3273.5984452040748</v>
      </c>
      <c r="W51" s="587">
        <f t="shared" si="256"/>
        <v>74402.669663646113</v>
      </c>
      <c r="X51" s="587">
        <f t="shared" si="256"/>
        <v>904055.79109770118</v>
      </c>
      <c r="Y51" s="588">
        <f t="shared" si="256"/>
        <v>588.27967196609734</v>
      </c>
    </row>
    <row r="52" spans="1:25" x14ac:dyDescent="0.15">
      <c r="A52" s="589"/>
    </row>
    <row r="53" spans="1:25" s="590" customFormat="1" x14ac:dyDescent="0.15">
      <c r="A53" s="423"/>
      <c r="B53" s="423"/>
      <c r="C53" s="572"/>
      <c r="D53" s="449"/>
      <c r="E53" s="423"/>
      <c r="F53" s="423"/>
      <c r="G53" s="423"/>
      <c r="H53" s="423"/>
      <c r="I53" s="423"/>
      <c r="J53" s="423"/>
      <c r="K53" s="423"/>
      <c r="L53" s="423"/>
      <c r="M53" s="423"/>
      <c r="N53" s="423"/>
      <c r="O53" s="423"/>
      <c r="P53" s="423"/>
      <c r="Q53" s="423"/>
      <c r="R53" s="423"/>
      <c r="S53" s="423"/>
      <c r="T53" s="423"/>
      <c r="U53" s="423"/>
      <c r="V53" s="423"/>
      <c r="W53" s="423"/>
      <c r="X53" s="423"/>
      <c r="Y53" s="423"/>
    </row>
    <row r="54" spans="1:25" ht="51" x14ac:dyDescent="0.15">
      <c r="A54" s="591" t="s">
        <v>435</v>
      </c>
      <c r="B54" s="591" t="s">
        <v>548</v>
      </c>
      <c r="C54" s="592" t="s">
        <v>549</v>
      </c>
      <c r="D54" s="593" t="s">
        <v>550</v>
      </c>
      <c r="E54" s="558" t="s">
        <v>551</v>
      </c>
      <c r="F54" s="558" t="s">
        <v>552</v>
      </c>
      <c r="G54" s="590"/>
      <c r="H54" s="590"/>
      <c r="I54" s="590"/>
      <c r="J54" s="590"/>
      <c r="K54" s="590"/>
      <c r="L54" s="590"/>
      <c r="M54" s="590"/>
      <c r="N54" s="590"/>
      <c r="O54" s="590"/>
      <c r="P54" s="590"/>
      <c r="Q54" s="590"/>
      <c r="R54" s="590"/>
      <c r="S54" s="590"/>
      <c r="T54" s="590"/>
      <c r="U54" s="590"/>
      <c r="V54" s="590"/>
      <c r="W54" s="590"/>
      <c r="X54" s="590"/>
      <c r="Y54" s="590"/>
    </row>
    <row r="55" spans="1:25" ht="16" x14ac:dyDescent="0.15">
      <c r="A55" s="594" t="str">
        <f>B38</f>
        <v>AIRS/AMSU-A</v>
      </c>
      <c r="B55" s="595">
        <v>29</v>
      </c>
      <c r="C55" s="314">
        <v>9077280</v>
      </c>
      <c r="D55" s="313">
        <v>83124.767727162529</v>
      </c>
      <c r="E55" s="314">
        <v>100</v>
      </c>
      <c r="F55" s="596">
        <v>1928</v>
      </c>
    </row>
    <row r="56" spans="1:25" ht="16" x14ac:dyDescent="0.15">
      <c r="A56" s="594" t="str">
        <f>C38</f>
        <v>AMSR2</v>
      </c>
      <c r="B56" s="595">
        <v>11</v>
      </c>
      <c r="C56" s="314">
        <v>5572262</v>
      </c>
      <c r="D56" s="313">
        <v>998.87885366100716</v>
      </c>
      <c r="E56" s="314">
        <v>147</v>
      </c>
      <c r="F56" s="596">
        <v>22053</v>
      </c>
    </row>
    <row r="57" spans="1:25" ht="16" x14ac:dyDescent="0.15">
      <c r="A57" s="595" t="str">
        <f>D38</f>
        <v>MLS</v>
      </c>
      <c r="B57" s="595">
        <v>14</v>
      </c>
      <c r="C57" s="314">
        <v>4223938</v>
      </c>
      <c r="D57" s="313">
        <v>1088.9100278448307</v>
      </c>
      <c r="E57" s="314">
        <v>21</v>
      </c>
      <c r="F57" s="596">
        <v>873</v>
      </c>
    </row>
    <row r="58" spans="1:25" ht="16" x14ac:dyDescent="0.15">
      <c r="A58" s="595" t="str">
        <f>E38</f>
        <v>MODIS - Aqua</v>
      </c>
      <c r="B58" s="595">
        <v>137</v>
      </c>
      <c r="C58" s="314">
        <v>145562003</v>
      </c>
      <c r="D58" s="313">
        <v>532091.96811231028</v>
      </c>
      <c r="E58" s="314">
        <v>5121</v>
      </c>
      <c r="F58" s="596">
        <v>813354</v>
      </c>
    </row>
    <row r="59" spans="1:25" ht="16" x14ac:dyDescent="0.15">
      <c r="A59" s="595" t="str">
        <f>F38</f>
        <v>MODIS - Terra</v>
      </c>
      <c r="B59" s="595">
        <v>96</v>
      </c>
      <c r="C59" s="314">
        <v>105653482</v>
      </c>
      <c r="D59" s="313">
        <v>423632.16509023029</v>
      </c>
      <c r="E59" s="314">
        <v>878</v>
      </c>
      <c r="F59" s="596">
        <v>3286</v>
      </c>
    </row>
    <row r="60" spans="1:25" ht="16" x14ac:dyDescent="0.15">
      <c r="A60" s="595" t="str">
        <f>G38</f>
        <v>MOPITT</v>
      </c>
      <c r="B60" s="595">
        <v>2</v>
      </c>
      <c r="C60" s="314">
        <v>9465360</v>
      </c>
      <c r="D60" s="313">
        <v>71170.983682012156</v>
      </c>
      <c r="E60" s="314">
        <v>12</v>
      </c>
      <c r="F60" s="596">
        <v>0</v>
      </c>
    </row>
    <row r="61" spans="1:25" ht="16" x14ac:dyDescent="0.15">
      <c r="A61" s="594" t="str">
        <f>H38</f>
        <v>OMI</v>
      </c>
      <c r="B61" s="595">
        <v>6</v>
      </c>
      <c r="C61" s="314">
        <v>1705619</v>
      </c>
      <c r="D61" s="313">
        <v>2213.2451352244202</v>
      </c>
      <c r="E61" s="314">
        <v>100</v>
      </c>
      <c r="F61" s="596">
        <v>0</v>
      </c>
    </row>
    <row r="62" spans="1:25" ht="16" x14ac:dyDescent="0.15">
      <c r="A62" s="594" t="str">
        <f>I38</f>
        <v>OMPS</v>
      </c>
      <c r="B62" s="595">
        <v>5</v>
      </c>
      <c r="C62" s="314">
        <v>9852</v>
      </c>
      <c r="D62" s="313">
        <v>101.91972964443259</v>
      </c>
      <c r="E62" s="314">
        <v>19</v>
      </c>
      <c r="F62" s="596">
        <v>0</v>
      </c>
    </row>
    <row r="63" spans="1:25" ht="16" x14ac:dyDescent="0.15">
      <c r="A63" s="594" t="s">
        <v>544</v>
      </c>
      <c r="B63" s="595">
        <v>4</v>
      </c>
      <c r="C63" s="314">
        <v>158493</v>
      </c>
      <c r="D63" s="313">
        <v>3273.5984452040843</v>
      </c>
      <c r="E63" s="314">
        <v>100</v>
      </c>
      <c r="F63" s="596">
        <v>0</v>
      </c>
    </row>
    <row r="64" spans="1:25" ht="16" x14ac:dyDescent="0.15">
      <c r="A64" s="594" t="s">
        <v>478</v>
      </c>
      <c r="B64" s="595">
        <v>12</v>
      </c>
      <c r="C64" s="314">
        <v>584999</v>
      </c>
      <c r="D64" s="313">
        <v>74402.669663646127</v>
      </c>
      <c r="E64" s="314">
        <v>32</v>
      </c>
      <c r="F64" s="596">
        <v>17</v>
      </c>
    </row>
    <row r="65" spans="1:7" ht="16" x14ac:dyDescent="0.15">
      <c r="A65" s="594" t="str">
        <f>L38</f>
        <v>VIIRS</v>
      </c>
      <c r="B65" s="595">
        <v>229</v>
      </c>
      <c r="C65" s="314">
        <v>74488475</v>
      </c>
      <c r="D65" s="313">
        <v>904055.79109770095</v>
      </c>
      <c r="E65" s="314">
        <v>7823</v>
      </c>
      <c r="F65" s="596">
        <v>1713933</v>
      </c>
      <c r="G65" s="597"/>
    </row>
    <row r="66" spans="1:7" ht="19" x14ac:dyDescent="0.2">
      <c r="A66" s="594" t="s">
        <v>546</v>
      </c>
      <c r="B66" s="595">
        <v>24</v>
      </c>
      <c r="C66" s="314">
        <v>367105</v>
      </c>
      <c r="D66" s="313">
        <v>588.27967196609632</v>
      </c>
      <c r="E66" s="598">
        <v>5</v>
      </c>
      <c r="F66" s="596">
        <v>13490</v>
      </c>
    </row>
    <row r="67" spans="1:7" ht="16" x14ac:dyDescent="0.2">
      <c r="A67" s="565" t="s">
        <v>17</v>
      </c>
      <c r="B67" s="599">
        <v>569</v>
      </c>
      <c r="C67" s="600">
        <v>356868868</v>
      </c>
      <c r="D67" s="601">
        <v>2096743.1772366073</v>
      </c>
      <c r="E67" s="600">
        <f>SUM(E55:E66)</f>
        <v>14358</v>
      </c>
      <c r="F67" s="600">
        <v>2568934</v>
      </c>
      <c r="G67" s="483">
        <f>D67/1024</f>
        <v>2047.6007590201243</v>
      </c>
    </row>
    <row r="68" spans="1:7" ht="16" x14ac:dyDescent="0.2">
      <c r="A68" s="602"/>
      <c r="B68" s="603"/>
      <c r="C68" s="604"/>
      <c r="D68" s="423"/>
      <c r="E68" s="604"/>
      <c r="F68" s="604"/>
    </row>
    <row r="69" spans="1:7" x14ac:dyDescent="0.15">
      <c r="D69" s="449">
        <f>D67/(1024)</f>
        <v>2047.6007590201243</v>
      </c>
      <c r="E69" s="483">
        <f>D67/1024^2</f>
        <v>1.9996101162305902</v>
      </c>
    </row>
    <row r="70" spans="1:7" x14ac:dyDescent="0.15">
      <c r="A70" s="423" t="s">
        <v>553</v>
      </c>
    </row>
    <row r="71" spans="1:7" x14ac:dyDescent="0.15">
      <c r="A71" s="423" t="s">
        <v>554</v>
      </c>
    </row>
    <row r="72" spans="1:7" x14ac:dyDescent="0.15">
      <c r="A72" s="423" t="s">
        <v>555</v>
      </c>
    </row>
    <row r="73" spans="1:7" x14ac:dyDescent="0.15">
      <c r="A73" s="423" t="s">
        <v>556</v>
      </c>
    </row>
    <row r="74" spans="1:7" ht="15" x14ac:dyDescent="0.15">
      <c r="A74" s="423" t="s">
        <v>557</v>
      </c>
    </row>
    <row r="76" spans="1:7" x14ac:dyDescent="0.15">
      <c r="A76" s="555" t="s">
        <v>558</v>
      </c>
    </row>
    <row r="109" spans="1:1022 1025:2046 2049:3070 3073:4094 4097:5118 5121:6142 6145:7166 7169:8190 8193:9214 9217:10238 10241:11262 11265:12286 12289:13310 13313:14334 14337:15358 15361:16382" x14ac:dyDescent="0.15">
      <c r="Z109" s="449"/>
      <c r="AC109" s="572"/>
      <c r="AD109" s="449"/>
      <c r="AG109" s="572"/>
      <c r="AH109" s="449"/>
      <c r="AK109" s="572"/>
      <c r="AL109" s="449"/>
      <c r="AO109" s="572"/>
      <c r="AP109" s="449"/>
      <c r="AS109" s="572"/>
      <c r="AT109" s="449"/>
      <c r="AW109" s="572"/>
      <c r="AX109" s="449"/>
      <c r="BA109" s="572"/>
      <c r="BB109" s="449"/>
      <c r="BE109" s="572"/>
      <c r="BF109" s="449"/>
      <c r="BI109" s="572"/>
      <c r="BJ109" s="449"/>
      <c r="BM109" s="572"/>
      <c r="BN109" s="449"/>
      <c r="BQ109" s="572"/>
      <c r="BR109" s="449"/>
      <c r="BU109" s="572"/>
      <c r="BV109" s="449"/>
      <c r="BY109" s="572"/>
      <c r="BZ109" s="449"/>
      <c r="CC109" s="572"/>
      <c r="CD109" s="449"/>
      <c r="CG109" s="572"/>
      <c r="CH109" s="449"/>
      <c r="CK109" s="572"/>
      <c r="CL109" s="449"/>
      <c r="CO109" s="572"/>
      <c r="CP109" s="449"/>
      <c r="CS109" s="572"/>
      <c r="CT109" s="449"/>
      <c r="CW109" s="572"/>
      <c r="CX109" s="449"/>
      <c r="DA109" s="572"/>
      <c r="DB109" s="449"/>
      <c r="DE109" s="572"/>
      <c r="DF109" s="449"/>
      <c r="DI109" s="572"/>
      <c r="DJ109" s="449"/>
      <c r="DM109" s="572"/>
      <c r="DN109" s="449"/>
      <c r="DQ109" s="572"/>
      <c r="DR109" s="449"/>
      <c r="DU109" s="572"/>
      <c r="DV109" s="449"/>
      <c r="DY109" s="572"/>
      <c r="DZ109" s="449"/>
      <c r="EC109" s="572"/>
      <c r="ED109" s="449"/>
      <c r="EG109" s="572"/>
      <c r="EH109" s="449"/>
      <c r="EK109" s="572"/>
      <c r="EL109" s="449"/>
      <c r="EO109" s="572"/>
      <c r="EP109" s="449"/>
      <c r="ES109" s="572"/>
      <c r="ET109" s="449"/>
      <c r="EW109" s="572"/>
      <c r="EX109" s="449"/>
      <c r="FA109" s="572"/>
      <c r="FB109" s="449"/>
      <c r="FE109" s="572"/>
      <c r="FF109" s="449"/>
      <c r="FI109" s="572"/>
      <c r="FJ109" s="449"/>
      <c r="FM109" s="572"/>
      <c r="FN109" s="449"/>
      <c r="FQ109" s="572"/>
      <c r="FR109" s="449"/>
      <c r="FU109" s="572"/>
      <c r="FV109" s="449"/>
      <c r="FY109" s="572"/>
      <c r="FZ109" s="449"/>
      <c r="GC109" s="572"/>
      <c r="GD109" s="449"/>
      <c r="GG109" s="572"/>
      <c r="GH109" s="449"/>
      <c r="GK109" s="572"/>
      <c r="GL109" s="449"/>
      <c r="GO109" s="572"/>
      <c r="GP109" s="449"/>
      <c r="GS109" s="572"/>
      <c r="GT109" s="449"/>
      <c r="GW109" s="572"/>
      <c r="GX109" s="449"/>
      <c r="HA109" s="572"/>
      <c r="HB109" s="449"/>
      <c r="HE109" s="572"/>
      <c r="HF109" s="449"/>
      <c r="HI109" s="572"/>
      <c r="HJ109" s="449"/>
      <c r="HM109" s="572"/>
      <c r="HN109" s="449"/>
      <c r="HQ109" s="572"/>
      <c r="HR109" s="449"/>
      <c r="HU109" s="572"/>
      <c r="HV109" s="449"/>
      <c r="HY109" s="572"/>
      <c r="HZ109" s="449"/>
      <c r="IC109" s="572"/>
      <c r="ID109" s="449"/>
      <c r="IG109" s="572"/>
      <c r="IH109" s="449"/>
      <c r="IK109" s="572"/>
      <c r="IL109" s="449"/>
      <c r="IO109" s="572"/>
      <c r="IP109" s="449"/>
      <c r="IS109" s="572"/>
      <c r="IT109" s="449"/>
      <c r="IW109" s="572"/>
      <c r="IX109" s="449"/>
      <c r="JA109" s="572"/>
      <c r="JB109" s="449"/>
      <c r="JE109" s="572"/>
      <c r="JF109" s="449"/>
      <c r="JI109" s="572"/>
      <c r="JJ109" s="449"/>
      <c r="JM109" s="572"/>
      <c r="JN109" s="449"/>
      <c r="JQ109" s="572"/>
      <c r="JR109" s="449"/>
      <c r="JU109" s="572"/>
      <c r="JV109" s="449"/>
      <c r="JY109" s="572"/>
      <c r="JZ109" s="449"/>
      <c r="KC109" s="572"/>
      <c r="KD109" s="449"/>
      <c r="KG109" s="572"/>
      <c r="KH109" s="449"/>
      <c r="KK109" s="572"/>
      <c r="KL109" s="449"/>
      <c r="KO109" s="572"/>
      <c r="KP109" s="449"/>
      <c r="KS109" s="572"/>
      <c r="KT109" s="449"/>
      <c r="KW109" s="572"/>
      <c r="KX109" s="449"/>
      <c r="LA109" s="572"/>
      <c r="LB109" s="449"/>
      <c r="LE109" s="572"/>
      <c r="LF109" s="449"/>
      <c r="LI109" s="572"/>
      <c r="LJ109" s="449"/>
      <c r="LM109" s="572"/>
      <c r="LN109" s="449"/>
      <c r="LQ109" s="572"/>
      <c r="LR109" s="449"/>
      <c r="LU109" s="572"/>
      <c r="LV109" s="449"/>
      <c r="LY109" s="572"/>
      <c r="LZ109" s="449"/>
      <c r="MC109" s="572"/>
      <c r="MD109" s="449"/>
      <c r="MG109" s="572"/>
      <c r="MH109" s="449"/>
      <c r="MK109" s="572"/>
      <c r="ML109" s="449"/>
      <c r="MO109" s="572"/>
      <c r="MP109" s="449"/>
      <c r="MS109" s="572"/>
      <c r="MT109" s="449"/>
      <c r="MW109" s="572"/>
      <c r="MX109" s="449"/>
      <c r="NA109" s="572"/>
      <c r="NB109" s="449"/>
      <c r="NE109" s="572"/>
      <c r="NF109" s="449"/>
      <c r="NI109" s="572"/>
      <c r="NJ109" s="449"/>
      <c r="NM109" s="572"/>
      <c r="NN109" s="449"/>
      <c r="NQ109" s="572"/>
      <c r="NR109" s="449"/>
      <c r="NU109" s="572"/>
      <c r="NV109" s="449"/>
      <c r="NY109" s="572"/>
      <c r="NZ109" s="449"/>
      <c r="OC109" s="572"/>
      <c r="OD109" s="449"/>
      <c r="OG109" s="572"/>
      <c r="OH109" s="449"/>
      <c r="OK109" s="572"/>
      <c r="OL109" s="449"/>
      <c r="OO109" s="572"/>
      <c r="OP109" s="449"/>
      <c r="OS109" s="572"/>
      <c r="OT109" s="449"/>
      <c r="OW109" s="572"/>
      <c r="OX109" s="449"/>
      <c r="PA109" s="572"/>
      <c r="PB109" s="449"/>
      <c r="PE109" s="572"/>
      <c r="PF109" s="449"/>
      <c r="PI109" s="572"/>
      <c r="PJ109" s="449"/>
      <c r="PM109" s="572"/>
      <c r="PN109" s="449"/>
      <c r="PQ109" s="572"/>
      <c r="PR109" s="449"/>
      <c r="PU109" s="572"/>
      <c r="PV109" s="449"/>
      <c r="PY109" s="572"/>
      <c r="PZ109" s="449"/>
      <c r="QC109" s="572"/>
      <c r="QD109" s="449"/>
      <c r="QG109" s="572"/>
      <c r="QH109" s="449"/>
      <c r="QK109" s="572"/>
      <c r="QL109" s="449"/>
      <c r="QO109" s="572"/>
      <c r="QP109" s="449"/>
      <c r="QS109" s="572"/>
      <c r="QT109" s="449"/>
      <c r="QW109" s="572"/>
      <c r="QX109" s="449"/>
      <c r="RA109" s="572"/>
      <c r="RB109" s="449"/>
      <c r="RE109" s="572"/>
      <c r="RF109" s="449"/>
      <c r="RI109" s="572"/>
      <c r="RJ109" s="449"/>
      <c r="RM109" s="572"/>
      <c r="RN109" s="449"/>
      <c r="RQ109" s="572"/>
      <c r="RR109" s="449"/>
      <c r="RU109" s="572"/>
      <c r="RV109" s="449"/>
      <c r="RY109" s="572"/>
      <c r="RZ109" s="449"/>
      <c r="SC109" s="572"/>
      <c r="SD109" s="449"/>
      <c r="SG109" s="572"/>
      <c r="SH109" s="449"/>
      <c r="SK109" s="572"/>
      <c r="SL109" s="449"/>
      <c r="SO109" s="572"/>
      <c r="SP109" s="449"/>
      <c r="SS109" s="572"/>
      <c r="ST109" s="449"/>
      <c r="SW109" s="572"/>
      <c r="SX109" s="449"/>
      <c r="TA109" s="572"/>
      <c r="TB109" s="449"/>
      <c r="TE109" s="572"/>
      <c r="TF109" s="449"/>
      <c r="TI109" s="572"/>
      <c r="TJ109" s="449"/>
      <c r="TM109" s="572"/>
      <c r="TN109" s="449"/>
      <c r="TQ109" s="572"/>
      <c r="TR109" s="449"/>
      <c r="TU109" s="572"/>
      <c r="TV109" s="449"/>
      <c r="TY109" s="572"/>
      <c r="TZ109" s="449"/>
      <c r="UC109" s="572"/>
      <c r="UD109" s="449"/>
      <c r="UG109" s="572"/>
      <c r="UH109" s="449"/>
      <c r="UK109" s="572"/>
      <c r="UL109" s="449"/>
      <c r="UO109" s="572"/>
      <c r="UP109" s="449"/>
      <c r="US109" s="572"/>
      <c r="UT109" s="449"/>
      <c r="UW109" s="572"/>
      <c r="UX109" s="449"/>
      <c r="VA109" s="572"/>
      <c r="VB109" s="449"/>
      <c r="VE109" s="572"/>
      <c r="VF109" s="449"/>
      <c r="VI109" s="572"/>
      <c r="VJ109" s="449"/>
      <c r="VM109" s="572"/>
      <c r="VN109" s="449"/>
      <c r="VQ109" s="572"/>
      <c r="VR109" s="449"/>
      <c r="VU109" s="572"/>
      <c r="VV109" s="449"/>
      <c r="VY109" s="572"/>
      <c r="VZ109" s="449"/>
      <c r="WC109" s="572"/>
      <c r="WD109" s="449"/>
      <c r="WG109" s="572"/>
      <c r="WH109" s="449"/>
      <c r="WK109" s="572"/>
      <c r="WL109" s="449"/>
      <c r="WO109" s="572"/>
      <c r="WP109" s="449"/>
      <c r="WS109" s="572"/>
      <c r="WT109" s="449"/>
      <c r="WW109" s="572"/>
      <c r="WX109" s="449"/>
      <c r="XA109" s="572"/>
      <c r="XB109" s="449"/>
      <c r="XE109" s="572"/>
      <c r="XF109" s="449"/>
      <c r="XI109" s="572"/>
      <c r="XJ109" s="449"/>
      <c r="XM109" s="572"/>
      <c r="XN109" s="449"/>
      <c r="XQ109" s="572"/>
      <c r="XR109" s="449"/>
      <c r="XU109" s="572"/>
      <c r="XV109" s="449"/>
      <c r="XY109" s="572"/>
      <c r="XZ109" s="449"/>
      <c r="YC109" s="572"/>
      <c r="YD109" s="449"/>
      <c r="YG109" s="572"/>
      <c r="YH109" s="449"/>
      <c r="YK109" s="572"/>
      <c r="YL109" s="449"/>
      <c r="YO109" s="572"/>
      <c r="YP109" s="449"/>
      <c r="YS109" s="572"/>
      <c r="YT109" s="449"/>
      <c r="YW109" s="572"/>
      <c r="YX109" s="449"/>
      <c r="ZA109" s="572"/>
      <c r="ZB109" s="449"/>
      <c r="ZE109" s="572"/>
      <c r="ZF109" s="449"/>
      <c r="ZI109" s="572"/>
      <c r="ZJ109" s="449"/>
      <c r="ZM109" s="572"/>
      <c r="ZN109" s="449"/>
      <c r="ZQ109" s="572"/>
      <c r="ZR109" s="449"/>
      <c r="ZU109" s="572"/>
      <c r="ZV109" s="449"/>
      <c r="ZY109" s="572"/>
      <c r="ZZ109" s="449"/>
      <c r="AAC109" s="572"/>
      <c r="AAD109" s="449"/>
      <c r="AAG109" s="572"/>
      <c r="AAH109" s="449"/>
      <c r="AAK109" s="572"/>
      <c r="AAL109" s="449"/>
      <c r="AAO109" s="572"/>
      <c r="AAP109" s="449"/>
      <c r="AAS109" s="572"/>
      <c r="AAT109" s="449"/>
      <c r="AAW109" s="572"/>
      <c r="AAX109" s="449"/>
      <c r="ABA109" s="572"/>
      <c r="ABB109" s="449"/>
      <c r="ABE109" s="572"/>
      <c r="ABF109" s="449"/>
      <c r="ABI109" s="572"/>
      <c r="ABJ109" s="449"/>
      <c r="ABM109" s="572"/>
      <c r="ABN109" s="449"/>
      <c r="ABQ109" s="572"/>
      <c r="ABR109" s="449"/>
      <c r="ABU109" s="572"/>
      <c r="ABV109" s="449"/>
      <c r="ABY109" s="572"/>
      <c r="ABZ109" s="449"/>
      <c r="ACC109" s="572"/>
      <c r="ACD109" s="449"/>
      <c r="ACG109" s="572"/>
      <c r="ACH109" s="449"/>
      <c r="ACK109" s="572"/>
      <c r="ACL109" s="449"/>
      <c r="ACO109" s="572"/>
      <c r="ACP109" s="449"/>
      <c r="ACS109" s="572"/>
      <c r="ACT109" s="449"/>
      <c r="ACW109" s="572"/>
      <c r="ACX109" s="449"/>
      <c r="ADA109" s="572"/>
      <c r="ADB109" s="449"/>
      <c r="ADE109" s="572"/>
      <c r="ADF109" s="449"/>
      <c r="ADI109" s="572"/>
      <c r="ADJ109" s="449"/>
      <c r="ADM109" s="572"/>
      <c r="ADN109" s="449"/>
      <c r="ADQ109" s="572"/>
      <c r="ADR109" s="449"/>
      <c r="ADU109" s="572"/>
      <c r="ADV109" s="449"/>
      <c r="ADY109" s="572"/>
      <c r="ADZ109" s="449"/>
      <c r="AEC109" s="572"/>
      <c r="AED109" s="449"/>
      <c r="AEG109" s="572"/>
      <c r="AEH109" s="449"/>
      <c r="AEK109" s="572"/>
      <c r="AEL109" s="449"/>
      <c r="AEO109" s="572"/>
      <c r="AEP109" s="449"/>
      <c r="AES109" s="572"/>
      <c r="AET109" s="449"/>
      <c r="AEW109" s="572"/>
      <c r="AEX109" s="449"/>
      <c r="AFA109" s="572"/>
      <c r="AFB109" s="449"/>
      <c r="AFE109" s="572"/>
      <c r="AFF109" s="449"/>
      <c r="AFI109" s="572"/>
      <c r="AFJ109" s="449"/>
      <c r="AFM109" s="572"/>
      <c r="AFN109" s="449"/>
      <c r="AFQ109" s="572"/>
      <c r="AFR109" s="449"/>
      <c r="AFU109" s="572"/>
      <c r="AFV109" s="449"/>
      <c r="AFY109" s="572"/>
      <c r="AFZ109" s="449"/>
      <c r="AGC109" s="572"/>
      <c r="AGD109" s="449"/>
      <c r="AGG109" s="572"/>
      <c r="AGH109" s="449"/>
      <c r="AGK109" s="572"/>
      <c r="AGL109" s="449"/>
      <c r="AGO109" s="572"/>
      <c r="AGP109" s="449"/>
      <c r="AGS109" s="572"/>
      <c r="AGT109" s="449"/>
      <c r="AGW109" s="572"/>
      <c r="AGX109" s="449"/>
      <c r="AHA109" s="572"/>
      <c r="AHB109" s="449"/>
      <c r="AHE109" s="572"/>
      <c r="AHF109" s="449"/>
      <c r="AHI109" s="572"/>
      <c r="AHJ109" s="449"/>
      <c r="AHM109" s="572"/>
      <c r="AHN109" s="449"/>
      <c r="AHQ109" s="572"/>
      <c r="AHR109" s="449"/>
      <c r="AHU109" s="572"/>
      <c r="AHV109" s="449"/>
      <c r="AHY109" s="572"/>
      <c r="AHZ109" s="449"/>
      <c r="AIC109" s="572"/>
      <c r="AID109" s="449"/>
      <c r="AIG109" s="572"/>
      <c r="AIH109" s="449"/>
      <c r="AIK109" s="572"/>
      <c r="AIL109" s="449"/>
      <c r="AIO109" s="572"/>
      <c r="AIP109" s="449"/>
      <c r="AIS109" s="572"/>
      <c r="AIT109" s="449"/>
      <c r="AIW109" s="572"/>
      <c r="AIX109" s="449"/>
      <c r="AJA109" s="572"/>
      <c r="AJB109" s="449"/>
      <c r="AJE109" s="572"/>
      <c r="AJF109" s="449"/>
      <c r="AJI109" s="572"/>
      <c r="AJJ109" s="449"/>
      <c r="AJM109" s="572"/>
      <c r="AJN109" s="449"/>
      <c r="AJQ109" s="572"/>
      <c r="AJR109" s="449"/>
      <c r="AJU109" s="572"/>
      <c r="AJV109" s="449"/>
      <c r="AJY109" s="572"/>
      <c r="AJZ109" s="449"/>
      <c r="AKC109" s="572"/>
      <c r="AKD109" s="449"/>
      <c r="AKG109" s="572"/>
      <c r="AKH109" s="449"/>
      <c r="AKK109" s="572"/>
      <c r="AKL109" s="449"/>
      <c r="AKO109" s="572"/>
      <c r="AKP109" s="449"/>
      <c r="AKS109" s="572"/>
      <c r="AKT109" s="449"/>
      <c r="AKW109" s="572"/>
      <c r="AKX109" s="449"/>
      <c r="ALA109" s="572"/>
      <c r="ALB109" s="449"/>
      <c r="ALE109" s="572"/>
      <c r="ALF109" s="449"/>
      <c r="ALI109" s="572"/>
      <c r="ALJ109" s="449"/>
      <c r="ALM109" s="572"/>
      <c r="ALN109" s="449"/>
      <c r="ALQ109" s="572"/>
      <c r="ALR109" s="449"/>
      <c r="ALU109" s="572"/>
      <c r="ALV109" s="449"/>
      <c r="ALY109" s="572"/>
      <c r="ALZ109" s="449"/>
      <c r="AMC109" s="572"/>
      <c r="AMD109" s="449"/>
      <c r="AMG109" s="572"/>
      <c r="AMH109" s="449"/>
      <c r="AMK109" s="572"/>
      <c r="AML109" s="449"/>
      <c r="AMO109" s="572"/>
      <c r="AMP109" s="449"/>
      <c r="AMS109" s="572"/>
      <c r="AMT109" s="449"/>
      <c r="AMW109" s="572"/>
      <c r="AMX109" s="449"/>
      <c r="ANA109" s="572"/>
      <c r="ANB109" s="449"/>
      <c r="ANE109" s="572"/>
      <c r="ANF109" s="449"/>
      <c r="ANI109" s="572"/>
      <c r="ANJ109" s="449"/>
      <c r="ANM109" s="572"/>
      <c r="ANN109" s="449"/>
      <c r="ANQ109" s="572"/>
      <c r="ANR109" s="449"/>
      <c r="ANU109" s="572"/>
      <c r="ANV109" s="449"/>
      <c r="ANY109" s="572"/>
      <c r="ANZ109" s="449"/>
      <c r="AOC109" s="572"/>
      <c r="AOD109" s="449"/>
      <c r="AOG109" s="572"/>
      <c r="AOH109" s="449"/>
      <c r="AOK109" s="572"/>
      <c r="AOL109" s="449"/>
      <c r="AOO109" s="572"/>
      <c r="AOP109" s="449"/>
      <c r="AOS109" s="572"/>
      <c r="AOT109" s="449"/>
      <c r="AOW109" s="572"/>
      <c r="AOX109" s="449"/>
      <c r="APA109" s="572"/>
      <c r="APB109" s="449"/>
      <c r="APE109" s="572"/>
      <c r="APF109" s="449"/>
      <c r="API109" s="572"/>
      <c r="APJ109" s="449"/>
      <c r="APM109" s="572"/>
      <c r="APN109" s="449"/>
      <c r="APQ109" s="572"/>
      <c r="APR109" s="449"/>
      <c r="APU109" s="572"/>
      <c r="APV109" s="449"/>
      <c r="APY109" s="572"/>
      <c r="APZ109" s="449"/>
      <c r="AQC109" s="572"/>
      <c r="AQD109" s="449"/>
      <c r="AQG109" s="572"/>
      <c r="AQH109" s="449"/>
      <c r="AQK109" s="572"/>
      <c r="AQL109" s="449"/>
      <c r="AQO109" s="572"/>
      <c r="AQP109" s="449"/>
      <c r="AQS109" s="572"/>
      <c r="AQT109" s="449"/>
      <c r="AQW109" s="572"/>
      <c r="AQX109" s="449"/>
      <c r="ARA109" s="572"/>
      <c r="ARB109" s="449"/>
      <c r="ARE109" s="572"/>
      <c r="ARF109" s="449"/>
      <c r="ARI109" s="572"/>
      <c r="ARJ109" s="449"/>
      <c r="ARM109" s="572"/>
      <c r="ARN109" s="449"/>
      <c r="ARQ109" s="572"/>
      <c r="ARR109" s="449"/>
      <c r="ARU109" s="572"/>
      <c r="ARV109" s="449"/>
      <c r="ARY109" s="572"/>
      <c r="ARZ109" s="449"/>
      <c r="ASC109" s="572"/>
      <c r="ASD109" s="449"/>
      <c r="ASG109" s="572"/>
      <c r="ASH109" s="449"/>
      <c r="ASK109" s="572"/>
      <c r="ASL109" s="449"/>
      <c r="ASO109" s="572"/>
      <c r="ASP109" s="449"/>
      <c r="ASS109" s="572"/>
      <c r="AST109" s="449"/>
      <c r="ASW109" s="572"/>
      <c r="ASX109" s="449"/>
      <c r="ATA109" s="572"/>
      <c r="ATB109" s="449"/>
      <c r="ATE109" s="572"/>
      <c r="ATF109" s="449"/>
      <c r="ATI109" s="572"/>
      <c r="ATJ109" s="449"/>
      <c r="ATM109" s="572"/>
      <c r="ATN109" s="449"/>
      <c r="ATQ109" s="572"/>
      <c r="ATR109" s="449"/>
      <c r="ATU109" s="572"/>
      <c r="ATV109" s="449"/>
      <c r="ATY109" s="572"/>
      <c r="ATZ109" s="449"/>
      <c r="AUC109" s="572"/>
      <c r="AUD109" s="449"/>
      <c r="AUG109" s="572"/>
      <c r="AUH109" s="449"/>
      <c r="AUK109" s="572"/>
      <c r="AUL109" s="449"/>
      <c r="AUO109" s="572"/>
      <c r="AUP109" s="449"/>
      <c r="AUS109" s="572"/>
      <c r="AUT109" s="449"/>
      <c r="AUW109" s="572"/>
      <c r="AUX109" s="449"/>
      <c r="AVA109" s="572"/>
      <c r="AVB109" s="449"/>
      <c r="AVE109" s="572"/>
      <c r="AVF109" s="449"/>
      <c r="AVI109" s="572"/>
      <c r="AVJ109" s="449"/>
      <c r="AVM109" s="572"/>
      <c r="AVN109" s="449"/>
      <c r="AVQ109" s="572"/>
      <c r="AVR109" s="449"/>
      <c r="AVU109" s="572"/>
      <c r="AVV109" s="449"/>
      <c r="AVY109" s="572"/>
      <c r="AVZ109" s="449"/>
      <c r="AWC109" s="572"/>
      <c r="AWD109" s="449"/>
      <c r="AWG109" s="572"/>
      <c r="AWH109" s="449"/>
      <c r="AWK109" s="572"/>
      <c r="AWL109" s="449"/>
      <c r="AWO109" s="572"/>
      <c r="AWP109" s="449"/>
      <c r="AWS109" s="572"/>
      <c r="AWT109" s="449"/>
      <c r="AWW109" s="572"/>
      <c r="AWX109" s="449"/>
      <c r="AXA109" s="572"/>
      <c r="AXB109" s="449"/>
      <c r="AXE109" s="572"/>
      <c r="AXF109" s="449"/>
      <c r="AXI109" s="572"/>
      <c r="AXJ109" s="449"/>
      <c r="AXM109" s="572"/>
      <c r="AXN109" s="449"/>
      <c r="AXQ109" s="572"/>
      <c r="AXR109" s="449"/>
      <c r="AXU109" s="572"/>
      <c r="AXV109" s="449"/>
      <c r="AXY109" s="572"/>
      <c r="AXZ109" s="449"/>
      <c r="AYC109" s="572"/>
      <c r="AYD109" s="449"/>
      <c r="AYG109" s="572"/>
      <c r="AYH109" s="449"/>
      <c r="AYK109" s="572"/>
      <c r="AYL109" s="449"/>
      <c r="AYO109" s="572"/>
      <c r="AYP109" s="449"/>
      <c r="AYS109" s="572"/>
      <c r="AYT109" s="449"/>
      <c r="AYW109" s="572"/>
      <c r="AYX109" s="449"/>
      <c r="AZA109" s="572"/>
      <c r="AZB109" s="449"/>
      <c r="AZE109" s="572"/>
      <c r="AZF109" s="449"/>
      <c r="AZI109" s="572"/>
      <c r="AZJ109" s="449"/>
      <c r="AZM109" s="572"/>
      <c r="AZN109" s="449"/>
      <c r="AZQ109" s="572"/>
      <c r="AZR109" s="449"/>
      <c r="AZU109" s="572"/>
      <c r="AZV109" s="449"/>
      <c r="AZY109" s="572"/>
      <c r="AZZ109" s="449"/>
      <c r="BAC109" s="572"/>
      <c r="BAD109" s="449"/>
      <c r="BAG109" s="572"/>
      <c r="BAH109" s="449"/>
      <c r="BAK109" s="572"/>
      <c r="BAL109" s="449"/>
      <c r="BAO109" s="572"/>
      <c r="BAP109" s="449"/>
      <c r="BAS109" s="572"/>
      <c r="BAT109" s="449"/>
      <c r="BAW109" s="572"/>
      <c r="BAX109" s="449"/>
      <c r="BBA109" s="572"/>
      <c r="BBB109" s="449"/>
      <c r="BBE109" s="572"/>
      <c r="BBF109" s="449"/>
      <c r="BBI109" s="572"/>
      <c r="BBJ109" s="449"/>
      <c r="BBM109" s="572"/>
      <c r="BBN109" s="449"/>
      <c r="BBQ109" s="572"/>
      <c r="BBR109" s="449"/>
      <c r="BBU109" s="572"/>
      <c r="BBV109" s="449"/>
      <c r="BBY109" s="572"/>
      <c r="BBZ109" s="449"/>
      <c r="BCC109" s="572"/>
      <c r="BCD109" s="449"/>
      <c r="BCG109" s="572"/>
      <c r="BCH109" s="449"/>
      <c r="BCK109" s="572"/>
      <c r="BCL109" s="449"/>
      <c r="BCO109" s="572"/>
      <c r="BCP109" s="449"/>
      <c r="BCS109" s="572"/>
      <c r="BCT109" s="449"/>
      <c r="BCW109" s="572"/>
      <c r="BCX109" s="449"/>
      <c r="BDA109" s="572"/>
      <c r="BDB109" s="449"/>
      <c r="BDE109" s="572"/>
      <c r="BDF109" s="449"/>
      <c r="BDI109" s="572"/>
      <c r="BDJ109" s="449"/>
      <c r="BDM109" s="572"/>
      <c r="BDN109" s="449"/>
      <c r="BDQ109" s="572"/>
      <c r="BDR109" s="449"/>
      <c r="BDU109" s="572"/>
      <c r="BDV109" s="449"/>
      <c r="BDY109" s="572"/>
      <c r="BDZ109" s="449"/>
      <c r="BEC109" s="572"/>
      <c r="BED109" s="449"/>
      <c r="BEG109" s="572"/>
      <c r="BEH109" s="449"/>
      <c r="BEK109" s="572"/>
      <c r="BEL109" s="449"/>
      <c r="BEO109" s="572"/>
      <c r="BEP109" s="449"/>
      <c r="BES109" s="572"/>
      <c r="BET109" s="449"/>
      <c r="BEW109" s="572"/>
      <c r="BEX109" s="449"/>
      <c r="BFA109" s="572"/>
      <c r="BFB109" s="449"/>
      <c r="BFE109" s="572"/>
      <c r="BFF109" s="449"/>
      <c r="BFI109" s="572"/>
      <c r="BFJ109" s="449"/>
      <c r="BFM109" s="572"/>
      <c r="BFN109" s="449"/>
      <c r="BFQ109" s="572"/>
      <c r="BFR109" s="449"/>
      <c r="BFU109" s="572"/>
      <c r="BFV109" s="449"/>
      <c r="BFY109" s="572"/>
      <c r="BFZ109" s="449"/>
      <c r="BGC109" s="572"/>
      <c r="BGD109" s="449"/>
      <c r="BGG109" s="572"/>
      <c r="BGH109" s="449"/>
      <c r="BGK109" s="572"/>
      <c r="BGL109" s="449"/>
      <c r="BGO109" s="572"/>
      <c r="BGP109" s="449"/>
      <c r="BGS109" s="572"/>
      <c r="BGT109" s="449"/>
      <c r="BGW109" s="572"/>
      <c r="BGX109" s="449"/>
      <c r="BHA109" s="572"/>
      <c r="BHB109" s="449"/>
      <c r="BHE109" s="572"/>
      <c r="BHF109" s="449"/>
      <c r="BHI109" s="572"/>
      <c r="BHJ109" s="449"/>
      <c r="BHM109" s="572"/>
      <c r="BHN109" s="449"/>
      <c r="BHQ109" s="572"/>
      <c r="BHR109" s="449"/>
      <c r="BHU109" s="572"/>
      <c r="BHV109" s="449"/>
      <c r="BHY109" s="572"/>
      <c r="BHZ109" s="449"/>
      <c r="BIC109" s="572"/>
      <c r="BID109" s="449"/>
      <c r="BIG109" s="572"/>
      <c r="BIH109" s="449"/>
      <c r="BIK109" s="572"/>
      <c r="BIL109" s="449"/>
      <c r="BIO109" s="572"/>
      <c r="BIP109" s="449"/>
      <c r="BIS109" s="572"/>
      <c r="BIT109" s="449"/>
      <c r="BIW109" s="572"/>
      <c r="BIX109" s="449"/>
      <c r="BJA109" s="572"/>
      <c r="BJB109" s="449"/>
      <c r="BJE109" s="572"/>
      <c r="BJF109" s="449"/>
      <c r="BJI109" s="572"/>
      <c r="BJJ109" s="449"/>
      <c r="BJM109" s="572"/>
      <c r="BJN109" s="449"/>
      <c r="BJQ109" s="572"/>
      <c r="BJR109" s="449"/>
      <c r="BJU109" s="572"/>
      <c r="BJV109" s="449"/>
      <c r="BJY109" s="572"/>
      <c r="BJZ109" s="449"/>
      <c r="BKC109" s="572"/>
      <c r="BKD109" s="449"/>
      <c r="BKG109" s="572"/>
      <c r="BKH109" s="449"/>
      <c r="BKK109" s="572"/>
      <c r="BKL109" s="449"/>
      <c r="BKO109" s="572"/>
      <c r="BKP109" s="449"/>
      <c r="BKS109" s="572"/>
      <c r="BKT109" s="449"/>
      <c r="BKW109" s="572"/>
      <c r="BKX109" s="449"/>
      <c r="BLA109" s="572"/>
      <c r="BLB109" s="449"/>
      <c r="BLE109" s="572"/>
      <c r="BLF109" s="449"/>
      <c r="BLI109" s="572"/>
      <c r="BLJ109" s="449"/>
      <c r="BLM109" s="572"/>
      <c r="BLN109" s="449"/>
      <c r="BLQ109" s="572"/>
      <c r="BLR109" s="449"/>
      <c r="BLU109" s="572"/>
      <c r="BLV109" s="449"/>
      <c r="BLY109" s="572"/>
      <c r="BLZ109" s="449"/>
      <c r="BMC109" s="572"/>
      <c r="BMD109" s="449"/>
      <c r="BMG109" s="572"/>
      <c r="BMH109" s="449"/>
      <c r="BMK109" s="572"/>
      <c r="BML109" s="449"/>
      <c r="BMO109" s="572"/>
      <c r="BMP109" s="449"/>
      <c r="BMS109" s="572"/>
      <c r="BMT109" s="449"/>
      <c r="BMW109" s="572"/>
      <c r="BMX109" s="449"/>
      <c r="BNA109" s="572"/>
      <c r="BNB109" s="449"/>
      <c r="BNE109" s="572"/>
      <c r="BNF109" s="449"/>
      <c r="BNI109" s="572"/>
      <c r="BNJ109" s="449"/>
      <c r="BNM109" s="572"/>
      <c r="BNN109" s="449"/>
      <c r="BNQ109" s="572"/>
      <c r="BNR109" s="449"/>
      <c r="BNU109" s="572"/>
      <c r="BNV109" s="449"/>
      <c r="BNY109" s="572"/>
      <c r="BNZ109" s="449"/>
      <c r="BOC109" s="572"/>
      <c r="BOD109" s="449"/>
      <c r="BOG109" s="572"/>
      <c r="BOH109" s="449"/>
      <c r="BOK109" s="572"/>
      <c r="BOL109" s="449"/>
      <c r="BOO109" s="572"/>
      <c r="BOP109" s="449"/>
      <c r="BOS109" s="572"/>
      <c r="BOT109" s="449"/>
      <c r="BOW109" s="572"/>
      <c r="BOX109" s="449"/>
      <c r="BPA109" s="572"/>
      <c r="BPB109" s="449"/>
      <c r="BPE109" s="572"/>
      <c r="BPF109" s="449"/>
      <c r="BPI109" s="572"/>
      <c r="BPJ109" s="449"/>
      <c r="BPM109" s="572"/>
      <c r="BPN109" s="449"/>
      <c r="BPQ109" s="572"/>
      <c r="BPR109" s="449"/>
      <c r="BPU109" s="572"/>
      <c r="BPV109" s="449"/>
      <c r="BPY109" s="572"/>
      <c r="BPZ109" s="449"/>
      <c r="BQC109" s="572"/>
      <c r="BQD109" s="449"/>
      <c r="BQG109" s="572"/>
      <c r="BQH109" s="449"/>
      <c r="BQK109" s="572"/>
      <c r="BQL109" s="449"/>
      <c r="BQO109" s="572"/>
      <c r="BQP109" s="449"/>
      <c r="BQS109" s="572"/>
      <c r="BQT109" s="449"/>
      <c r="BQW109" s="572"/>
      <c r="BQX109" s="449"/>
      <c r="BRA109" s="572"/>
      <c r="BRB109" s="449"/>
      <c r="BRE109" s="572"/>
      <c r="BRF109" s="449"/>
      <c r="BRI109" s="572"/>
      <c r="BRJ109" s="449"/>
      <c r="BRM109" s="572"/>
      <c r="BRN109" s="449"/>
      <c r="BRQ109" s="572"/>
      <c r="BRR109" s="449"/>
      <c r="BRU109" s="572"/>
      <c r="BRV109" s="449"/>
      <c r="BRY109" s="572"/>
      <c r="BRZ109" s="449"/>
      <c r="BSC109" s="572"/>
      <c r="BSD109" s="449"/>
      <c r="BSG109" s="572"/>
      <c r="BSH109" s="449"/>
      <c r="BSK109" s="572"/>
      <c r="BSL109" s="449"/>
      <c r="BSO109" s="572"/>
      <c r="BSP109" s="449"/>
      <c r="BSS109" s="572"/>
      <c r="BST109" s="449"/>
      <c r="BSW109" s="572"/>
      <c r="BSX109" s="449"/>
      <c r="BTA109" s="572"/>
      <c r="BTB109" s="449"/>
      <c r="BTE109" s="572"/>
      <c r="BTF109" s="449"/>
      <c r="BTI109" s="572"/>
      <c r="BTJ109" s="449"/>
      <c r="BTM109" s="572"/>
      <c r="BTN109" s="449"/>
      <c r="BTQ109" s="572"/>
      <c r="BTR109" s="449"/>
      <c r="BTU109" s="572"/>
      <c r="BTV109" s="449"/>
      <c r="BTY109" s="572"/>
      <c r="BTZ109" s="449"/>
      <c r="BUC109" s="572"/>
      <c r="BUD109" s="449"/>
      <c r="BUG109" s="572"/>
      <c r="BUH109" s="449"/>
      <c r="BUK109" s="572"/>
      <c r="BUL109" s="449"/>
      <c r="BUO109" s="572"/>
      <c r="BUP109" s="449"/>
      <c r="BUS109" s="572"/>
      <c r="BUT109" s="449"/>
      <c r="BUW109" s="572"/>
      <c r="BUX109" s="449"/>
      <c r="BVA109" s="572"/>
      <c r="BVB109" s="449"/>
      <c r="BVE109" s="572"/>
      <c r="BVF109" s="449"/>
      <c r="BVI109" s="572"/>
      <c r="BVJ109" s="449"/>
      <c r="BVM109" s="572"/>
      <c r="BVN109" s="449"/>
      <c r="BVQ109" s="572"/>
      <c r="BVR109" s="449"/>
      <c r="BVU109" s="572"/>
      <c r="BVV109" s="449"/>
      <c r="BVY109" s="572"/>
      <c r="BVZ109" s="449"/>
      <c r="BWC109" s="572"/>
      <c r="BWD109" s="449"/>
      <c r="BWG109" s="572"/>
      <c r="BWH109" s="449"/>
      <c r="BWK109" s="572"/>
      <c r="BWL109" s="449"/>
      <c r="BWO109" s="572"/>
      <c r="BWP109" s="449"/>
      <c r="BWS109" s="572"/>
      <c r="BWT109" s="449"/>
      <c r="BWW109" s="572"/>
      <c r="BWX109" s="449"/>
      <c r="BXA109" s="572"/>
      <c r="BXB109" s="449"/>
      <c r="BXE109" s="572"/>
      <c r="BXF109" s="449"/>
      <c r="BXI109" s="572"/>
      <c r="BXJ109" s="449"/>
      <c r="BXM109" s="572"/>
      <c r="BXN109" s="449"/>
      <c r="BXQ109" s="572"/>
      <c r="BXR109" s="449"/>
      <c r="BXU109" s="572"/>
      <c r="BXV109" s="449"/>
      <c r="BXY109" s="572"/>
      <c r="BXZ109" s="449"/>
      <c r="BYC109" s="572"/>
      <c r="BYD109" s="449"/>
      <c r="BYG109" s="572"/>
      <c r="BYH109" s="449"/>
      <c r="BYK109" s="572"/>
      <c r="BYL109" s="449"/>
      <c r="BYO109" s="572"/>
      <c r="BYP109" s="449"/>
      <c r="BYS109" s="572"/>
      <c r="BYT109" s="449"/>
      <c r="BYW109" s="572"/>
      <c r="BYX109" s="449"/>
      <c r="BZA109" s="572"/>
      <c r="BZB109" s="449"/>
      <c r="BZE109" s="572"/>
      <c r="BZF109" s="449"/>
      <c r="BZI109" s="572"/>
      <c r="BZJ109" s="449"/>
      <c r="BZM109" s="572"/>
      <c r="BZN109" s="449"/>
      <c r="BZQ109" s="572"/>
      <c r="BZR109" s="449"/>
      <c r="BZU109" s="572"/>
      <c r="BZV109" s="449"/>
      <c r="BZY109" s="572"/>
      <c r="BZZ109" s="449"/>
      <c r="CAC109" s="572"/>
      <c r="CAD109" s="449"/>
      <c r="CAG109" s="572"/>
      <c r="CAH109" s="449"/>
      <c r="CAK109" s="572"/>
      <c r="CAL109" s="449"/>
      <c r="CAO109" s="572"/>
      <c r="CAP109" s="449"/>
      <c r="CAS109" s="572"/>
      <c r="CAT109" s="449"/>
      <c r="CAW109" s="572"/>
      <c r="CAX109" s="449"/>
      <c r="CBA109" s="572"/>
      <c r="CBB109" s="449"/>
      <c r="CBE109" s="572"/>
      <c r="CBF109" s="449"/>
      <c r="CBI109" s="572"/>
      <c r="CBJ109" s="449"/>
      <c r="CBM109" s="572"/>
      <c r="CBN109" s="449"/>
      <c r="CBQ109" s="572"/>
      <c r="CBR109" s="449"/>
      <c r="CBU109" s="572"/>
      <c r="CBV109" s="449"/>
      <c r="CBY109" s="572"/>
      <c r="CBZ109" s="449"/>
      <c r="CCC109" s="572"/>
      <c r="CCD109" s="449"/>
      <c r="CCG109" s="572"/>
      <c r="CCH109" s="449"/>
      <c r="CCK109" s="572"/>
      <c r="CCL109" s="449"/>
      <c r="CCO109" s="572"/>
      <c r="CCP109" s="449"/>
      <c r="CCS109" s="572"/>
      <c r="CCT109" s="449"/>
      <c r="CCW109" s="572"/>
      <c r="CCX109" s="449"/>
      <c r="CDA109" s="572"/>
      <c r="CDB109" s="449"/>
      <c r="CDE109" s="572"/>
      <c r="CDF109" s="449"/>
      <c r="CDI109" s="572"/>
      <c r="CDJ109" s="449"/>
      <c r="CDM109" s="572"/>
      <c r="CDN109" s="449"/>
      <c r="CDQ109" s="572"/>
      <c r="CDR109" s="449"/>
      <c r="CDU109" s="572"/>
      <c r="CDV109" s="449"/>
      <c r="CDY109" s="572"/>
      <c r="CDZ109" s="449"/>
      <c r="CEC109" s="572"/>
      <c r="CED109" s="449"/>
      <c r="CEG109" s="572"/>
      <c r="CEH109" s="449"/>
      <c r="CEK109" s="572"/>
      <c r="CEL109" s="449"/>
      <c r="CEO109" s="572"/>
      <c r="CEP109" s="449"/>
      <c r="CES109" s="572"/>
      <c r="CET109" s="449"/>
      <c r="CEW109" s="572"/>
      <c r="CEX109" s="449"/>
      <c r="CFA109" s="572"/>
      <c r="CFB109" s="449"/>
      <c r="CFE109" s="572"/>
      <c r="CFF109" s="449"/>
      <c r="CFI109" s="572"/>
      <c r="CFJ109" s="449"/>
      <c r="CFM109" s="572"/>
      <c r="CFN109" s="449"/>
      <c r="CFQ109" s="572"/>
      <c r="CFR109" s="449"/>
      <c r="CFU109" s="572"/>
      <c r="CFV109" s="449"/>
      <c r="CFY109" s="572"/>
      <c r="CFZ109" s="449"/>
      <c r="CGC109" s="572"/>
      <c r="CGD109" s="449"/>
      <c r="CGG109" s="572"/>
      <c r="CGH109" s="449"/>
      <c r="CGK109" s="572"/>
      <c r="CGL109" s="449"/>
      <c r="CGO109" s="572"/>
      <c r="CGP109" s="449"/>
      <c r="CGS109" s="572"/>
      <c r="CGT109" s="449"/>
      <c r="CGW109" s="572"/>
      <c r="CGX109" s="449"/>
      <c r="CHA109" s="572"/>
      <c r="CHB109" s="449"/>
      <c r="CHE109" s="572"/>
      <c r="CHF109" s="449"/>
      <c r="CHI109" s="572"/>
      <c r="CHJ109" s="449"/>
      <c r="CHM109" s="572"/>
      <c r="CHN109" s="449"/>
      <c r="CHQ109" s="572"/>
      <c r="CHR109" s="449"/>
      <c r="CHU109" s="572"/>
      <c r="CHV109" s="449"/>
      <c r="CHY109" s="572"/>
      <c r="CHZ109" s="449"/>
      <c r="CIC109" s="572"/>
      <c r="CID109" s="449"/>
      <c r="CIG109" s="572"/>
      <c r="CIH109" s="449"/>
      <c r="CIK109" s="572"/>
      <c r="CIL109" s="449"/>
      <c r="CIO109" s="572"/>
      <c r="CIP109" s="449"/>
      <c r="CIS109" s="572"/>
      <c r="CIT109" s="449"/>
      <c r="CIW109" s="572"/>
      <c r="CIX109" s="449"/>
      <c r="CJA109" s="572"/>
      <c r="CJB109" s="449"/>
      <c r="CJE109" s="572"/>
      <c r="CJF109" s="449"/>
      <c r="CJI109" s="572"/>
      <c r="CJJ109" s="449"/>
      <c r="CJM109" s="572"/>
      <c r="CJN109" s="449"/>
      <c r="CJQ109" s="572"/>
      <c r="CJR109" s="449"/>
      <c r="CJU109" s="572"/>
      <c r="CJV109" s="449"/>
      <c r="CJY109" s="572"/>
      <c r="CJZ109" s="449"/>
      <c r="CKC109" s="572"/>
      <c r="CKD109" s="449"/>
      <c r="CKG109" s="572"/>
      <c r="CKH109" s="449"/>
      <c r="CKK109" s="572"/>
      <c r="CKL109" s="449"/>
      <c r="CKO109" s="572"/>
      <c r="CKP109" s="449"/>
      <c r="CKS109" s="572"/>
      <c r="CKT109" s="449"/>
      <c r="CKW109" s="572"/>
      <c r="CKX109" s="449"/>
      <c r="CLA109" s="572"/>
      <c r="CLB109" s="449"/>
      <c r="CLE109" s="572"/>
      <c r="CLF109" s="449"/>
      <c r="CLI109" s="572"/>
      <c r="CLJ109" s="449"/>
      <c r="CLM109" s="572"/>
      <c r="CLN109" s="449"/>
      <c r="CLQ109" s="572"/>
      <c r="CLR109" s="449"/>
      <c r="CLU109" s="572"/>
      <c r="CLV109" s="449"/>
      <c r="CLY109" s="572"/>
      <c r="CLZ109" s="449"/>
      <c r="CMC109" s="572"/>
      <c r="CMD109" s="449"/>
      <c r="CMG109" s="572"/>
      <c r="CMH109" s="449"/>
      <c r="CMK109" s="572"/>
      <c r="CML109" s="449"/>
      <c r="CMO109" s="572"/>
      <c r="CMP109" s="449"/>
      <c r="CMS109" s="572"/>
      <c r="CMT109" s="449"/>
      <c r="CMW109" s="572"/>
      <c r="CMX109" s="449"/>
      <c r="CNA109" s="572"/>
      <c r="CNB109" s="449"/>
      <c r="CNE109" s="572"/>
      <c r="CNF109" s="449"/>
      <c r="CNI109" s="572"/>
      <c r="CNJ109" s="449"/>
      <c r="CNM109" s="572"/>
      <c r="CNN109" s="449"/>
      <c r="CNQ109" s="572"/>
      <c r="CNR109" s="449"/>
      <c r="CNU109" s="572"/>
      <c r="CNV109" s="449"/>
      <c r="CNY109" s="572"/>
      <c r="CNZ109" s="449"/>
      <c r="COC109" s="572"/>
      <c r="COD109" s="449"/>
      <c r="COG109" s="572"/>
      <c r="COH109" s="449"/>
      <c r="COK109" s="572"/>
      <c r="COL109" s="449"/>
      <c r="COO109" s="572"/>
      <c r="COP109" s="449"/>
      <c r="COS109" s="572"/>
      <c r="COT109" s="449"/>
      <c r="COW109" s="572"/>
      <c r="COX109" s="449"/>
      <c r="CPA109" s="572"/>
      <c r="CPB109" s="449"/>
      <c r="CPE109" s="572"/>
      <c r="CPF109" s="449"/>
      <c r="CPI109" s="572"/>
      <c r="CPJ109" s="449"/>
      <c r="CPM109" s="572"/>
      <c r="CPN109" s="449"/>
      <c r="CPQ109" s="572"/>
      <c r="CPR109" s="449"/>
      <c r="CPU109" s="572"/>
      <c r="CPV109" s="449"/>
      <c r="CPY109" s="572"/>
      <c r="CPZ109" s="449"/>
      <c r="CQC109" s="572"/>
      <c r="CQD109" s="449"/>
      <c r="CQG109" s="572"/>
      <c r="CQH109" s="449"/>
      <c r="CQK109" s="572"/>
      <c r="CQL109" s="449"/>
      <c r="CQO109" s="572"/>
      <c r="CQP109" s="449"/>
      <c r="CQS109" s="572"/>
      <c r="CQT109" s="449"/>
      <c r="CQW109" s="572"/>
      <c r="CQX109" s="449"/>
      <c r="CRA109" s="572"/>
      <c r="CRB109" s="449"/>
      <c r="CRE109" s="572"/>
      <c r="CRF109" s="449"/>
      <c r="CRI109" s="572"/>
      <c r="CRJ109" s="449"/>
      <c r="CRM109" s="572"/>
      <c r="CRN109" s="449"/>
      <c r="CRQ109" s="572"/>
      <c r="CRR109" s="449"/>
      <c r="CRU109" s="572"/>
      <c r="CRV109" s="449"/>
      <c r="CRY109" s="572"/>
      <c r="CRZ109" s="449"/>
      <c r="CSC109" s="572"/>
      <c r="CSD109" s="449"/>
      <c r="CSG109" s="572"/>
      <c r="CSH109" s="449"/>
      <c r="CSK109" s="572"/>
      <c r="CSL109" s="449"/>
      <c r="CSO109" s="572"/>
      <c r="CSP109" s="449"/>
      <c r="CSS109" s="572"/>
      <c r="CST109" s="449"/>
      <c r="CSW109" s="572"/>
      <c r="CSX109" s="449"/>
      <c r="CTA109" s="572"/>
      <c r="CTB109" s="449"/>
      <c r="CTE109" s="572"/>
      <c r="CTF109" s="449"/>
      <c r="CTI109" s="572"/>
      <c r="CTJ109" s="449"/>
      <c r="CTM109" s="572"/>
      <c r="CTN109" s="449"/>
      <c r="CTQ109" s="572"/>
      <c r="CTR109" s="449"/>
      <c r="CTU109" s="572"/>
      <c r="CTV109" s="449"/>
      <c r="CTY109" s="572"/>
      <c r="CTZ109" s="449"/>
      <c r="CUC109" s="572"/>
      <c r="CUD109" s="449"/>
      <c r="CUG109" s="572"/>
      <c r="CUH109" s="449"/>
      <c r="CUK109" s="572"/>
      <c r="CUL109" s="449"/>
      <c r="CUO109" s="572"/>
      <c r="CUP109" s="449"/>
      <c r="CUS109" s="572"/>
      <c r="CUT109" s="449"/>
      <c r="CUW109" s="572"/>
      <c r="CUX109" s="449"/>
      <c r="CVA109" s="572"/>
      <c r="CVB109" s="449"/>
      <c r="CVE109" s="572"/>
      <c r="CVF109" s="449"/>
      <c r="CVI109" s="572"/>
      <c r="CVJ109" s="449"/>
      <c r="CVM109" s="572"/>
      <c r="CVN109" s="449"/>
      <c r="CVQ109" s="572"/>
      <c r="CVR109" s="449"/>
      <c r="CVU109" s="572"/>
      <c r="CVV109" s="449"/>
      <c r="CVY109" s="572"/>
      <c r="CVZ109" s="449"/>
      <c r="CWC109" s="572"/>
      <c r="CWD109" s="449"/>
      <c r="CWG109" s="572"/>
      <c r="CWH109" s="449"/>
      <c r="CWK109" s="572"/>
      <c r="CWL109" s="449"/>
      <c r="CWO109" s="572"/>
      <c r="CWP109" s="449"/>
      <c r="CWS109" s="572"/>
      <c r="CWT109" s="449"/>
      <c r="CWW109" s="572"/>
      <c r="CWX109" s="449"/>
      <c r="CXA109" s="572"/>
      <c r="CXB109" s="449"/>
      <c r="CXE109" s="572"/>
      <c r="CXF109" s="449"/>
      <c r="CXI109" s="572"/>
      <c r="CXJ109" s="449"/>
      <c r="CXM109" s="572"/>
      <c r="CXN109" s="449"/>
      <c r="CXQ109" s="572"/>
      <c r="CXR109" s="449"/>
      <c r="CXU109" s="572"/>
      <c r="CXV109" s="449"/>
      <c r="CXY109" s="572"/>
      <c r="CXZ109" s="449"/>
      <c r="CYC109" s="572"/>
      <c r="CYD109" s="449"/>
      <c r="CYG109" s="572"/>
      <c r="CYH109" s="449"/>
      <c r="CYK109" s="572"/>
      <c r="CYL109" s="449"/>
      <c r="CYO109" s="572"/>
      <c r="CYP109" s="449"/>
      <c r="CYS109" s="572"/>
      <c r="CYT109" s="449"/>
      <c r="CYW109" s="572"/>
      <c r="CYX109" s="449"/>
      <c r="CZA109" s="572"/>
      <c r="CZB109" s="449"/>
      <c r="CZE109" s="572"/>
      <c r="CZF109" s="449"/>
      <c r="CZI109" s="572"/>
      <c r="CZJ109" s="449"/>
      <c r="CZM109" s="572"/>
      <c r="CZN109" s="449"/>
      <c r="CZQ109" s="572"/>
      <c r="CZR109" s="449"/>
      <c r="CZU109" s="572"/>
      <c r="CZV109" s="449"/>
      <c r="CZY109" s="572"/>
      <c r="CZZ109" s="449"/>
      <c r="DAC109" s="572"/>
      <c r="DAD109" s="449"/>
      <c r="DAG109" s="572"/>
      <c r="DAH109" s="449"/>
      <c r="DAK109" s="572"/>
      <c r="DAL109" s="449"/>
      <c r="DAO109" s="572"/>
      <c r="DAP109" s="449"/>
      <c r="DAS109" s="572"/>
      <c r="DAT109" s="449"/>
      <c r="DAW109" s="572"/>
      <c r="DAX109" s="449"/>
      <c r="DBA109" s="572"/>
      <c r="DBB109" s="449"/>
      <c r="DBE109" s="572"/>
      <c r="DBF109" s="449"/>
      <c r="DBI109" s="572"/>
      <c r="DBJ109" s="449"/>
      <c r="DBM109" s="572"/>
      <c r="DBN109" s="449"/>
      <c r="DBQ109" s="572"/>
      <c r="DBR109" s="449"/>
      <c r="DBU109" s="572"/>
      <c r="DBV109" s="449"/>
      <c r="DBY109" s="572"/>
      <c r="DBZ109" s="449"/>
      <c r="DCC109" s="572"/>
      <c r="DCD109" s="449"/>
      <c r="DCG109" s="572"/>
      <c r="DCH109" s="449"/>
      <c r="DCK109" s="572"/>
      <c r="DCL109" s="449"/>
      <c r="DCO109" s="572"/>
      <c r="DCP109" s="449"/>
      <c r="DCS109" s="572"/>
      <c r="DCT109" s="449"/>
      <c r="DCW109" s="572"/>
      <c r="DCX109" s="449"/>
      <c r="DDA109" s="572"/>
      <c r="DDB109" s="449"/>
      <c r="DDE109" s="572"/>
      <c r="DDF109" s="449"/>
      <c r="DDI109" s="572"/>
      <c r="DDJ109" s="449"/>
      <c r="DDM109" s="572"/>
      <c r="DDN109" s="449"/>
      <c r="DDQ109" s="572"/>
      <c r="DDR109" s="449"/>
      <c r="DDU109" s="572"/>
      <c r="DDV109" s="449"/>
      <c r="DDY109" s="572"/>
      <c r="DDZ109" s="449"/>
      <c r="DEC109" s="572"/>
      <c r="DED109" s="449"/>
      <c r="DEG109" s="572"/>
      <c r="DEH109" s="449"/>
      <c r="DEK109" s="572"/>
      <c r="DEL109" s="449"/>
      <c r="DEO109" s="572"/>
      <c r="DEP109" s="449"/>
      <c r="DES109" s="572"/>
      <c r="DET109" s="449"/>
      <c r="DEW109" s="572"/>
      <c r="DEX109" s="449"/>
      <c r="DFA109" s="572"/>
      <c r="DFB109" s="449"/>
      <c r="DFE109" s="572"/>
      <c r="DFF109" s="449"/>
      <c r="DFI109" s="572"/>
      <c r="DFJ109" s="449"/>
      <c r="DFM109" s="572"/>
      <c r="DFN109" s="449"/>
      <c r="DFQ109" s="572"/>
      <c r="DFR109" s="449"/>
      <c r="DFU109" s="572"/>
      <c r="DFV109" s="449"/>
      <c r="DFY109" s="572"/>
      <c r="DFZ109" s="449"/>
      <c r="DGC109" s="572"/>
      <c r="DGD109" s="449"/>
      <c r="DGG109" s="572"/>
      <c r="DGH109" s="449"/>
      <c r="DGK109" s="572"/>
      <c r="DGL109" s="449"/>
      <c r="DGO109" s="572"/>
      <c r="DGP109" s="449"/>
      <c r="DGS109" s="572"/>
      <c r="DGT109" s="449"/>
      <c r="DGW109" s="572"/>
      <c r="DGX109" s="449"/>
      <c r="DHA109" s="572"/>
      <c r="DHB109" s="449"/>
      <c r="DHE109" s="572"/>
      <c r="DHF109" s="449"/>
      <c r="DHI109" s="572"/>
      <c r="DHJ109" s="449"/>
      <c r="DHM109" s="572"/>
      <c r="DHN109" s="449"/>
      <c r="DHQ109" s="572"/>
      <c r="DHR109" s="449"/>
      <c r="DHU109" s="572"/>
      <c r="DHV109" s="449"/>
      <c r="DHY109" s="572"/>
      <c r="DHZ109" s="449"/>
      <c r="DIC109" s="572"/>
      <c r="DID109" s="449"/>
      <c r="DIG109" s="572"/>
      <c r="DIH109" s="449"/>
      <c r="DIK109" s="572"/>
      <c r="DIL109" s="449"/>
      <c r="DIO109" s="572"/>
      <c r="DIP109" s="449"/>
      <c r="DIS109" s="572"/>
      <c r="DIT109" s="449"/>
      <c r="DIW109" s="572"/>
      <c r="DIX109" s="449"/>
      <c r="DJA109" s="572"/>
      <c r="DJB109" s="449"/>
      <c r="DJE109" s="572"/>
      <c r="DJF109" s="449"/>
      <c r="DJI109" s="572"/>
      <c r="DJJ109" s="449"/>
      <c r="DJM109" s="572"/>
      <c r="DJN109" s="449"/>
      <c r="DJQ109" s="572"/>
      <c r="DJR109" s="449"/>
      <c r="DJU109" s="572"/>
      <c r="DJV109" s="449"/>
      <c r="DJY109" s="572"/>
      <c r="DJZ109" s="449"/>
      <c r="DKC109" s="572"/>
      <c r="DKD109" s="449"/>
      <c r="DKG109" s="572"/>
      <c r="DKH109" s="449"/>
      <c r="DKK109" s="572"/>
      <c r="DKL109" s="449"/>
      <c r="DKO109" s="572"/>
      <c r="DKP109" s="449"/>
      <c r="DKS109" s="572"/>
      <c r="DKT109" s="449"/>
      <c r="DKW109" s="572"/>
      <c r="DKX109" s="449"/>
      <c r="DLA109" s="572"/>
      <c r="DLB109" s="449"/>
      <c r="DLE109" s="572"/>
      <c r="DLF109" s="449"/>
      <c r="DLI109" s="572"/>
      <c r="DLJ109" s="449"/>
      <c r="DLM109" s="572"/>
      <c r="DLN109" s="449"/>
      <c r="DLQ109" s="572"/>
      <c r="DLR109" s="449"/>
      <c r="DLU109" s="572"/>
      <c r="DLV109" s="449"/>
      <c r="DLY109" s="572"/>
      <c r="DLZ109" s="449"/>
      <c r="DMC109" s="572"/>
      <c r="DMD109" s="449"/>
      <c r="DMG109" s="572"/>
      <c r="DMH109" s="449"/>
      <c r="DMK109" s="572"/>
      <c r="DML109" s="449"/>
      <c r="DMO109" s="572"/>
      <c r="DMP109" s="449"/>
      <c r="DMS109" s="572"/>
      <c r="DMT109" s="449"/>
      <c r="DMW109" s="572"/>
      <c r="DMX109" s="449"/>
      <c r="DNA109" s="572"/>
      <c r="DNB109" s="449"/>
      <c r="DNE109" s="572"/>
      <c r="DNF109" s="449"/>
      <c r="DNI109" s="572"/>
      <c r="DNJ109" s="449"/>
      <c r="DNM109" s="572"/>
      <c r="DNN109" s="449"/>
      <c r="DNQ109" s="572"/>
      <c r="DNR109" s="449"/>
      <c r="DNU109" s="572"/>
      <c r="DNV109" s="449"/>
      <c r="DNY109" s="572"/>
      <c r="DNZ109" s="449"/>
      <c r="DOC109" s="572"/>
      <c r="DOD109" s="449"/>
      <c r="DOG109" s="572"/>
      <c r="DOH109" s="449"/>
      <c r="DOK109" s="572"/>
      <c r="DOL109" s="449"/>
      <c r="DOO109" s="572"/>
      <c r="DOP109" s="449"/>
      <c r="DOS109" s="572"/>
      <c r="DOT109" s="449"/>
      <c r="DOW109" s="572"/>
      <c r="DOX109" s="449"/>
      <c r="DPA109" s="572"/>
      <c r="DPB109" s="449"/>
      <c r="DPE109" s="572"/>
      <c r="DPF109" s="449"/>
      <c r="DPI109" s="572"/>
      <c r="DPJ109" s="449"/>
      <c r="DPM109" s="572"/>
      <c r="DPN109" s="449"/>
      <c r="DPQ109" s="572"/>
      <c r="DPR109" s="449"/>
      <c r="DPU109" s="572"/>
      <c r="DPV109" s="449"/>
      <c r="DPY109" s="572"/>
      <c r="DPZ109" s="449"/>
      <c r="DQC109" s="572"/>
      <c r="DQD109" s="449"/>
      <c r="DQG109" s="572"/>
      <c r="DQH109" s="449"/>
      <c r="DQK109" s="572"/>
      <c r="DQL109" s="449"/>
      <c r="DQO109" s="572"/>
      <c r="DQP109" s="449"/>
      <c r="DQS109" s="572"/>
      <c r="DQT109" s="449"/>
      <c r="DQW109" s="572"/>
      <c r="DQX109" s="449"/>
      <c r="DRA109" s="572"/>
      <c r="DRB109" s="449"/>
      <c r="DRE109" s="572"/>
      <c r="DRF109" s="449"/>
      <c r="DRI109" s="572"/>
      <c r="DRJ109" s="449"/>
      <c r="DRM109" s="572"/>
      <c r="DRN109" s="449"/>
      <c r="DRQ109" s="572"/>
      <c r="DRR109" s="449"/>
      <c r="DRU109" s="572"/>
      <c r="DRV109" s="449"/>
      <c r="DRY109" s="572"/>
      <c r="DRZ109" s="449"/>
      <c r="DSC109" s="572"/>
      <c r="DSD109" s="449"/>
      <c r="DSG109" s="572"/>
      <c r="DSH109" s="449"/>
      <c r="DSK109" s="572"/>
      <c r="DSL109" s="449"/>
      <c r="DSO109" s="572"/>
      <c r="DSP109" s="449"/>
      <c r="DSS109" s="572"/>
      <c r="DST109" s="449"/>
      <c r="DSW109" s="572"/>
      <c r="DSX109" s="449"/>
      <c r="DTA109" s="572"/>
      <c r="DTB109" s="449"/>
      <c r="DTE109" s="572"/>
      <c r="DTF109" s="449"/>
      <c r="DTI109" s="572"/>
      <c r="DTJ109" s="449"/>
      <c r="DTM109" s="572"/>
      <c r="DTN109" s="449"/>
      <c r="DTQ109" s="572"/>
      <c r="DTR109" s="449"/>
      <c r="DTU109" s="572"/>
      <c r="DTV109" s="449"/>
      <c r="DTY109" s="572"/>
      <c r="DTZ109" s="449"/>
      <c r="DUC109" s="572"/>
      <c r="DUD109" s="449"/>
      <c r="DUG109" s="572"/>
      <c r="DUH109" s="449"/>
      <c r="DUK109" s="572"/>
      <c r="DUL109" s="449"/>
      <c r="DUO109" s="572"/>
      <c r="DUP109" s="449"/>
      <c r="DUS109" s="572"/>
      <c r="DUT109" s="449"/>
      <c r="DUW109" s="572"/>
      <c r="DUX109" s="449"/>
      <c r="DVA109" s="572"/>
      <c r="DVB109" s="449"/>
      <c r="DVE109" s="572"/>
      <c r="DVF109" s="449"/>
      <c r="DVI109" s="572"/>
      <c r="DVJ109" s="449"/>
      <c r="DVM109" s="572"/>
      <c r="DVN109" s="449"/>
      <c r="DVQ109" s="572"/>
      <c r="DVR109" s="449"/>
      <c r="DVU109" s="572"/>
      <c r="DVV109" s="449"/>
      <c r="DVY109" s="572"/>
      <c r="DVZ109" s="449"/>
      <c r="DWC109" s="572"/>
      <c r="DWD109" s="449"/>
      <c r="DWG109" s="572"/>
      <c r="DWH109" s="449"/>
      <c r="DWK109" s="572"/>
      <c r="DWL109" s="449"/>
      <c r="DWO109" s="572"/>
      <c r="DWP109" s="449"/>
      <c r="DWS109" s="572"/>
      <c r="DWT109" s="449"/>
      <c r="DWW109" s="572"/>
      <c r="DWX109" s="449"/>
      <c r="DXA109" s="572"/>
      <c r="DXB109" s="449"/>
      <c r="DXE109" s="572"/>
      <c r="DXF109" s="449"/>
      <c r="DXI109" s="572"/>
      <c r="DXJ109" s="449"/>
      <c r="DXM109" s="572"/>
      <c r="DXN109" s="449"/>
      <c r="DXQ109" s="572"/>
      <c r="DXR109" s="449"/>
      <c r="DXU109" s="572"/>
      <c r="DXV109" s="449"/>
      <c r="DXY109" s="572"/>
      <c r="DXZ109" s="449"/>
      <c r="DYC109" s="572"/>
      <c r="DYD109" s="449"/>
      <c r="DYG109" s="572"/>
      <c r="DYH109" s="449"/>
      <c r="DYK109" s="572"/>
      <c r="DYL109" s="449"/>
      <c r="DYO109" s="572"/>
      <c r="DYP109" s="449"/>
      <c r="DYS109" s="572"/>
      <c r="DYT109" s="449"/>
      <c r="DYW109" s="572"/>
      <c r="DYX109" s="449"/>
      <c r="DZA109" s="572"/>
      <c r="DZB109" s="449"/>
      <c r="DZE109" s="572"/>
      <c r="DZF109" s="449"/>
      <c r="DZI109" s="572"/>
      <c r="DZJ109" s="449"/>
      <c r="DZM109" s="572"/>
      <c r="DZN109" s="449"/>
      <c r="DZQ109" s="572"/>
      <c r="DZR109" s="449"/>
      <c r="DZU109" s="572"/>
      <c r="DZV109" s="449"/>
      <c r="DZY109" s="572"/>
      <c r="DZZ109" s="449"/>
      <c r="EAC109" s="572"/>
      <c r="EAD109" s="449"/>
      <c r="EAG109" s="572"/>
      <c r="EAH109" s="449"/>
      <c r="EAK109" s="572"/>
      <c r="EAL109" s="449"/>
      <c r="EAO109" s="572"/>
      <c r="EAP109" s="449"/>
      <c r="EAS109" s="572"/>
      <c r="EAT109" s="449"/>
      <c r="EAW109" s="572"/>
      <c r="EAX109" s="449"/>
      <c r="EBA109" s="572"/>
      <c r="EBB109" s="449"/>
      <c r="EBE109" s="572"/>
      <c r="EBF109" s="449"/>
      <c r="EBI109" s="572"/>
      <c r="EBJ109" s="449"/>
      <c r="EBM109" s="572"/>
      <c r="EBN109" s="449"/>
      <c r="EBQ109" s="572"/>
      <c r="EBR109" s="449"/>
      <c r="EBU109" s="572"/>
      <c r="EBV109" s="449"/>
      <c r="EBY109" s="572"/>
      <c r="EBZ109" s="449"/>
      <c r="ECC109" s="572"/>
      <c r="ECD109" s="449"/>
      <c r="ECG109" s="572"/>
      <c r="ECH109" s="449"/>
      <c r="ECK109" s="572"/>
      <c r="ECL109" s="449"/>
      <c r="ECO109" s="572"/>
      <c r="ECP109" s="449"/>
      <c r="ECS109" s="572"/>
      <c r="ECT109" s="449"/>
      <c r="ECW109" s="572"/>
      <c r="ECX109" s="449"/>
      <c r="EDA109" s="572"/>
      <c r="EDB109" s="449"/>
      <c r="EDE109" s="572"/>
      <c r="EDF109" s="449"/>
      <c r="EDI109" s="572"/>
      <c r="EDJ109" s="449"/>
      <c r="EDM109" s="572"/>
      <c r="EDN109" s="449"/>
      <c r="EDQ109" s="572"/>
      <c r="EDR109" s="449"/>
      <c r="EDU109" s="572"/>
      <c r="EDV109" s="449"/>
      <c r="EDY109" s="572"/>
      <c r="EDZ109" s="449"/>
      <c r="EEC109" s="572"/>
      <c r="EED109" s="449"/>
      <c r="EEG109" s="572"/>
      <c r="EEH109" s="449"/>
      <c r="EEK109" s="572"/>
      <c r="EEL109" s="449"/>
      <c r="EEO109" s="572"/>
      <c r="EEP109" s="449"/>
      <c r="EES109" s="572"/>
      <c r="EET109" s="449"/>
      <c r="EEW109" s="572"/>
      <c r="EEX109" s="449"/>
      <c r="EFA109" s="572"/>
      <c r="EFB109" s="449"/>
      <c r="EFE109" s="572"/>
      <c r="EFF109" s="449"/>
      <c r="EFI109" s="572"/>
      <c r="EFJ109" s="449"/>
      <c r="EFM109" s="572"/>
      <c r="EFN109" s="449"/>
      <c r="EFQ109" s="572"/>
      <c r="EFR109" s="449"/>
      <c r="EFU109" s="572"/>
      <c r="EFV109" s="449"/>
      <c r="EFY109" s="572"/>
      <c r="EFZ109" s="449"/>
      <c r="EGC109" s="572"/>
      <c r="EGD109" s="449"/>
      <c r="EGG109" s="572"/>
      <c r="EGH109" s="449"/>
      <c r="EGK109" s="572"/>
      <c r="EGL109" s="449"/>
      <c r="EGO109" s="572"/>
      <c r="EGP109" s="449"/>
      <c r="EGS109" s="572"/>
      <c r="EGT109" s="449"/>
      <c r="EGW109" s="572"/>
      <c r="EGX109" s="449"/>
      <c r="EHA109" s="572"/>
      <c r="EHB109" s="449"/>
      <c r="EHE109" s="572"/>
      <c r="EHF109" s="449"/>
      <c r="EHI109" s="572"/>
      <c r="EHJ109" s="449"/>
      <c r="EHM109" s="572"/>
      <c r="EHN109" s="449"/>
      <c r="EHQ109" s="572"/>
      <c r="EHR109" s="449"/>
      <c r="EHU109" s="572"/>
      <c r="EHV109" s="449"/>
      <c r="EHY109" s="572"/>
      <c r="EHZ109" s="449"/>
      <c r="EIC109" s="572"/>
      <c r="EID109" s="449"/>
      <c r="EIG109" s="572"/>
      <c r="EIH109" s="449"/>
      <c r="EIK109" s="572"/>
      <c r="EIL109" s="449"/>
      <c r="EIO109" s="572"/>
      <c r="EIP109" s="449"/>
      <c r="EIS109" s="572"/>
      <c r="EIT109" s="449"/>
      <c r="EIW109" s="572"/>
      <c r="EIX109" s="449"/>
      <c r="EJA109" s="572"/>
      <c r="EJB109" s="449"/>
      <c r="EJE109" s="572"/>
      <c r="EJF109" s="449"/>
      <c r="EJI109" s="572"/>
      <c r="EJJ109" s="449"/>
      <c r="EJM109" s="572"/>
      <c r="EJN109" s="449"/>
      <c r="EJQ109" s="572"/>
      <c r="EJR109" s="449"/>
      <c r="EJU109" s="572"/>
      <c r="EJV109" s="449"/>
      <c r="EJY109" s="572"/>
      <c r="EJZ109" s="449"/>
      <c r="EKC109" s="572"/>
      <c r="EKD109" s="449"/>
      <c r="EKG109" s="572"/>
      <c r="EKH109" s="449"/>
      <c r="EKK109" s="572"/>
      <c r="EKL109" s="449"/>
      <c r="EKO109" s="572"/>
      <c r="EKP109" s="449"/>
      <c r="EKS109" s="572"/>
      <c r="EKT109" s="449"/>
      <c r="EKW109" s="572"/>
      <c r="EKX109" s="449"/>
      <c r="ELA109" s="572"/>
      <c r="ELB109" s="449"/>
      <c r="ELE109" s="572"/>
      <c r="ELF109" s="449"/>
      <c r="ELI109" s="572"/>
      <c r="ELJ109" s="449"/>
      <c r="ELM109" s="572"/>
      <c r="ELN109" s="449"/>
      <c r="ELQ109" s="572"/>
      <c r="ELR109" s="449"/>
      <c r="ELU109" s="572"/>
      <c r="ELV109" s="449"/>
      <c r="ELY109" s="572"/>
      <c r="ELZ109" s="449"/>
      <c r="EMC109" s="572"/>
      <c r="EMD109" s="449"/>
      <c r="EMG109" s="572"/>
      <c r="EMH109" s="449"/>
      <c r="EMK109" s="572"/>
      <c r="EML109" s="449"/>
      <c r="EMO109" s="572"/>
      <c r="EMP109" s="449"/>
      <c r="EMS109" s="572"/>
      <c r="EMT109" s="449"/>
      <c r="EMW109" s="572"/>
      <c r="EMX109" s="449"/>
      <c r="ENA109" s="572"/>
      <c r="ENB109" s="449"/>
      <c r="ENE109" s="572"/>
      <c r="ENF109" s="449"/>
      <c r="ENI109" s="572"/>
      <c r="ENJ109" s="449"/>
      <c r="ENM109" s="572"/>
      <c r="ENN109" s="449"/>
      <c r="ENQ109" s="572"/>
      <c r="ENR109" s="449"/>
      <c r="ENU109" s="572"/>
      <c r="ENV109" s="449"/>
      <c r="ENY109" s="572"/>
      <c r="ENZ109" s="449"/>
      <c r="EOC109" s="572"/>
      <c r="EOD109" s="449"/>
      <c r="EOG109" s="572"/>
      <c r="EOH109" s="449"/>
      <c r="EOK109" s="572"/>
      <c r="EOL109" s="449"/>
      <c r="EOO109" s="572"/>
      <c r="EOP109" s="449"/>
      <c r="EOS109" s="572"/>
      <c r="EOT109" s="449"/>
      <c r="EOW109" s="572"/>
      <c r="EOX109" s="449"/>
      <c r="EPA109" s="572"/>
      <c r="EPB109" s="449"/>
      <c r="EPE109" s="572"/>
      <c r="EPF109" s="449"/>
      <c r="EPI109" s="572"/>
      <c r="EPJ109" s="449"/>
      <c r="EPM109" s="572"/>
      <c r="EPN109" s="449"/>
      <c r="EPQ109" s="572"/>
      <c r="EPR109" s="449"/>
      <c r="EPU109" s="572"/>
      <c r="EPV109" s="449"/>
      <c r="EPY109" s="572"/>
      <c r="EPZ109" s="449"/>
      <c r="EQC109" s="572"/>
      <c r="EQD109" s="449"/>
      <c r="EQG109" s="572"/>
      <c r="EQH109" s="449"/>
      <c r="EQK109" s="572"/>
      <c r="EQL109" s="449"/>
      <c r="EQO109" s="572"/>
      <c r="EQP109" s="449"/>
      <c r="EQS109" s="572"/>
      <c r="EQT109" s="449"/>
      <c r="EQW109" s="572"/>
      <c r="EQX109" s="449"/>
      <c r="ERA109" s="572"/>
      <c r="ERB109" s="449"/>
      <c r="ERE109" s="572"/>
      <c r="ERF109" s="449"/>
      <c r="ERI109" s="572"/>
      <c r="ERJ109" s="449"/>
      <c r="ERM109" s="572"/>
      <c r="ERN109" s="449"/>
      <c r="ERQ109" s="572"/>
      <c r="ERR109" s="449"/>
      <c r="ERU109" s="572"/>
      <c r="ERV109" s="449"/>
      <c r="ERY109" s="572"/>
      <c r="ERZ109" s="449"/>
      <c r="ESC109" s="572"/>
      <c r="ESD109" s="449"/>
      <c r="ESG109" s="572"/>
      <c r="ESH109" s="449"/>
      <c r="ESK109" s="572"/>
      <c r="ESL109" s="449"/>
      <c r="ESO109" s="572"/>
      <c r="ESP109" s="449"/>
      <c r="ESS109" s="572"/>
      <c r="EST109" s="449"/>
      <c r="ESW109" s="572"/>
      <c r="ESX109" s="449"/>
      <c r="ETA109" s="572"/>
      <c r="ETB109" s="449"/>
      <c r="ETE109" s="572"/>
      <c r="ETF109" s="449"/>
      <c r="ETI109" s="572"/>
      <c r="ETJ109" s="449"/>
      <c r="ETM109" s="572"/>
      <c r="ETN109" s="449"/>
      <c r="ETQ109" s="572"/>
      <c r="ETR109" s="449"/>
      <c r="ETU109" s="572"/>
      <c r="ETV109" s="449"/>
      <c r="ETY109" s="572"/>
      <c r="ETZ109" s="449"/>
      <c r="EUC109" s="572"/>
      <c r="EUD109" s="449"/>
      <c r="EUG109" s="572"/>
      <c r="EUH109" s="449"/>
      <c r="EUK109" s="572"/>
      <c r="EUL109" s="449"/>
      <c r="EUO109" s="572"/>
      <c r="EUP109" s="449"/>
      <c r="EUS109" s="572"/>
      <c r="EUT109" s="449"/>
      <c r="EUW109" s="572"/>
      <c r="EUX109" s="449"/>
      <c r="EVA109" s="572"/>
      <c r="EVB109" s="449"/>
      <c r="EVE109" s="572"/>
      <c r="EVF109" s="449"/>
      <c r="EVI109" s="572"/>
      <c r="EVJ109" s="449"/>
      <c r="EVM109" s="572"/>
      <c r="EVN109" s="449"/>
      <c r="EVQ109" s="572"/>
      <c r="EVR109" s="449"/>
      <c r="EVU109" s="572"/>
      <c r="EVV109" s="449"/>
      <c r="EVY109" s="572"/>
      <c r="EVZ109" s="449"/>
      <c r="EWC109" s="572"/>
      <c r="EWD109" s="449"/>
      <c r="EWG109" s="572"/>
      <c r="EWH109" s="449"/>
      <c r="EWK109" s="572"/>
      <c r="EWL109" s="449"/>
      <c r="EWO109" s="572"/>
      <c r="EWP109" s="449"/>
      <c r="EWS109" s="572"/>
      <c r="EWT109" s="449"/>
      <c r="EWW109" s="572"/>
      <c r="EWX109" s="449"/>
      <c r="EXA109" s="572"/>
      <c r="EXB109" s="449"/>
      <c r="EXE109" s="572"/>
      <c r="EXF109" s="449"/>
      <c r="EXI109" s="572"/>
      <c r="EXJ109" s="449"/>
      <c r="EXM109" s="572"/>
      <c r="EXN109" s="449"/>
      <c r="EXQ109" s="572"/>
      <c r="EXR109" s="449"/>
      <c r="EXU109" s="572"/>
      <c r="EXV109" s="449"/>
      <c r="EXY109" s="572"/>
      <c r="EXZ109" s="449"/>
      <c r="EYC109" s="572"/>
      <c r="EYD109" s="449"/>
      <c r="EYG109" s="572"/>
      <c r="EYH109" s="449"/>
      <c r="EYK109" s="572"/>
      <c r="EYL109" s="449"/>
      <c r="EYO109" s="572"/>
      <c r="EYP109" s="449"/>
      <c r="EYS109" s="572"/>
      <c r="EYT109" s="449"/>
      <c r="EYW109" s="572"/>
      <c r="EYX109" s="449"/>
      <c r="EZA109" s="572"/>
      <c r="EZB109" s="449"/>
      <c r="EZE109" s="572"/>
      <c r="EZF109" s="449"/>
      <c r="EZI109" s="572"/>
      <c r="EZJ109" s="449"/>
      <c r="EZM109" s="572"/>
      <c r="EZN109" s="449"/>
      <c r="EZQ109" s="572"/>
      <c r="EZR109" s="449"/>
      <c r="EZU109" s="572"/>
      <c r="EZV109" s="449"/>
      <c r="EZY109" s="572"/>
      <c r="EZZ109" s="449"/>
      <c r="FAC109" s="572"/>
      <c r="FAD109" s="449"/>
      <c r="FAG109" s="572"/>
      <c r="FAH109" s="449"/>
      <c r="FAK109" s="572"/>
      <c r="FAL109" s="449"/>
      <c r="FAO109" s="572"/>
      <c r="FAP109" s="449"/>
      <c r="FAS109" s="572"/>
      <c r="FAT109" s="449"/>
      <c r="FAW109" s="572"/>
      <c r="FAX109" s="449"/>
      <c r="FBA109" s="572"/>
      <c r="FBB109" s="449"/>
      <c r="FBE109" s="572"/>
      <c r="FBF109" s="449"/>
      <c r="FBI109" s="572"/>
      <c r="FBJ109" s="449"/>
      <c r="FBM109" s="572"/>
      <c r="FBN109" s="449"/>
      <c r="FBQ109" s="572"/>
      <c r="FBR109" s="449"/>
      <c r="FBU109" s="572"/>
      <c r="FBV109" s="449"/>
      <c r="FBY109" s="572"/>
      <c r="FBZ109" s="449"/>
      <c r="FCC109" s="572"/>
      <c r="FCD109" s="449"/>
      <c r="FCG109" s="572"/>
      <c r="FCH109" s="449"/>
      <c r="FCK109" s="572"/>
      <c r="FCL109" s="449"/>
      <c r="FCO109" s="572"/>
      <c r="FCP109" s="449"/>
      <c r="FCS109" s="572"/>
      <c r="FCT109" s="449"/>
      <c r="FCW109" s="572"/>
      <c r="FCX109" s="449"/>
      <c r="FDA109" s="572"/>
      <c r="FDB109" s="449"/>
      <c r="FDE109" s="572"/>
      <c r="FDF109" s="449"/>
      <c r="FDI109" s="572"/>
      <c r="FDJ109" s="449"/>
      <c r="FDM109" s="572"/>
      <c r="FDN109" s="449"/>
      <c r="FDQ109" s="572"/>
      <c r="FDR109" s="449"/>
      <c r="FDU109" s="572"/>
      <c r="FDV109" s="449"/>
      <c r="FDY109" s="572"/>
      <c r="FDZ109" s="449"/>
      <c r="FEC109" s="572"/>
      <c r="FED109" s="449"/>
      <c r="FEG109" s="572"/>
      <c r="FEH109" s="449"/>
      <c r="FEK109" s="572"/>
      <c r="FEL109" s="449"/>
      <c r="FEO109" s="572"/>
      <c r="FEP109" s="449"/>
      <c r="FES109" s="572"/>
      <c r="FET109" s="449"/>
      <c r="FEW109" s="572"/>
      <c r="FEX109" s="449"/>
      <c r="FFA109" s="572"/>
      <c r="FFB109" s="449"/>
      <c r="FFE109" s="572"/>
      <c r="FFF109" s="449"/>
      <c r="FFI109" s="572"/>
      <c r="FFJ109" s="449"/>
      <c r="FFM109" s="572"/>
      <c r="FFN109" s="449"/>
      <c r="FFQ109" s="572"/>
      <c r="FFR109" s="449"/>
      <c r="FFU109" s="572"/>
      <c r="FFV109" s="449"/>
      <c r="FFY109" s="572"/>
      <c r="FFZ109" s="449"/>
      <c r="FGC109" s="572"/>
      <c r="FGD109" s="449"/>
      <c r="FGG109" s="572"/>
      <c r="FGH109" s="449"/>
      <c r="FGK109" s="572"/>
      <c r="FGL109" s="449"/>
      <c r="FGO109" s="572"/>
      <c r="FGP109" s="449"/>
      <c r="FGS109" s="572"/>
      <c r="FGT109" s="449"/>
      <c r="FGW109" s="572"/>
      <c r="FGX109" s="449"/>
      <c r="FHA109" s="572"/>
      <c r="FHB109" s="449"/>
      <c r="FHE109" s="572"/>
      <c r="FHF109" s="449"/>
      <c r="FHI109" s="572"/>
      <c r="FHJ109" s="449"/>
      <c r="FHM109" s="572"/>
      <c r="FHN109" s="449"/>
      <c r="FHQ109" s="572"/>
      <c r="FHR109" s="449"/>
      <c r="FHU109" s="572"/>
      <c r="FHV109" s="449"/>
      <c r="FHY109" s="572"/>
      <c r="FHZ109" s="449"/>
      <c r="FIC109" s="572"/>
      <c r="FID109" s="449"/>
      <c r="FIG109" s="572"/>
      <c r="FIH109" s="449"/>
      <c r="FIK109" s="572"/>
      <c r="FIL109" s="449"/>
      <c r="FIO109" s="572"/>
      <c r="FIP109" s="449"/>
      <c r="FIS109" s="572"/>
      <c r="FIT109" s="449"/>
      <c r="FIW109" s="572"/>
      <c r="FIX109" s="449"/>
      <c r="FJA109" s="572"/>
      <c r="FJB109" s="449"/>
      <c r="FJE109" s="572"/>
      <c r="FJF109" s="449"/>
      <c r="FJI109" s="572"/>
      <c r="FJJ109" s="449"/>
      <c r="FJM109" s="572"/>
      <c r="FJN109" s="449"/>
      <c r="FJQ109" s="572"/>
      <c r="FJR109" s="449"/>
      <c r="FJU109" s="572"/>
      <c r="FJV109" s="449"/>
      <c r="FJY109" s="572"/>
      <c r="FJZ109" s="449"/>
      <c r="FKC109" s="572"/>
      <c r="FKD109" s="449"/>
      <c r="FKG109" s="572"/>
      <c r="FKH109" s="449"/>
      <c r="FKK109" s="572"/>
      <c r="FKL109" s="449"/>
      <c r="FKO109" s="572"/>
      <c r="FKP109" s="449"/>
      <c r="FKS109" s="572"/>
      <c r="FKT109" s="449"/>
      <c r="FKW109" s="572"/>
      <c r="FKX109" s="449"/>
      <c r="FLA109" s="572"/>
      <c r="FLB109" s="449"/>
      <c r="FLE109" s="572"/>
      <c r="FLF109" s="449"/>
      <c r="FLI109" s="572"/>
      <c r="FLJ109" s="449"/>
      <c r="FLM109" s="572"/>
      <c r="FLN109" s="449"/>
      <c r="FLQ109" s="572"/>
      <c r="FLR109" s="449"/>
      <c r="FLU109" s="572"/>
      <c r="FLV109" s="449"/>
      <c r="FLY109" s="572"/>
      <c r="FLZ109" s="449"/>
      <c r="FMC109" s="572"/>
      <c r="FMD109" s="449"/>
      <c r="FMG109" s="572"/>
      <c r="FMH109" s="449"/>
      <c r="FMK109" s="572"/>
      <c r="FML109" s="449"/>
      <c r="FMO109" s="572"/>
      <c r="FMP109" s="449"/>
      <c r="FMS109" s="572"/>
      <c r="FMT109" s="449"/>
      <c r="FMW109" s="572"/>
      <c r="FMX109" s="449"/>
      <c r="FNA109" s="572"/>
      <c r="FNB109" s="449"/>
      <c r="FNE109" s="572"/>
      <c r="FNF109" s="449"/>
      <c r="FNI109" s="572"/>
      <c r="FNJ109" s="449"/>
      <c r="FNM109" s="572"/>
      <c r="FNN109" s="449"/>
      <c r="FNQ109" s="572"/>
      <c r="FNR109" s="449"/>
      <c r="FNU109" s="572"/>
      <c r="FNV109" s="449"/>
      <c r="FNY109" s="572"/>
      <c r="FNZ109" s="449"/>
      <c r="FOC109" s="572"/>
      <c r="FOD109" s="449"/>
      <c r="FOG109" s="572"/>
      <c r="FOH109" s="449"/>
      <c r="FOK109" s="572"/>
      <c r="FOL109" s="449"/>
      <c r="FOO109" s="572"/>
      <c r="FOP109" s="449"/>
      <c r="FOS109" s="572"/>
      <c r="FOT109" s="449"/>
      <c r="FOW109" s="572"/>
      <c r="FOX109" s="449"/>
      <c r="FPA109" s="572"/>
      <c r="FPB109" s="449"/>
      <c r="FPE109" s="572"/>
      <c r="FPF109" s="449"/>
      <c r="FPI109" s="572"/>
      <c r="FPJ109" s="449"/>
      <c r="FPM109" s="572"/>
      <c r="FPN109" s="449"/>
      <c r="FPQ109" s="572"/>
      <c r="FPR109" s="449"/>
      <c r="FPU109" s="572"/>
      <c r="FPV109" s="449"/>
      <c r="FPY109" s="572"/>
      <c r="FPZ109" s="449"/>
      <c r="FQC109" s="572"/>
      <c r="FQD109" s="449"/>
      <c r="FQG109" s="572"/>
      <c r="FQH109" s="449"/>
      <c r="FQK109" s="572"/>
      <c r="FQL109" s="449"/>
      <c r="FQO109" s="572"/>
      <c r="FQP109" s="449"/>
      <c r="FQS109" s="572"/>
      <c r="FQT109" s="449"/>
      <c r="FQW109" s="572"/>
      <c r="FQX109" s="449"/>
      <c r="FRA109" s="572"/>
      <c r="FRB109" s="449"/>
      <c r="FRE109" s="572"/>
      <c r="FRF109" s="449"/>
      <c r="FRI109" s="572"/>
      <c r="FRJ109" s="449"/>
      <c r="FRM109" s="572"/>
      <c r="FRN109" s="449"/>
      <c r="FRQ109" s="572"/>
      <c r="FRR109" s="449"/>
      <c r="FRU109" s="572"/>
      <c r="FRV109" s="449"/>
      <c r="FRY109" s="572"/>
      <c r="FRZ109" s="449"/>
      <c r="FSC109" s="572"/>
      <c r="FSD109" s="449"/>
      <c r="FSG109" s="572"/>
      <c r="FSH109" s="449"/>
      <c r="FSK109" s="572"/>
      <c r="FSL109" s="449"/>
      <c r="FSO109" s="572"/>
      <c r="FSP109" s="449"/>
      <c r="FSS109" s="572"/>
      <c r="FST109" s="449"/>
      <c r="FSW109" s="572"/>
      <c r="FSX109" s="449"/>
      <c r="FTA109" s="572"/>
      <c r="FTB109" s="449"/>
      <c r="FTE109" s="572"/>
      <c r="FTF109" s="449"/>
      <c r="FTI109" s="572"/>
      <c r="FTJ109" s="449"/>
      <c r="FTM109" s="572"/>
      <c r="FTN109" s="449"/>
      <c r="FTQ109" s="572"/>
      <c r="FTR109" s="449"/>
      <c r="FTU109" s="572"/>
      <c r="FTV109" s="449"/>
      <c r="FTY109" s="572"/>
      <c r="FTZ109" s="449"/>
      <c r="FUC109" s="572"/>
      <c r="FUD109" s="449"/>
      <c r="FUG109" s="572"/>
      <c r="FUH109" s="449"/>
      <c r="FUK109" s="572"/>
      <c r="FUL109" s="449"/>
      <c r="FUO109" s="572"/>
      <c r="FUP109" s="449"/>
      <c r="FUS109" s="572"/>
      <c r="FUT109" s="449"/>
      <c r="FUW109" s="572"/>
      <c r="FUX109" s="449"/>
      <c r="FVA109" s="572"/>
      <c r="FVB109" s="449"/>
      <c r="FVE109" s="572"/>
      <c r="FVF109" s="449"/>
      <c r="FVI109" s="572"/>
      <c r="FVJ109" s="449"/>
      <c r="FVM109" s="572"/>
      <c r="FVN109" s="449"/>
      <c r="FVQ109" s="572"/>
      <c r="FVR109" s="449"/>
      <c r="FVU109" s="572"/>
      <c r="FVV109" s="449"/>
      <c r="FVY109" s="572"/>
      <c r="FVZ109" s="449"/>
      <c r="FWC109" s="572"/>
      <c r="FWD109" s="449"/>
      <c r="FWG109" s="572"/>
      <c r="FWH109" s="449"/>
      <c r="FWK109" s="572"/>
      <c r="FWL109" s="449"/>
      <c r="FWO109" s="572"/>
      <c r="FWP109" s="449"/>
      <c r="FWS109" s="572"/>
      <c r="FWT109" s="449"/>
      <c r="FWW109" s="572"/>
      <c r="FWX109" s="449"/>
      <c r="FXA109" s="572"/>
      <c r="FXB109" s="449"/>
      <c r="FXE109" s="572"/>
      <c r="FXF109" s="449"/>
      <c r="FXI109" s="572"/>
      <c r="FXJ109" s="449"/>
      <c r="FXM109" s="572"/>
      <c r="FXN109" s="449"/>
      <c r="FXQ109" s="572"/>
      <c r="FXR109" s="449"/>
      <c r="FXU109" s="572"/>
      <c r="FXV109" s="449"/>
      <c r="FXY109" s="572"/>
      <c r="FXZ109" s="449"/>
      <c r="FYC109" s="572"/>
      <c r="FYD109" s="449"/>
      <c r="FYG109" s="572"/>
      <c r="FYH109" s="449"/>
      <c r="FYK109" s="572"/>
      <c r="FYL109" s="449"/>
      <c r="FYO109" s="572"/>
      <c r="FYP109" s="449"/>
      <c r="FYS109" s="572"/>
      <c r="FYT109" s="449"/>
      <c r="FYW109" s="572"/>
      <c r="FYX109" s="449"/>
      <c r="FZA109" s="572"/>
      <c r="FZB109" s="449"/>
      <c r="FZE109" s="572"/>
      <c r="FZF109" s="449"/>
      <c r="FZI109" s="572"/>
      <c r="FZJ109" s="449"/>
      <c r="FZM109" s="572"/>
      <c r="FZN109" s="449"/>
      <c r="FZQ109" s="572"/>
      <c r="FZR109" s="449"/>
      <c r="FZU109" s="572"/>
      <c r="FZV109" s="449"/>
      <c r="FZY109" s="572"/>
      <c r="FZZ109" s="449"/>
      <c r="GAC109" s="572"/>
      <c r="GAD109" s="449"/>
      <c r="GAG109" s="572"/>
      <c r="GAH109" s="449"/>
      <c r="GAK109" s="572"/>
      <c r="GAL109" s="449"/>
      <c r="GAO109" s="572"/>
      <c r="GAP109" s="449"/>
      <c r="GAS109" s="572"/>
      <c r="GAT109" s="449"/>
      <c r="GAW109" s="572"/>
      <c r="GAX109" s="449"/>
      <c r="GBA109" s="572"/>
      <c r="GBB109" s="449"/>
      <c r="GBE109" s="572"/>
      <c r="GBF109" s="449"/>
      <c r="GBI109" s="572"/>
      <c r="GBJ109" s="449"/>
      <c r="GBM109" s="572"/>
      <c r="GBN109" s="449"/>
      <c r="GBQ109" s="572"/>
      <c r="GBR109" s="449"/>
      <c r="GBU109" s="572"/>
      <c r="GBV109" s="449"/>
      <c r="GBY109" s="572"/>
      <c r="GBZ109" s="449"/>
      <c r="GCC109" s="572"/>
      <c r="GCD109" s="449"/>
      <c r="GCG109" s="572"/>
      <c r="GCH109" s="449"/>
      <c r="GCK109" s="572"/>
      <c r="GCL109" s="449"/>
      <c r="GCO109" s="572"/>
      <c r="GCP109" s="449"/>
      <c r="GCS109" s="572"/>
      <c r="GCT109" s="449"/>
      <c r="GCW109" s="572"/>
      <c r="GCX109" s="449"/>
      <c r="GDA109" s="572"/>
      <c r="GDB109" s="449"/>
      <c r="GDE109" s="572"/>
      <c r="GDF109" s="449"/>
      <c r="GDI109" s="572"/>
      <c r="GDJ109" s="449"/>
      <c r="GDM109" s="572"/>
      <c r="GDN109" s="449"/>
      <c r="GDQ109" s="572"/>
      <c r="GDR109" s="449"/>
      <c r="GDU109" s="572"/>
      <c r="GDV109" s="449"/>
      <c r="GDY109" s="572"/>
      <c r="GDZ109" s="449"/>
      <c r="GEC109" s="572"/>
      <c r="GED109" s="449"/>
      <c r="GEG109" s="572"/>
      <c r="GEH109" s="449"/>
      <c r="GEK109" s="572"/>
      <c r="GEL109" s="449"/>
      <c r="GEO109" s="572"/>
      <c r="GEP109" s="449"/>
      <c r="GES109" s="572"/>
      <c r="GET109" s="449"/>
      <c r="GEW109" s="572"/>
      <c r="GEX109" s="449"/>
      <c r="GFA109" s="572"/>
      <c r="GFB109" s="449"/>
      <c r="GFE109" s="572"/>
      <c r="GFF109" s="449"/>
      <c r="GFI109" s="572"/>
      <c r="GFJ109" s="449"/>
      <c r="GFM109" s="572"/>
      <c r="GFN109" s="449"/>
      <c r="GFQ109" s="572"/>
      <c r="GFR109" s="449"/>
      <c r="GFU109" s="572"/>
      <c r="GFV109" s="449"/>
      <c r="GFY109" s="572"/>
      <c r="GFZ109" s="449"/>
      <c r="GGC109" s="572"/>
      <c r="GGD109" s="449"/>
      <c r="GGG109" s="572"/>
      <c r="GGH109" s="449"/>
      <c r="GGK109" s="572"/>
      <c r="GGL109" s="449"/>
      <c r="GGO109" s="572"/>
      <c r="GGP109" s="449"/>
      <c r="GGS109" s="572"/>
      <c r="GGT109" s="449"/>
      <c r="GGW109" s="572"/>
      <c r="GGX109" s="449"/>
      <c r="GHA109" s="572"/>
      <c r="GHB109" s="449"/>
      <c r="GHE109" s="572"/>
      <c r="GHF109" s="449"/>
      <c r="GHI109" s="572"/>
      <c r="GHJ109" s="449"/>
      <c r="GHM109" s="572"/>
      <c r="GHN109" s="449"/>
      <c r="GHQ109" s="572"/>
      <c r="GHR109" s="449"/>
      <c r="GHU109" s="572"/>
      <c r="GHV109" s="449"/>
      <c r="GHY109" s="572"/>
      <c r="GHZ109" s="449"/>
      <c r="GIC109" s="572"/>
      <c r="GID109" s="449"/>
      <c r="GIG109" s="572"/>
      <c r="GIH109" s="449"/>
      <c r="GIK109" s="572"/>
      <c r="GIL109" s="449"/>
      <c r="GIO109" s="572"/>
      <c r="GIP109" s="449"/>
      <c r="GIS109" s="572"/>
      <c r="GIT109" s="449"/>
      <c r="GIW109" s="572"/>
      <c r="GIX109" s="449"/>
      <c r="GJA109" s="572"/>
      <c r="GJB109" s="449"/>
      <c r="GJE109" s="572"/>
      <c r="GJF109" s="449"/>
      <c r="GJI109" s="572"/>
      <c r="GJJ109" s="449"/>
      <c r="GJM109" s="572"/>
      <c r="GJN109" s="449"/>
      <c r="GJQ109" s="572"/>
      <c r="GJR109" s="449"/>
      <c r="GJU109" s="572"/>
      <c r="GJV109" s="449"/>
      <c r="GJY109" s="572"/>
      <c r="GJZ109" s="449"/>
      <c r="GKC109" s="572"/>
      <c r="GKD109" s="449"/>
      <c r="GKG109" s="572"/>
      <c r="GKH109" s="449"/>
      <c r="GKK109" s="572"/>
      <c r="GKL109" s="449"/>
      <c r="GKO109" s="572"/>
      <c r="GKP109" s="449"/>
      <c r="GKS109" s="572"/>
      <c r="GKT109" s="449"/>
      <c r="GKW109" s="572"/>
      <c r="GKX109" s="449"/>
      <c r="GLA109" s="572"/>
      <c r="GLB109" s="449"/>
      <c r="GLE109" s="572"/>
      <c r="GLF109" s="449"/>
      <c r="GLI109" s="572"/>
      <c r="GLJ109" s="449"/>
      <c r="GLM109" s="572"/>
      <c r="GLN109" s="449"/>
      <c r="GLQ109" s="572"/>
      <c r="GLR109" s="449"/>
      <c r="GLU109" s="572"/>
      <c r="GLV109" s="449"/>
      <c r="GLY109" s="572"/>
      <c r="GLZ109" s="449"/>
      <c r="GMC109" s="572"/>
      <c r="GMD109" s="449"/>
      <c r="GMG109" s="572"/>
      <c r="GMH109" s="449"/>
      <c r="GMK109" s="572"/>
      <c r="GML109" s="449"/>
      <c r="GMO109" s="572"/>
      <c r="GMP109" s="449"/>
      <c r="GMS109" s="572"/>
      <c r="GMT109" s="449"/>
      <c r="GMW109" s="572"/>
      <c r="GMX109" s="449"/>
      <c r="GNA109" s="572"/>
      <c r="GNB109" s="449"/>
      <c r="GNE109" s="572"/>
      <c r="GNF109" s="449"/>
      <c r="GNI109" s="572"/>
      <c r="GNJ109" s="449"/>
      <c r="GNM109" s="572"/>
      <c r="GNN109" s="449"/>
      <c r="GNQ109" s="572"/>
      <c r="GNR109" s="449"/>
      <c r="GNU109" s="572"/>
      <c r="GNV109" s="449"/>
      <c r="GNY109" s="572"/>
      <c r="GNZ109" s="449"/>
      <c r="GOC109" s="572"/>
      <c r="GOD109" s="449"/>
      <c r="GOG109" s="572"/>
      <c r="GOH109" s="449"/>
      <c r="GOK109" s="572"/>
      <c r="GOL109" s="449"/>
      <c r="GOO109" s="572"/>
      <c r="GOP109" s="449"/>
      <c r="GOS109" s="572"/>
      <c r="GOT109" s="449"/>
      <c r="GOW109" s="572"/>
      <c r="GOX109" s="449"/>
      <c r="GPA109" s="572"/>
      <c r="GPB109" s="449"/>
      <c r="GPE109" s="572"/>
      <c r="GPF109" s="449"/>
      <c r="GPI109" s="572"/>
      <c r="GPJ109" s="449"/>
      <c r="GPM109" s="572"/>
      <c r="GPN109" s="449"/>
      <c r="GPQ109" s="572"/>
      <c r="GPR109" s="449"/>
      <c r="GPU109" s="572"/>
      <c r="GPV109" s="449"/>
      <c r="GPY109" s="572"/>
      <c r="GPZ109" s="449"/>
      <c r="GQC109" s="572"/>
      <c r="GQD109" s="449"/>
      <c r="GQG109" s="572"/>
      <c r="GQH109" s="449"/>
      <c r="GQK109" s="572"/>
      <c r="GQL109" s="449"/>
      <c r="GQO109" s="572"/>
      <c r="GQP109" s="449"/>
      <c r="GQS109" s="572"/>
      <c r="GQT109" s="449"/>
      <c r="GQW109" s="572"/>
      <c r="GQX109" s="449"/>
      <c r="GRA109" s="572"/>
      <c r="GRB109" s="449"/>
      <c r="GRE109" s="572"/>
      <c r="GRF109" s="449"/>
      <c r="GRI109" s="572"/>
      <c r="GRJ109" s="449"/>
      <c r="GRM109" s="572"/>
      <c r="GRN109" s="449"/>
      <c r="GRQ109" s="572"/>
      <c r="GRR109" s="449"/>
      <c r="GRU109" s="572"/>
      <c r="GRV109" s="449"/>
      <c r="GRY109" s="572"/>
      <c r="GRZ109" s="449"/>
      <c r="GSC109" s="572"/>
      <c r="GSD109" s="449"/>
      <c r="GSG109" s="572"/>
      <c r="GSH109" s="449"/>
      <c r="GSK109" s="572"/>
      <c r="GSL109" s="449"/>
      <c r="GSO109" s="572"/>
      <c r="GSP109" s="449"/>
      <c r="GSS109" s="572"/>
      <c r="GST109" s="449"/>
      <c r="GSW109" s="572"/>
      <c r="GSX109" s="449"/>
      <c r="GTA109" s="572"/>
      <c r="GTB109" s="449"/>
      <c r="GTE109" s="572"/>
      <c r="GTF109" s="449"/>
      <c r="GTI109" s="572"/>
      <c r="GTJ109" s="449"/>
      <c r="GTM109" s="572"/>
      <c r="GTN109" s="449"/>
      <c r="GTQ109" s="572"/>
      <c r="GTR109" s="449"/>
      <c r="GTU109" s="572"/>
      <c r="GTV109" s="449"/>
      <c r="GTY109" s="572"/>
      <c r="GTZ109" s="449"/>
      <c r="GUC109" s="572"/>
      <c r="GUD109" s="449"/>
      <c r="GUG109" s="572"/>
      <c r="GUH109" s="449"/>
      <c r="GUK109" s="572"/>
      <c r="GUL109" s="449"/>
      <c r="GUO109" s="572"/>
      <c r="GUP109" s="449"/>
      <c r="GUS109" s="572"/>
      <c r="GUT109" s="449"/>
      <c r="GUW109" s="572"/>
      <c r="GUX109" s="449"/>
      <c r="GVA109" s="572"/>
      <c r="GVB109" s="449"/>
      <c r="GVE109" s="572"/>
      <c r="GVF109" s="449"/>
      <c r="GVI109" s="572"/>
      <c r="GVJ109" s="449"/>
      <c r="GVM109" s="572"/>
      <c r="GVN109" s="449"/>
      <c r="GVQ109" s="572"/>
      <c r="GVR109" s="449"/>
      <c r="GVU109" s="572"/>
      <c r="GVV109" s="449"/>
      <c r="GVY109" s="572"/>
      <c r="GVZ109" s="449"/>
      <c r="GWC109" s="572"/>
      <c r="GWD109" s="449"/>
      <c r="GWG109" s="572"/>
      <c r="GWH109" s="449"/>
      <c r="GWK109" s="572"/>
      <c r="GWL109" s="449"/>
      <c r="GWO109" s="572"/>
      <c r="GWP109" s="449"/>
      <c r="GWS109" s="572"/>
      <c r="GWT109" s="449"/>
      <c r="GWW109" s="572"/>
      <c r="GWX109" s="449"/>
      <c r="GXA109" s="572"/>
      <c r="GXB109" s="449"/>
      <c r="GXE109" s="572"/>
      <c r="GXF109" s="449"/>
      <c r="GXI109" s="572"/>
      <c r="GXJ109" s="449"/>
      <c r="GXM109" s="572"/>
      <c r="GXN109" s="449"/>
      <c r="GXQ109" s="572"/>
      <c r="GXR109" s="449"/>
      <c r="GXU109" s="572"/>
      <c r="GXV109" s="449"/>
      <c r="GXY109" s="572"/>
      <c r="GXZ109" s="449"/>
      <c r="GYC109" s="572"/>
      <c r="GYD109" s="449"/>
      <c r="GYG109" s="572"/>
      <c r="GYH109" s="449"/>
      <c r="GYK109" s="572"/>
      <c r="GYL109" s="449"/>
      <c r="GYO109" s="572"/>
      <c r="GYP109" s="449"/>
      <c r="GYS109" s="572"/>
      <c r="GYT109" s="449"/>
      <c r="GYW109" s="572"/>
      <c r="GYX109" s="449"/>
      <c r="GZA109" s="572"/>
      <c r="GZB109" s="449"/>
      <c r="GZE109" s="572"/>
      <c r="GZF109" s="449"/>
      <c r="GZI109" s="572"/>
      <c r="GZJ109" s="449"/>
      <c r="GZM109" s="572"/>
      <c r="GZN109" s="449"/>
      <c r="GZQ109" s="572"/>
      <c r="GZR109" s="449"/>
      <c r="GZU109" s="572"/>
      <c r="GZV109" s="449"/>
      <c r="GZY109" s="572"/>
      <c r="GZZ109" s="449"/>
      <c r="HAC109" s="572"/>
      <c r="HAD109" s="449"/>
      <c r="HAG109" s="572"/>
      <c r="HAH109" s="449"/>
      <c r="HAK109" s="572"/>
      <c r="HAL109" s="449"/>
      <c r="HAO109" s="572"/>
      <c r="HAP109" s="449"/>
      <c r="HAS109" s="572"/>
      <c r="HAT109" s="449"/>
      <c r="HAW109" s="572"/>
      <c r="HAX109" s="449"/>
      <c r="HBA109" s="572"/>
      <c r="HBB109" s="449"/>
      <c r="HBE109" s="572"/>
      <c r="HBF109" s="449"/>
      <c r="HBI109" s="572"/>
      <c r="HBJ109" s="449"/>
      <c r="HBM109" s="572"/>
      <c r="HBN109" s="449"/>
      <c r="HBQ109" s="572"/>
      <c r="HBR109" s="449"/>
      <c r="HBU109" s="572"/>
      <c r="HBV109" s="449"/>
      <c r="HBY109" s="572"/>
      <c r="HBZ109" s="449"/>
      <c r="HCC109" s="572"/>
      <c r="HCD109" s="449"/>
      <c r="HCG109" s="572"/>
      <c r="HCH109" s="449"/>
      <c r="HCK109" s="572"/>
      <c r="HCL109" s="449"/>
      <c r="HCO109" s="572"/>
      <c r="HCP109" s="449"/>
      <c r="HCS109" s="572"/>
      <c r="HCT109" s="449"/>
      <c r="HCW109" s="572"/>
      <c r="HCX109" s="449"/>
      <c r="HDA109" s="572"/>
      <c r="HDB109" s="449"/>
      <c r="HDE109" s="572"/>
      <c r="HDF109" s="449"/>
      <c r="HDI109" s="572"/>
      <c r="HDJ109" s="449"/>
      <c r="HDM109" s="572"/>
      <c r="HDN109" s="449"/>
      <c r="HDQ109" s="572"/>
      <c r="HDR109" s="449"/>
      <c r="HDU109" s="572"/>
      <c r="HDV109" s="449"/>
      <c r="HDY109" s="572"/>
      <c r="HDZ109" s="449"/>
      <c r="HEC109" s="572"/>
      <c r="HED109" s="449"/>
      <c r="HEG109" s="572"/>
      <c r="HEH109" s="449"/>
      <c r="HEK109" s="572"/>
      <c r="HEL109" s="449"/>
      <c r="HEO109" s="572"/>
      <c r="HEP109" s="449"/>
      <c r="HES109" s="572"/>
      <c r="HET109" s="449"/>
      <c r="HEW109" s="572"/>
      <c r="HEX109" s="449"/>
      <c r="HFA109" s="572"/>
      <c r="HFB109" s="449"/>
      <c r="HFE109" s="572"/>
      <c r="HFF109" s="449"/>
      <c r="HFI109" s="572"/>
      <c r="HFJ109" s="449"/>
      <c r="HFM109" s="572"/>
      <c r="HFN109" s="449"/>
      <c r="HFQ109" s="572"/>
      <c r="HFR109" s="449"/>
      <c r="HFU109" s="572"/>
      <c r="HFV109" s="449"/>
      <c r="HFY109" s="572"/>
      <c r="HFZ109" s="449"/>
      <c r="HGC109" s="572"/>
      <c r="HGD109" s="449"/>
      <c r="HGG109" s="572"/>
      <c r="HGH109" s="449"/>
      <c r="HGK109" s="572"/>
      <c r="HGL109" s="449"/>
      <c r="HGO109" s="572"/>
      <c r="HGP109" s="449"/>
      <c r="HGS109" s="572"/>
      <c r="HGT109" s="449"/>
      <c r="HGW109" s="572"/>
      <c r="HGX109" s="449"/>
      <c r="HHA109" s="572"/>
      <c r="HHB109" s="449"/>
      <c r="HHE109" s="572"/>
      <c r="HHF109" s="449"/>
      <c r="HHI109" s="572"/>
      <c r="HHJ109" s="449"/>
      <c r="HHM109" s="572"/>
      <c r="HHN109" s="449"/>
      <c r="HHQ109" s="572"/>
      <c r="HHR109" s="449"/>
      <c r="HHU109" s="572"/>
      <c r="HHV109" s="449"/>
      <c r="HHY109" s="572"/>
      <c r="HHZ109" s="449"/>
      <c r="HIC109" s="572"/>
      <c r="HID109" s="449"/>
      <c r="HIG109" s="572"/>
      <c r="HIH109" s="449"/>
      <c r="HIK109" s="572"/>
      <c r="HIL109" s="449"/>
      <c r="HIO109" s="572"/>
      <c r="HIP109" s="449"/>
      <c r="HIS109" s="572"/>
      <c r="HIT109" s="449"/>
      <c r="HIW109" s="572"/>
      <c r="HIX109" s="449"/>
      <c r="HJA109" s="572"/>
      <c r="HJB109" s="449"/>
      <c r="HJE109" s="572"/>
      <c r="HJF109" s="449"/>
      <c r="HJI109" s="572"/>
      <c r="HJJ109" s="449"/>
      <c r="HJM109" s="572"/>
      <c r="HJN109" s="449"/>
      <c r="HJQ109" s="572"/>
      <c r="HJR109" s="449"/>
      <c r="HJU109" s="572"/>
      <c r="HJV109" s="449"/>
      <c r="HJY109" s="572"/>
      <c r="HJZ109" s="449"/>
      <c r="HKC109" s="572"/>
      <c r="HKD109" s="449"/>
      <c r="HKG109" s="572"/>
      <c r="HKH109" s="449"/>
      <c r="HKK109" s="572"/>
      <c r="HKL109" s="449"/>
      <c r="HKO109" s="572"/>
      <c r="HKP109" s="449"/>
      <c r="HKS109" s="572"/>
      <c r="HKT109" s="449"/>
      <c r="HKW109" s="572"/>
      <c r="HKX109" s="449"/>
      <c r="HLA109" s="572"/>
      <c r="HLB109" s="449"/>
      <c r="HLE109" s="572"/>
      <c r="HLF109" s="449"/>
      <c r="HLI109" s="572"/>
      <c r="HLJ109" s="449"/>
      <c r="HLM109" s="572"/>
      <c r="HLN109" s="449"/>
      <c r="HLQ109" s="572"/>
      <c r="HLR109" s="449"/>
      <c r="HLU109" s="572"/>
      <c r="HLV109" s="449"/>
      <c r="HLY109" s="572"/>
      <c r="HLZ109" s="449"/>
      <c r="HMC109" s="572"/>
      <c r="HMD109" s="449"/>
      <c r="HMG109" s="572"/>
      <c r="HMH109" s="449"/>
      <c r="HMK109" s="572"/>
      <c r="HML109" s="449"/>
      <c r="HMO109" s="572"/>
      <c r="HMP109" s="449"/>
      <c r="HMS109" s="572"/>
      <c r="HMT109" s="449"/>
      <c r="HMW109" s="572"/>
      <c r="HMX109" s="449"/>
      <c r="HNA109" s="572"/>
      <c r="HNB109" s="449"/>
      <c r="HNE109" s="572"/>
      <c r="HNF109" s="449"/>
      <c r="HNI109" s="572"/>
      <c r="HNJ109" s="449"/>
      <c r="HNM109" s="572"/>
      <c r="HNN109" s="449"/>
      <c r="HNQ109" s="572"/>
      <c r="HNR109" s="449"/>
      <c r="HNU109" s="572"/>
      <c r="HNV109" s="449"/>
      <c r="HNY109" s="572"/>
      <c r="HNZ109" s="449"/>
      <c r="HOC109" s="572"/>
      <c r="HOD109" s="449"/>
      <c r="HOG109" s="572"/>
      <c r="HOH109" s="449"/>
      <c r="HOK109" s="572"/>
      <c r="HOL109" s="449"/>
      <c r="HOO109" s="572"/>
      <c r="HOP109" s="449"/>
      <c r="HOS109" s="572"/>
      <c r="HOT109" s="449"/>
      <c r="HOW109" s="572"/>
      <c r="HOX109" s="449"/>
      <c r="HPA109" s="572"/>
      <c r="HPB109" s="449"/>
      <c r="HPE109" s="572"/>
      <c r="HPF109" s="449"/>
      <c r="HPI109" s="572"/>
      <c r="HPJ109" s="449"/>
      <c r="HPM109" s="572"/>
      <c r="HPN109" s="449"/>
      <c r="HPQ109" s="572"/>
      <c r="HPR109" s="449"/>
      <c r="HPU109" s="572"/>
      <c r="HPV109" s="449"/>
      <c r="HPY109" s="572"/>
      <c r="HPZ109" s="449"/>
      <c r="HQC109" s="572"/>
      <c r="HQD109" s="449"/>
      <c r="HQG109" s="572"/>
      <c r="HQH109" s="449"/>
      <c r="HQK109" s="572"/>
      <c r="HQL109" s="449"/>
      <c r="HQO109" s="572"/>
      <c r="HQP109" s="449"/>
      <c r="HQS109" s="572"/>
      <c r="HQT109" s="449"/>
      <c r="HQW109" s="572"/>
      <c r="HQX109" s="449"/>
      <c r="HRA109" s="572"/>
      <c r="HRB109" s="449"/>
      <c r="HRE109" s="572"/>
      <c r="HRF109" s="449"/>
      <c r="HRI109" s="572"/>
      <c r="HRJ109" s="449"/>
      <c r="HRM109" s="572"/>
      <c r="HRN109" s="449"/>
      <c r="HRQ109" s="572"/>
      <c r="HRR109" s="449"/>
      <c r="HRU109" s="572"/>
      <c r="HRV109" s="449"/>
      <c r="HRY109" s="572"/>
      <c r="HRZ109" s="449"/>
      <c r="HSC109" s="572"/>
      <c r="HSD109" s="449"/>
      <c r="HSG109" s="572"/>
      <c r="HSH109" s="449"/>
      <c r="HSK109" s="572"/>
      <c r="HSL109" s="449"/>
      <c r="HSO109" s="572"/>
      <c r="HSP109" s="449"/>
      <c r="HSS109" s="572"/>
      <c r="HST109" s="449"/>
      <c r="HSW109" s="572"/>
      <c r="HSX109" s="449"/>
      <c r="HTA109" s="572"/>
      <c r="HTB109" s="449"/>
      <c r="HTE109" s="572"/>
      <c r="HTF109" s="449"/>
      <c r="HTI109" s="572"/>
      <c r="HTJ109" s="449"/>
      <c r="HTM109" s="572"/>
      <c r="HTN109" s="449"/>
      <c r="HTQ109" s="572"/>
      <c r="HTR109" s="449"/>
      <c r="HTU109" s="572"/>
      <c r="HTV109" s="449"/>
      <c r="HTY109" s="572"/>
      <c r="HTZ109" s="449"/>
      <c r="HUC109" s="572"/>
      <c r="HUD109" s="449"/>
      <c r="HUG109" s="572"/>
      <c r="HUH109" s="449"/>
      <c r="HUK109" s="572"/>
      <c r="HUL109" s="449"/>
      <c r="HUO109" s="572"/>
      <c r="HUP109" s="449"/>
      <c r="HUS109" s="572"/>
      <c r="HUT109" s="449"/>
      <c r="HUW109" s="572"/>
      <c r="HUX109" s="449"/>
      <c r="HVA109" s="572"/>
      <c r="HVB109" s="449"/>
      <c r="HVE109" s="572"/>
      <c r="HVF109" s="449"/>
      <c r="HVI109" s="572"/>
      <c r="HVJ109" s="449"/>
      <c r="HVM109" s="572"/>
      <c r="HVN109" s="449"/>
      <c r="HVQ109" s="572"/>
      <c r="HVR109" s="449"/>
      <c r="HVU109" s="572"/>
      <c r="HVV109" s="449"/>
      <c r="HVY109" s="572"/>
      <c r="HVZ109" s="449"/>
      <c r="HWC109" s="572"/>
      <c r="HWD109" s="449"/>
      <c r="HWG109" s="572"/>
      <c r="HWH109" s="449"/>
      <c r="HWK109" s="572"/>
      <c r="HWL109" s="449"/>
      <c r="HWO109" s="572"/>
      <c r="HWP109" s="449"/>
      <c r="HWS109" s="572"/>
      <c r="HWT109" s="449"/>
      <c r="HWW109" s="572"/>
      <c r="HWX109" s="449"/>
      <c r="HXA109" s="572"/>
      <c r="HXB109" s="449"/>
      <c r="HXE109" s="572"/>
      <c r="HXF109" s="449"/>
      <c r="HXI109" s="572"/>
      <c r="HXJ109" s="449"/>
      <c r="HXM109" s="572"/>
      <c r="HXN109" s="449"/>
      <c r="HXQ109" s="572"/>
      <c r="HXR109" s="449"/>
      <c r="HXU109" s="572"/>
      <c r="HXV109" s="449"/>
      <c r="HXY109" s="572"/>
      <c r="HXZ109" s="449"/>
      <c r="HYC109" s="572"/>
      <c r="HYD109" s="449"/>
      <c r="HYG109" s="572"/>
      <c r="HYH109" s="449"/>
      <c r="HYK109" s="572"/>
      <c r="HYL109" s="449"/>
      <c r="HYO109" s="572"/>
      <c r="HYP109" s="449"/>
      <c r="HYS109" s="572"/>
      <c r="HYT109" s="449"/>
      <c r="HYW109" s="572"/>
      <c r="HYX109" s="449"/>
      <c r="HZA109" s="572"/>
      <c r="HZB109" s="449"/>
      <c r="HZE109" s="572"/>
      <c r="HZF109" s="449"/>
      <c r="HZI109" s="572"/>
      <c r="HZJ109" s="449"/>
      <c r="HZM109" s="572"/>
      <c r="HZN109" s="449"/>
      <c r="HZQ109" s="572"/>
      <c r="HZR109" s="449"/>
      <c r="HZU109" s="572"/>
      <c r="HZV109" s="449"/>
      <c r="HZY109" s="572"/>
      <c r="HZZ109" s="449"/>
      <c r="IAC109" s="572"/>
      <c r="IAD109" s="449"/>
      <c r="IAG109" s="572"/>
      <c r="IAH109" s="449"/>
      <c r="IAK109" s="572"/>
      <c r="IAL109" s="449"/>
      <c r="IAO109" s="572"/>
      <c r="IAP109" s="449"/>
      <c r="IAS109" s="572"/>
      <c r="IAT109" s="449"/>
      <c r="IAW109" s="572"/>
      <c r="IAX109" s="449"/>
      <c r="IBA109" s="572"/>
      <c r="IBB109" s="449"/>
      <c r="IBE109" s="572"/>
      <c r="IBF109" s="449"/>
      <c r="IBI109" s="572"/>
      <c r="IBJ109" s="449"/>
      <c r="IBM109" s="572"/>
      <c r="IBN109" s="449"/>
      <c r="IBQ109" s="572"/>
      <c r="IBR109" s="449"/>
      <c r="IBU109" s="572"/>
      <c r="IBV109" s="449"/>
      <c r="IBY109" s="572"/>
      <c r="IBZ109" s="449"/>
      <c r="ICC109" s="572"/>
      <c r="ICD109" s="449"/>
      <c r="ICG109" s="572"/>
      <c r="ICH109" s="449"/>
      <c r="ICK109" s="572"/>
      <c r="ICL109" s="449"/>
      <c r="ICO109" s="572"/>
      <c r="ICP109" s="449"/>
      <c r="ICS109" s="572"/>
      <c r="ICT109" s="449"/>
      <c r="ICW109" s="572"/>
      <c r="ICX109" s="449"/>
      <c r="IDA109" s="572"/>
      <c r="IDB109" s="449"/>
      <c r="IDE109" s="572"/>
      <c r="IDF109" s="449"/>
      <c r="IDI109" s="572"/>
      <c r="IDJ109" s="449"/>
      <c r="IDM109" s="572"/>
      <c r="IDN109" s="449"/>
      <c r="IDQ109" s="572"/>
      <c r="IDR109" s="449"/>
      <c r="IDU109" s="572"/>
      <c r="IDV109" s="449"/>
      <c r="IDY109" s="572"/>
      <c r="IDZ109" s="449"/>
      <c r="IEC109" s="572"/>
      <c r="IED109" s="449"/>
      <c r="IEG109" s="572"/>
      <c r="IEH109" s="449"/>
      <c r="IEK109" s="572"/>
      <c r="IEL109" s="449"/>
      <c r="IEO109" s="572"/>
      <c r="IEP109" s="449"/>
      <c r="IES109" s="572"/>
      <c r="IET109" s="449"/>
      <c r="IEW109" s="572"/>
      <c r="IEX109" s="449"/>
      <c r="IFA109" s="572"/>
      <c r="IFB109" s="449"/>
      <c r="IFE109" s="572"/>
      <c r="IFF109" s="449"/>
      <c r="IFI109" s="572"/>
      <c r="IFJ109" s="449"/>
      <c r="IFM109" s="572"/>
      <c r="IFN109" s="449"/>
      <c r="IFQ109" s="572"/>
      <c r="IFR109" s="449"/>
      <c r="IFU109" s="572"/>
      <c r="IFV109" s="449"/>
      <c r="IFY109" s="572"/>
      <c r="IFZ109" s="449"/>
      <c r="IGC109" s="572"/>
      <c r="IGD109" s="449"/>
      <c r="IGG109" s="572"/>
      <c r="IGH109" s="449"/>
      <c r="IGK109" s="572"/>
      <c r="IGL109" s="449"/>
      <c r="IGO109" s="572"/>
      <c r="IGP109" s="449"/>
      <c r="IGS109" s="572"/>
      <c r="IGT109" s="449"/>
      <c r="IGW109" s="572"/>
      <c r="IGX109" s="449"/>
      <c r="IHA109" s="572"/>
      <c r="IHB109" s="449"/>
      <c r="IHE109" s="572"/>
      <c r="IHF109" s="449"/>
      <c r="IHI109" s="572"/>
      <c r="IHJ109" s="449"/>
      <c r="IHM109" s="572"/>
      <c r="IHN109" s="449"/>
      <c r="IHQ109" s="572"/>
      <c r="IHR109" s="449"/>
      <c r="IHU109" s="572"/>
      <c r="IHV109" s="449"/>
      <c r="IHY109" s="572"/>
      <c r="IHZ109" s="449"/>
      <c r="IIC109" s="572"/>
      <c r="IID109" s="449"/>
      <c r="IIG109" s="572"/>
      <c r="IIH109" s="449"/>
      <c r="IIK109" s="572"/>
      <c r="IIL109" s="449"/>
      <c r="IIO109" s="572"/>
      <c r="IIP109" s="449"/>
      <c r="IIS109" s="572"/>
      <c r="IIT109" s="449"/>
      <c r="IIW109" s="572"/>
      <c r="IIX109" s="449"/>
      <c r="IJA109" s="572"/>
      <c r="IJB109" s="449"/>
      <c r="IJE109" s="572"/>
      <c r="IJF109" s="449"/>
      <c r="IJI109" s="572"/>
      <c r="IJJ109" s="449"/>
      <c r="IJM109" s="572"/>
      <c r="IJN109" s="449"/>
      <c r="IJQ109" s="572"/>
      <c r="IJR109" s="449"/>
      <c r="IJU109" s="572"/>
      <c r="IJV109" s="449"/>
      <c r="IJY109" s="572"/>
      <c r="IJZ109" s="449"/>
      <c r="IKC109" s="572"/>
      <c r="IKD109" s="449"/>
      <c r="IKG109" s="572"/>
      <c r="IKH109" s="449"/>
      <c r="IKK109" s="572"/>
      <c r="IKL109" s="449"/>
      <c r="IKO109" s="572"/>
      <c r="IKP109" s="449"/>
      <c r="IKS109" s="572"/>
      <c r="IKT109" s="449"/>
      <c r="IKW109" s="572"/>
      <c r="IKX109" s="449"/>
      <c r="ILA109" s="572"/>
      <c r="ILB109" s="449"/>
      <c r="ILE109" s="572"/>
      <c r="ILF109" s="449"/>
      <c r="ILI109" s="572"/>
      <c r="ILJ109" s="449"/>
      <c r="ILM109" s="572"/>
      <c r="ILN109" s="449"/>
      <c r="ILQ109" s="572"/>
      <c r="ILR109" s="449"/>
      <c r="ILU109" s="572"/>
      <c r="ILV109" s="449"/>
      <c r="ILY109" s="572"/>
      <c r="ILZ109" s="449"/>
      <c r="IMC109" s="572"/>
      <c r="IMD109" s="449"/>
      <c r="IMG109" s="572"/>
      <c r="IMH109" s="449"/>
      <c r="IMK109" s="572"/>
      <c r="IML109" s="449"/>
      <c r="IMO109" s="572"/>
      <c r="IMP109" s="449"/>
      <c r="IMS109" s="572"/>
      <c r="IMT109" s="449"/>
      <c r="IMW109" s="572"/>
      <c r="IMX109" s="449"/>
      <c r="INA109" s="572"/>
      <c r="INB109" s="449"/>
      <c r="INE109" s="572"/>
      <c r="INF109" s="449"/>
      <c r="INI109" s="572"/>
      <c r="INJ109" s="449"/>
      <c r="INM109" s="572"/>
      <c r="INN109" s="449"/>
      <c r="INQ109" s="572"/>
      <c r="INR109" s="449"/>
      <c r="INU109" s="572"/>
      <c r="INV109" s="449"/>
      <c r="INY109" s="572"/>
      <c r="INZ109" s="449"/>
      <c r="IOC109" s="572"/>
      <c r="IOD109" s="449"/>
      <c r="IOG109" s="572"/>
      <c r="IOH109" s="449"/>
      <c r="IOK109" s="572"/>
      <c r="IOL109" s="449"/>
      <c r="IOO109" s="572"/>
      <c r="IOP109" s="449"/>
      <c r="IOS109" s="572"/>
      <c r="IOT109" s="449"/>
      <c r="IOW109" s="572"/>
      <c r="IOX109" s="449"/>
      <c r="IPA109" s="572"/>
      <c r="IPB109" s="449"/>
      <c r="IPE109" s="572"/>
      <c r="IPF109" s="449"/>
      <c r="IPI109" s="572"/>
      <c r="IPJ109" s="449"/>
      <c r="IPM109" s="572"/>
      <c r="IPN109" s="449"/>
      <c r="IPQ109" s="572"/>
      <c r="IPR109" s="449"/>
      <c r="IPU109" s="572"/>
      <c r="IPV109" s="449"/>
      <c r="IPY109" s="572"/>
      <c r="IPZ109" s="449"/>
      <c r="IQC109" s="572"/>
      <c r="IQD109" s="449"/>
      <c r="IQG109" s="572"/>
      <c r="IQH109" s="449"/>
      <c r="IQK109" s="572"/>
      <c r="IQL109" s="449"/>
      <c r="IQO109" s="572"/>
      <c r="IQP109" s="449"/>
      <c r="IQS109" s="572"/>
      <c r="IQT109" s="449"/>
      <c r="IQW109" s="572"/>
      <c r="IQX109" s="449"/>
      <c r="IRA109" s="572"/>
      <c r="IRB109" s="449"/>
      <c r="IRE109" s="572"/>
      <c r="IRF109" s="449"/>
      <c r="IRI109" s="572"/>
      <c r="IRJ109" s="449"/>
      <c r="IRM109" s="572"/>
      <c r="IRN109" s="449"/>
      <c r="IRQ109" s="572"/>
      <c r="IRR109" s="449"/>
      <c r="IRU109" s="572"/>
      <c r="IRV109" s="449"/>
      <c r="IRY109" s="572"/>
      <c r="IRZ109" s="449"/>
      <c r="ISC109" s="572"/>
      <c r="ISD109" s="449"/>
      <c r="ISG109" s="572"/>
      <c r="ISH109" s="449"/>
      <c r="ISK109" s="572"/>
      <c r="ISL109" s="449"/>
      <c r="ISO109" s="572"/>
      <c r="ISP109" s="449"/>
      <c r="ISS109" s="572"/>
      <c r="IST109" s="449"/>
      <c r="ISW109" s="572"/>
      <c r="ISX109" s="449"/>
      <c r="ITA109" s="572"/>
      <c r="ITB109" s="449"/>
      <c r="ITE109" s="572"/>
      <c r="ITF109" s="449"/>
      <c r="ITI109" s="572"/>
      <c r="ITJ109" s="449"/>
      <c r="ITM109" s="572"/>
      <c r="ITN109" s="449"/>
      <c r="ITQ109" s="572"/>
      <c r="ITR109" s="449"/>
      <c r="ITU109" s="572"/>
      <c r="ITV109" s="449"/>
      <c r="ITY109" s="572"/>
      <c r="ITZ109" s="449"/>
      <c r="IUC109" s="572"/>
      <c r="IUD109" s="449"/>
      <c r="IUG109" s="572"/>
      <c r="IUH109" s="449"/>
      <c r="IUK109" s="572"/>
      <c r="IUL109" s="449"/>
      <c r="IUO109" s="572"/>
      <c r="IUP109" s="449"/>
      <c r="IUS109" s="572"/>
      <c r="IUT109" s="449"/>
      <c r="IUW109" s="572"/>
      <c r="IUX109" s="449"/>
      <c r="IVA109" s="572"/>
      <c r="IVB109" s="449"/>
      <c r="IVE109" s="572"/>
      <c r="IVF109" s="449"/>
      <c r="IVI109" s="572"/>
      <c r="IVJ109" s="449"/>
      <c r="IVM109" s="572"/>
      <c r="IVN109" s="449"/>
      <c r="IVQ109" s="572"/>
      <c r="IVR109" s="449"/>
      <c r="IVU109" s="572"/>
      <c r="IVV109" s="449"/>
      <c r="IVY109" s="572"/>
      <c r="IVZ109" s="449"/>
      <c r="IWC109" s="572"/>
      <c r="IWD109" s="449"/>
      <c r="IWG109" s="572"/>
      <c r="IWH109" s="449"/>
      <c r="IWK109" s="572"/>
      <c r="IWL109" s="449"/>
      <c r="IWO109" s="572"/>
      <c r="IWP109" s="449"/>
      <c r="IWS109" s="572"/>
      <c r="IWT109" s="449"/>
      <c r="IWW109" s="572"/>
      <c r="IWX109" s="449"/>
      <c r="IXA109" s="572"/>
      <c r="IXB109" s="449"/>
      <c r="IXE109" s="572"/>
      <c r="IXF109" s="449"/>
      <c r="IXI109" s="572"/>
      <c r="IXJ109" s="449"/>
      <c r="IXM109" s="572"/>
      <c r="IXN109" s="449"/>
      <c r="IXQ109" s="572"/>
      <c r="IXR109" s="449"/>
      <c r="IXU109" s="572"/>
      <c r="IXV109" s="449"/>
      <c r="IXY109" s="572"/>
      <c r="IXZ109" s="449"/>
      <c r="IYC109" s="572"/>
      <c r="IYD109" s="449"/>
      <c r="IYG109" s="572"/>
      <c r="IYH109" s="449"/>
      <c r="IYK109" s="572"/>
      <c r="IYL109" s="449"/>
      <c r="IYO109" s="572"/>
      <c r="IYP109" s="449"/>
      <c r="IYS109" s="572"/>
      <c r="IYT109" s="449"/>
      <c r="IYW109" s="572"/>
      <c r="IYX109" s="449"/>
      <c r="IZA109" s="572"/>
      <c r="IZB109" s="449"/>
      <c r="IZE109" s="572"/>
      <c r="IZF109" s="449"/>
      <c r="IZI109" s="572"/>
      <c r="IZJ109" s="449"/>
      <c r="IZM109" s="572"/>
      <c r="IZN109" s="449"/>
      <c r="IZQ109" s="572"/>
      <c r="IZR109" s="449"/>
      <c r="IZU109" s="572"/>
      <c r="IZV109" s="449"/>
      <c r="IZY109" s="572"/>
      <c r="IZZ109" s="449"/>
      <c r="JAC109" s="572"/>
      <c r="JAD109" s="449"/>
      <c r="JAG109" s="572"/>
      <c r="JAH109" s="449"/>
      <c r="JAK109" s="572"/>
      <c r="JAL109" s="449"/>
      <c r="JAO109" s="572"/>
      <c r="JAP109" s="449"/>
      <c r="JAS109" s="572"/>
      <c r="JAT109" s="449"/>
      <c r="JAW109" s="572"/>
      <c r="JAX109" s="449"/>
      <c r="JBA109" s="572"/>
      <c r="JBB109" s="449"/>
      <c r="JBE109" s="572"/>
      <c r="JBF109" s="449"/>
      <c r="JBI109" s="572"/>
      <c r="JBJ109" s="449"/>
      <c r="JBM109" s="572"/>
      <c r="JBN109" s="449"/>
      <c r="JBQ109" s="572"/>
      <c r="JBR109" s="449"/>
      <c r="JBU109" s="572"/>
      <c r="JBV109" s="449"/>
      <c r="JBY109" s="572"/>
      <c r="JBZ109" s="449"/>
      <c r="JCC109" s="572"/>
      <c r="JCD109" s="449"/>
      <c r="JCG109" s="572"/>
      <c r="JCH109" s="449"/>
      <c r="JCK109" s="572"/>
      <c r="JCL109" s="449"/>
      <c r="JCO109" s="572"/>
      <c r="JCP109" s="449"/>
      <c r="JCS109" s="572"/>
      <c r="JCT109" s="449"/>
      <c r="JCW109" s="572"/>
      <c r="JCX109" s="449"/>
      <c r="JDA109" s="572"/>
      <c r="JDB109" s="449"/>
      <c r="JDE109" s="572"/>
      <c r="JDF109" s="449"/>
      <c r="JDI109" s="572"/>
      <c r="JDJ109" s="449"/>
      <c r="JDM109" s="572"/>
      <c r="JDN109" s="449"/>
      <c r="JDQ109" s="572"/>
      <c r="JDR109" s="449"/>
      <c r="JDU109" s="572"/>
      <c r="JDV109" s="449"/>
      <c r="JDY109" s="572"/>
      <c r="JDZ109" s="449"/>
      <c r="JEC109" s="572"/>
      <c r="JED109" s="449"/>
      <c r="JEG109" s="572"/>
      <c r="JEH109" s="449"/>
      <c r="JEK109" s="572"/>
      <c r="JEL109" s="449"/>
      <c r="JEO109" s="572"/>
      <c r="JEP109" s="449"/>
      <c r="JES109" s="572"/>
      <c r="JET109" s="449"/>
      <c r="JEW109" s="572"/>
      <c r="JEX109" s="449"/>
      <c r="JFA109" s="572"/>
      <c r="JFB109" s="449"/>
      <c r="JFE109" s="572"/>
      <c r="JFF109" s="449"/>
      <c r="JFI109" s="572"/>
      <c r="JFJ109" s="449"/>
      <c r="JFM109" s="572"/>
      <c r="JFN109" s="449"/>
      <c r="JFQ109" s="572"/>
      <c r="JFR109" s="449"/>
      <c r="JFU109" s="572"/>
      <c r="JFV109" s="449"/>
      <c r="JFY109" s="572"/>
      <c r="JFZ109" s="449"/>
      <c r="JGC109" s="572"/>
      <c r="JGD109" s="449"/>
      <c r="JGG109" s="572"/>
      <c r="JGH109" s="449"/>
      <c r="JGK109" s="572"/>
      <c r="JGL109" s="449"/>
      <c r="JGO109" s="572"/>
      <c r="JGP109" s="449"/>
      <c r="JGS109" s="572"/>
      <c r="JGT109" s="449"/>
      <c r="JGW109" s="572"/>
      <c r="JGX109" s="449"/>
      <c r="JHA109" s="572"/>
      <c r="JHB109" s="449"/>
      <c r="JHE109" s="572"/>
      <c r="JHF109" s="449"/>
      <c r="JHI109" s="572"/>
      <c r="JHJ109" s="449"/>
      <c r="JHM109" s="572"/>
      <c r="JHN109" s="449"/>
      <c r="JHQ109" s="572"/>
      <c r="JHR109" s="449"/>
      <c r="JHU109" s="572"/>
      <c r="JHV109" s="449"/>
      <c r="JHY109" s="572"/>
      <c r="JHZ109" s="449"/>
      <c r="JIC109" s="572"/>
      <c r="JID109" s="449"/>
      <c r="JIG109" s="572"/>
      <c r="JIH109" s="449"/>
      <c r="JIK109" s="572"/>
      <c r="JIL109" s="449"/>
      <c r="JIO109" s="572"/>
      <c r="JIP109" s="449"/>
      <c r="JIS109" s="572"/>
      <c r="JIT109" s="449"/>
      <c r="JIW109" s="572"/>
      <c r="JIX109" s="449"/>
      <c r="JJA109" s="572"/>
      <c r="JJB109" s="449"/>
      <c r="JJE109" s="572"/>
      <c r="JJF109" s="449"/>
      <c r="JJI109" s="572"/>
      <c r="JJJ109" s="449"/>
      <c r="JJM109" s="572"/>
      <c r="JJN109" s="449"/>
      <c r="JJQ109" s="572"/>
      <c r="JJR109" s="449"/>
      <c r="JJU109" s="572"/>
      <c r="JJV109" s="449"/>
      <c r="JJY109" s="572"/>
      <c r="JJZ109" s="449"/>
      <c r="JKC109" s="572"/>
      <c r="JKD109" s="449"/>
      <c r="JKG109" s="572"/>
      <c r="JKH109" s="449"/>
      <c r="JKK109" s="572"/>
      <c r="JKL109" s="449"/>
      <c r="JKO109" s="572"/>
      <c r="JKP109" s="449"/>
      <c r="JKS109" s="572"/>
      <c r="JKT109" s="449"/>
      <c r="JKW109" s="572"/>
      <c r="JKX109" s="449"/>
      <c r="JLA109" s="572"/>
      <c r="JLB109" s="449"/>
      <c r="JLE109" s="572"/>
      <c r="JLF109" s="449"/>
      <c r="JLI109" s="572"/>
      <c r="JLJ109" s="449"/>
      <c r="JLM109" s="572"/>
      <c r="JLN109" s="449"/>
      <c r="JLQ109" s="572"/>
      <c r="JLR109" s="449"/>
      <c r="JLU109" s="572"/>
      <c r="JLV109" s="449"/>
      <c r="JLY109" s="572"/>
      <c r="JLZ109" s="449"/>
      <c r="JMC109" s="572"/>
      <c r="JMD109" s="449"/>
      <c r="JMG109" s="572"/>
      <c r="JMH109" s="449"/>
      <c r="JMK109" s="572"/>
      <c r="JML109" s="449"/>
      <c r="JMO109" s="572"/>
      <c r="JMP109" s="449"/>
      <c r="JMS109" s="572"/>
      <c r="JMT109" s="449"/>
      <c r="JMW109" s="572"/>
      <c r="JMX109" s="449"/>
      <c r="JNA109" s="572"/>
      <c r="JNB109" s="449"/>
      <c r="JNE109" s="572"/>
      <c r="JNF109" s="449"/>
      <c r="JNI109" s="572"/>
      <c r="JNJ109" s="449"/>
      <c r="JNM109" s="572"/>
      <c r="JNN109" s="449"/>
      <c r="JNQ109" s="572"/>
      <c r="JNR109" s="449"/>
      <c r="JNU109" s="572"/>
      <c r="JNV109" s="449"/>
      <c r="JNY109" s="572"/>
      <c r="JNZ109" s="449"/>
      <c r="JOC109" s="572"/>
      <c r="JOD109" s="449"/>
      <c r="JOG109" s="572"/>
      <c r="JOH109" s="449"/>
      <c r="JOK109" s="572"/>
      <c r="JOL109" s="449"/>
      <c r="JOO109" s="572"/>
      <c r="JOP109" s="449"/>
      <c r="JOS109" s="572"/>
      <c r="JOT109" s="449"/>
      <c r="JOW109" s="572"/>
      <c r="JOX109" s="449"/>
      <c r="JPA109" s="572"/>
      <c r="JPB109" s="449"/>
      <c r="JPE109" s="572"/>
      <c r="JPF109" s="449"/>
      <c r="JPI109" s="572"/>
      <c r="JPJ109" s="449"/>
      <c r="JPM109" s="572"/>
      <c r="JPN109" s="449"/>
      <c r="JPQ109" s="572"/>
      <c r="JPR109" s="449"/>
      <c r="JPU109" s="572"/>
      <c r="JPV109" s="449"/>
      <c r="JPY109" s="572"/>
      <c r="JPZ109" s="449"/>
      <c r="JQC109" s="572"/>
      <c r="JQD109" s="449"/>
      <c r="JQG109" s="572"/>
      <c r="JQH109" s="449"/>
      <c r="JQK109" s="572"/>
      <c r="JQL109" s="449"/>
      <c r="JQO109" s="572"/>
      <c r="JQP109" s="449"/>
      <c r="JQS109" s="572"/>
      <c r="JQT109" s="449"/>
      <c r="JQW109" s="572"/>
      <c r="JQX109" s="449"/>
      <c r="JRA109" s="572"/>
      <c r="JRB109" s="449"/>
      <c r="JRE109" s="572"/>
      <c r="JRF109" s="449"/>
      <c r="JRI109" s="572"/>
      <c r="JRJ109" s="449"/>
      <c r="JRM109" s="572"/>
      <c r="JRN109" s="449"/>
      <c r="JRQ109" s="572"/>
      <c r="JRR109" s="449"/>
      <c r="JRU109" s="572"/>
      <c r="JRV109" s="449"/>
      <c r="JRY109" s="572"/>
      <c r="JRZ109" s="449"/>
      <c r="JSC109" s="572"/>
      <c r="JSD109" s="449"/>
      <c r="JSG109" s="572"/>
      <c r="JSH109" s="449"/>
      <c r="JSK109" s="572"/>
      <c r="JSL109" s="449"/>
      <c r="JSO109" s="572"/>
      <c r="JSP109" s="449"/>
      <c r="JSS109" s="572"/>
      <c r="JST109" s="449"/>
      <c r="JSW109" s="572"/>
      <c r="JSX109" s="449"/>
      <c r="JTA109" s="572"/>
      <c r="JTB109" s="449"/>
      <c r="JTE109" s="572"/>
      <c r="JTF109" s="449"/>
      <c r="JTI109" s="572"/>
      <c r="JTJ109" s="449"/>
      <c r="JTM109" s="572"/>
      <c r="JTN109" s="449"/>
      <c r="JTQ109" s="572"/>
      <c r="JTR109" s="449"/>
      <c r="JTU109" s="572"/>
      <c r="JTV109" s="449"/>
      <c r="JTY109" s="572"/>
      <c r="JTZ109" s="449"/>
      <c r="JUC109" s="572"/>
      <c r="JUD109" s="449"/>
      <c r="JUG109" s="572"/>
      <c r="JUH109" s="449"/>
      <c r="JUK109" s="572"/>
      <c r="JUL109" s="449"/>
      <c r="JUO109" s="572"/>
      <c r="JUP109" s="449"/>
      <c r="JUS109" s="572"/>
      <c r="JUT109" s="449"/>
      <c r="JUW109" s="572"/>
      <c r="JUX109" s="449"/>
      <c r="JVA109" s="572"/>
      <c r="JVB109" s="449"/>
      <c r="JVE109" s="572"/>
      <c r="JVF109" s="449"/>
      <c r="JVI109" s="572"/>
      <c r="JVJ109" s="449"/>
      <c r="JVM109" s="572"/>
      <c r="JVN109" s="449"/>
      <c r="JVQ109" s="572"/>
      <c r="JVR109" s="449"/>
      <c r="JVU109" s="572"/>
      <c r="JVV109" s="449"/>
      <c r="JVY109" s="572"/>
      <c r="JVZ109" s="449"/>
      <c r="JWC109" s="572"/>
      <c r="JWD109" s="449"/>
      <c r="JWG109" s="572"/>
      <c r="JWH109" s="449"/>
      <c r="JWK109" s="572"/>
      <c r="JWL109" s="449"/>
      <c r="JWO109" s="572"/>
      <c r="JWP109" s="449"/>
      <c r="JWS109" s="572"/>
      <c r="JWT109" s="449"/>
      <c r="JWW109" s="572"/>
      <c r="JWX109" s="449"/>
      <c r="JXA109" s="572"/>
      <c r="JXB109" s="449"/>
      <c r="JXE109" s="572"/>
      <c r="JXF109" s="449"/>
      <c r="JXI109" s="572"/>
      <c r="JXJ109" s="449"/>
      <c r="JXM109" s="572"/>
      <c r="JXN109" s="449"/>
      <c r="JXQ109" s="572"/>
      <c r="JXR109" s="449"/>
      <c r="JXU109" s="572"/>
      <c r="JXV109" s="449"/>
      <c r="JXY109" s="572"/>
      <c r="JXZ109" s="449"/>
      <c r="JYC109" s="572"/>
      <c r="JYD109" s="449"/>
      <c r="JYG109" s="572"/>
      <c r="JYH109" s="449"/>
      <c r="JYK109" s="572"/>
      <c r="JYL109" s="449"/>
      <c r="JYO109" s="572"/>
      <c r="JYP109" s="449"/>
      <c r="JYS109" s="572"/>
      <c r="JYT109" s="449"/>
      <c r="JYW109" s="572"/>
      <c r="JYX109" s="449"/>
      <c r="JZA109" s="572"/>
      <c r="JZB109" s="449"/>
      <c r="JZE109" s="572"/>
      <c r="JZF109" s="449"/>
      <c r="JZI109" s="572"/>
      <c r="JZJ109" s="449"/>
      <c r="JZM109" s="572"/>
      <c r="JZN109" s="449"/>
      <c r="JZQ109" s="572"/>
      <c r="JZR109" s="449"/>
      <c r="JZU109" s="572"/>
      <c r="JZV109" s="449"/>
      <c r="JZY109" s="572"/>
      <c r="JZZ109" s="449"/>
      <c r="KAC109" s="572"/>
      <c r="KAD109" s="449"/>
      <c r="KAG109" s="572"/>
      <c r="KAH109" s="449"/>
      <c r="KAK109" s="572"/>
      <c r="KAL109" s="449"/>
      <c r="KAO109" s="572"/>
      <c r="KAP109" s="449"/>
      <c r="KAS109" s="572"/>
      <c r="KAT109" s="449"/>
      <c r="KAW109" s="572"/>
      <c r="KAX109" s="449"/>
      <c r="KBA109" s="572"/>
      <c r="KBB109" s="449"/>
      <c r="KBE109" s="572"/>
      <c r="KBF109" s="449"/>
      <c r="KBI109" s="572"/>
      <c r="KBJ109" s="449"/>
      <c r="KBM109" s="572"/>
      <c r="KBN109" s="449"/>
      <c r="KBQ109" s="572"/>
      <c r="KBR109" s="449"/>
      <c r="KBU109" s="572"/>
      <c r="KBV109" s="449"/>
      <c r="KBY109" s="572"/>
      <c r="KBZ109" s="449"/>
      <c r="KCC109" s="572"/>
      <c r="KCD109" s="449"/>
      <c r="KCG109" s="572"/>
      <c r="KCH109" s="449"/>
      <c r="KCK109" s="572"/>
      <c r="KCL109" s="449"/>
      <c r="KCO109" s="572"/>
      <c r="KCP109" s="449"/>
      <c r="KCS109" s="572"/>
      <c r="KCT109" s="449"/>
      <c r="KCW109" s="572"/>
      <c r="KCX109" s="449"/>
      <c r="KDA109" s="572"/>
      <c r="KDB109" s="449"/>
      <c r="KDE109" s="572"/>
      <c r="KDF109" s="449"/>
      <c r="KDI109" s="572"/>
      <c r="KDJ109" s="449"/>
      <c r="KDM109" s="572"/>
      <c r="KDN109" s="449"/>
      <c r="KDQ109" s="572"/>
      <c r="KDR109" s="449"/>
      <c r="KDU109" s="572"/>
      <c r="KDV109" s="449"/>
      <c r="KDY109" s="572"/>
      <c r="KDZ109" s="449"/>
      <c r="KEC109" s="572"/>
      <c r="KED109" s="449"/>
      <c r="KEG109" s="572"/>
      <c r="KEH109" s="449"/>
      <c r="KEK109" s="572"/>
      <c r="KEL109" s="449"/>
      <c r="KEO109" s="572"/>
      <c r="KEP109" s="449"/>
      <c r="KES109" s="572"/>
      <c r="KET109" s="449"/>
      <c r="KEW109" s="572"/>
      <c r="KEX109" s="449"/>
      <c r="KFA109" s="572"/>
      <c r="KFB109" s="449"/>
      <c r="KFE109" s="572"/>
      <c r="KFF109" s="449"/>
      <c r="KFI109" s="572"/>
      <c r="KFJ109" s="449"/>
      <c r="KFM109" s="572"/>
      <c r="KFN109" s="449"/>
      <c r="KFQ109" s="572"/>
      <c r="KFR109" s="449"/>
      <c r="KFU109" s="572"/>
      <c r="KFV109" s="449"/>
      <c r="KFY109" s="572"/>
      <c r="KFZ109" s="449"/>
      <c r="KGC109" s="572"/>
      <c r="KGD109" s="449"/>
      <c r="KGG109" s="572"/>
      <c r="KGH109" s="449"/>
      <c r="KGK109" s="572"/>
      <c r="KGL109" s="449"/>
      <c r="KGO109" s="572"/>
      <c r="KGP109" s="449"/>
      <c r="KGS109" s="572"/>
      <c r="KGT109" s="449"/>
      <c r="KGW109" s="572"/>
      <c r="KGX109" s="449"/>
      <c r="KHA109" s="572"/>
      <c r="KHB109" s="449"/>
      <c r="KHE109" s="572"/>
      <c r="KHF109" s="449"/>
      <c r="KHI109" s="572"/>
      <c r="KHJ109" s="449"/>
      <c r="KHM109" s="572"/>
      <c r="KHN109" s="449"/>
      <c r="KHQ109" s="572"/>
      <c r="KHR109" s="449"/>
      <c r="KHU109" s="572"/>
      <c r="KHV109" s="449"/>
      <c r="KHY109" s="572"/>
      <c r="KHZ109" s="449"/>
      <c r="KIC109" s="572"/>
      <c r="KID109" s="449"/>
      <c r="KIG109" s="572"/>
      <c r="KIH109" s="449"/>
      <c r="KIK109" s="572"/>
      <c r="KIL109" s="449"/>
      <c r="KIO109" s="572"/>
      <c r="KIP109" s="449"/>
      <c r="KIS109" s="572"/>
      <c r="KIT109" s="449"/>
      <c r="KIW109" s="572"/>
      <c r="KIX109" s="449"/>
      <c r="KJA109" s="572"/>
      <c r="KJB109" s="449"/>
      <c r="KJE109" s="572"/>
      <c r="KJF109" s="449"/>
      <c r="KJI109" s="572"/>
      <c r="KJJ109" s="449"/>
      <c r="KJM109" s="572"/>
      <c r="KJN109" s="449"/>
      <c r="KJQ109" s="572"/>
      <c r="KJR109" s="449"/>
      <c r="KJU109" s="572"/>
      <c r="KJV109" s="449"/>
      <c r="KJY109" s="572"/>
      <c r="KJZ109" s="449"/>
      <c r="KKC109" s="572"/>
      <c r="KKD109" s="449"/>
      <c r="KKG109" s="572"/>
      <c r="KKH109" s="449"/>
      <c r="KKK109" s="572"/>
      <c r="KKL109" s="449"/>
      <c r="KKO109" s="572"/>
      <c r="KKP109" s="449"/>
      <c r="KKS109" s="572"/>
      <c r="KKT109" s="449"/>
      <c r="KKW109" s="572"/>
      <c r="KKX109" s="449"/>
      <c r="KLA109" s="572"/>
      <c r="KLB109" s="449"/>
      <c r="KLE109" s="572"/>
      <c r="KLF109" s="449"/>
      <c r="KLI109" s="572"/>
      <c r="KLJ109" s="449"/>
      <c r="KLM109" s="572"/>
      <c r="KLN109" s="449"/>
      <c r="KLQ109" s="572"/>
      <c r="KLR109" s="449"/>
      <c r="KLU109" s="572"/>
      <c r="KLV109" s="449"/>
      <c r="KLY109" s="572"/>
      <c r="KLZ109" s="449"/>
      <c r="KMC109" s="572"/>
      <c r="KMD109" s="449"/>
      <c r="KMG109" s="572"/>
      <c r="KMH109" s="449"/>
      <c r="KMK109" s="572"/>
      <c r="KML109" s="449"/>
      <c r="KMO109" s="572"/>
      <c r="KMP109" s="449"/>
      <c r="KMS109" s="572"/>
      <c r="KMT109" s="449"/>
      <c r="KMW109" s="572"/>
      <c r="KMX109" s="449"/>
      <c r="KNA109" s="572"/>
      <c r="KNB109" s="449"/>
      <c r="KNE109" s="572"/>
      <c r="KNF109" s="449"/>
      <c r="KNI109" s="572"/>
      <c r="KNJ109" s="449"/>
      <c r="KNM109" s="572"/>
      <c r="KNN109" s="449"/>
      <c r="KNQ109" s="572"/>
      <c r="KNR109" s="449"/>
      <c r="KNU109" s="572"/>
      <c r="KNV109" s="449"/>
      <c r="KNY109" s="572"/>
      <c r="KNZ109" s="449"/>
      <c r="KOC109" s="572"/>
      <c r="KOD109" s="449"/>
      <c r="KOG109" s="572"/>
      <c r="KOH109" s="449"/>
      <c r="KOK109" s="572"/>
      <c r="KOL109" s="449"/>
      <c r="KOO109" s="572"/>
      <c r="KOP109" s="449"/>
      <c r="KOS109" s="572"/>
      <c r="KOT109" s="449"/>
      <c r="KOW109" s="572"/>
      <c r="KOX109" s="449"/>
      <c r="KPA109" s="572"/>
      <c r="KPB109" s="449"/>
      <c r="KPE109" s="572"/>
      <c r="KPF109" s="449"/>
      <c r="KPI109" s="572"/>
      <c r="KPJ109" s="449"/>
      <c r="KPM109" s="572"/>
      <c r="KPN109" s="449"/>
      <c r="KPQ109" s="572"/>
      <c r="KPR109" s="449"/>
      <c r="KPU109" s="572"/>
      <c r="KPV109" s="449"/>
      <c r="KPY109" s="572"/>
      <c r="KPZ109" s="449"/>
      <c r="KQC109" s="572"/>
      <c r="KQD109" s="449"/>
      <c r="KQG109" s="572"/>
      <c r="KQH109" s="449"/>
      <c r="KQK109" s="572"/>
      <c r="KQL109" s="449"/>
      <c r="KQO109" s="572"/>
      <c r="KQP109" s="449"/>
      <c r="KQS109" s="572"/>
      <c r="KQT109" s="449"/>
      <c r="KQW109" s="572"/>
      <c r="KQX109" s="449"/>
      <c r="KRA109" s="572"/>
      <c r="KRB109" s="449"/>
      <c r="KRE109" s="572"/>
      <c r="KRF109" s="449"/>
      <c r="KRI109" s="572"/>
      <c r="KRJ109" s="449"/>
      <c r="KRM109" s="572"/>
      <c r="KRN109" s="449"/>
      <c r="KRQ109" s="572"/>
      <c r="KRR109" s="449"/>
      <c r="KRU109" s="572"/>
      <c r="KRV109" s="449"/>
      <c r="KRY109" s="572"/>
      <c r="KRZ109" s="449"/>
      <c r="KSC109" s="572"/>
      <c r="KSD109" s="449"/>
      <c r="KSG109" s="572"/>
      <c r="KSH109" s="449"/>
      <c r="KSK109" s="572"/>
      <c r="KSL109" s="449"/>
      <c r="KSO109" s="572"/>
      <c r="KSP109" s="449"/>
      <c r="KSS109" s="572"/>
      <c r="KST109" s="449"/>
      <c r="KSW109" s="572"/>
      <c r="KSX109" s="449"/>
      <c r="KTA109" s="572"/>
      <c r="KTB109" s="449"/>
      <c r="KTE109" s="572"/>
      <c r="KTF109" s="449"/>
      <c r="KTI109" s="572"/>
      <c r="KTJ109" s="449"/>
      <c r="KTM109" s="572"/>
      <c r="KTN109" s="449"/>
      <c r="KTQ109" s="572"/>
      <c r="KTR109" s="449"/>
      <c r="KTU109" s="572"/>
      <c r="KTV109" s="449"/>
      <c r="KTY109" s="572"/>
      <c r="KTZ109" s="449"/>
      <c r="KUC109" s="572"/>
      <c r="KUD109" s="449"/>
      <c r="KUG109" s="572"/>
      <c r="KUH109" s="449"/>
      <c r="KUK109" s="572"/>
      <c r="KUL109" s="449"/>
      <c r="KUO109" s="572"/>
      <c r="KUP109" s="449"/>
      <c r="KUS109" s="572"/>
      <c r="KUT109" s="449"/>
      <c r="KUW109" s="572"/>
      <c r="KUX109" s="449"/>
      <c r="KVA109" s="572"/>
      <c r="KVB109" s="449"/>
      <c r="KVE109" s="572"/>
      <c r="KVF109" s="449"/>
      <c r="KVI109" s="572"/>
      <c r="KVJ109" s="449"/>
      <c r="KVM109" s="572"/>
      <c r="KVN109" s="449"/>
      <c r="KVQ109" s="572"/>
      <c r="KVR109" s="449"/>
      <c r="KVU109" s="572"/>
      <c r="KVV109" s="449"/>
      <c r="KVY109" s="572"/>
      <c r="KVZ109" s="449"/>
      <c r="KWC109" s="572"/>
      <c r="KWD109" s="449"/>
      <c r="KWG109" s="572"/>
      <c r="KWH109" s="449"/>
      <c r="KWK109" s="572"/>
      <c r="KWL109" s="449"/>
      <c r="KWO109" s="572"/>
      <c r="KWP109" s="449"/>
      <c r="KWS109" s="572"/>
      <c r="KWT109" s="449"/>
      <c r="KWW109" s="572"/>
      <c r="KWX109" s="449"/>
      <c r="KXA109" s="572"/>
      <c r="KXB109" s="449"/>
      <c r="KXE109" s="572"/>
      <c r="KXF109" s="449"/>
      <c r="KXI109" s="572"/>
      <c r="KXJ109" s="449"/>
      <c r="KXM109" s="572"/>
      <c r="KXN109" s="449"/>
      <c r="KXQ109" s="572"/>
      <c r="KXR109" s="449"/>
      <c r="KXU109" s="572"/>
      <c r="KXV109" s="449"/>
      <c r="KXY109" s="572"/>
      <c r="KXZ109" s="449"/>
      <c r="KYC109" s="572"/>
      <c r="KYD109" s="449"/>
      <c r="KYG109" s="572"/>
      <c r="KYH109" s="449"/>
      <c r="KYK109" s="572"/>
      <c r="KYL109" s="449"/>
      <c r="KYO109" s="572"/>
      <c r="KYP109" s="449"/>
      <c r="KYS109" s="572"/>
      <c r="KYT109" s="449"/>
      <c r="KYW109" s="572"/>
      <c r="KYX109" s="449"/>
      <c r="KZA109" s="572"/>
      <c r="KZB109" s="449"/>
      <c r="KZE109" s="572"/>
      <c r="KZF109" s="449"/>
      <c r="KZI109" s="572"/>
      <c r="KZJ109" s="449"/>
      <c r="KZM109" s="572"/>
      <c r="KZN109" s="449"/>
      <c r="KZQ109" s="572"/>
      <c r="KZR109" s="449"/>
      <c r="KZU109" s="572"/>
      <c r="KZV109" s="449"/>
      <c r="KZY109" s="572"/>
      <c r="KZZ109" s="449"/>
      <c r="LAC109" s="572"/>
      <c r="LAD109" s="449"/>
      <c r="LAG109" s="572"/>
      <c r="LAH109" s="449"/>
      <c r="LAK109" s="572"/>
      <c r="LAL109" s="449"/>
      <c r="LAO109" s="572"/>
      <c r="LAP109" s="449"/>
      <c r="LAS109" s="572"/>
      <c r="LAT109" s="449"/>
      <c r="LAW109" s="572"/>
      <c r="LAX109" s="449"/>
      <c r="LBA109" s="572"/>
      <c r="LBB109" s="449"/>
      <c r="LBE109" s="572"/>
      <c r="LBF109" s="449"/>
      <c r="LBI109" s="572"/>
      <c r="LBJ109" s="449"/>
      <c r="LBM109" s="572"/>
      <c r="LBN109" s="449"/>
      <c r="LBQ109" s="572"/>
      <c r="LBR109" s="449"/>
      <c r="LBU109" s="572"/>
      <c r="LBV109" s="449"/>
      <c r="LBY109" s="572"/>
      <c r="LBZ109" s="449"/>
      <c r="LCC109" s="572"/>
      <c r="LCD109" s="449"/>
      <c r="LCG109" s="572"/>
      <c r="LCH109" s="449"/>
      <c r="LCK109" s="572"/>
      <c r="LCL109" s="449"/>
      <c r="LCO109" s="572"/>
      <c r="LCP109" s="449"/>
      <c r="LCS109" s="572"/>
      <c r="LCT109" s="449"/>
      <c r="LCW109" s="572"/>
      <c r="LCX109" s="449"/>
      <c r="LDA109" s="572"/>
      <c r="LDB109" s="449"/>
      <c r="LDE109" s="572"/>
      <c r="LDF109" s="449"/>
      <c r="LDI109" s="572"/>
      <c r="LDJ109" s="449"/>
      <c r="LDM109" s="572"/>
      <c r="LDN109" s="449"/>
      <c r="LDQ109" s="572"/>
      <c r="LDR109" s="449"/>
      <c r="LDU109" s="572"/>
      <c r="LDV109" s="449"/>
      <c r="LDY109" s="572"/>
      <c r="LDZ109" s="449"/>
      <c r="LEC109" s="572"/>
      <c r="LED109" s="449"/>
      <c r="LEG109" s="572"/>
      <c r="LEH109" s="449"/>
      <c r="LEK109" s="572"/>
      <c r="LEL109" s="449"/>
      <c r="LEO109" s="572"/>
      <c r="LEP109" s="449"/>
      <c r="LES109" s="572"/>
      <c r="LET109" s="449"/>
      <c r="LEW109" s="572"/>
      <c r="LEX109" s="449"/>
      <c r="LFA109" s="572"/>
      <c r="LFB109" s="449"/>
      <c r="LFE109" s="572"/>
      <c r="LFF109" s="449"/>
      <c r="LFI109" s="572"/>
      <c r="LFJ109" s="449"/>
      <c r="LFM109" s="572"/>
      <c r="LFN109" s="449"/>
      <c r="LFQ109" s="572"/>
      <c r="LFR109" s="449"/>
      <c r="LFU109" s="572"/>
      <c r="LFV109" s="449"/>
      <c r="LFY109" s="572"/>
      <c r="LFZ109" s="449"/>
      <c r="LGC109" s="572"/>
      <c r="LGD109" s="449"/>
      <c r="LGG109" s="572"/>
      <c r="LGH109" s="449"/>
      <c r="LGK109" s="572"/>
      <c r="LGL109" s="449"/>
      <c r="LGO109" s="572"/>
      <c r="LGP109" s="449"/>
      <c r="LGS109" s="572"/>
      <c r="LGT109" s="449"/>
      <c r="LGW109" s="572"/>
      <c r="LGX109" s="449"/>
      <c r="LHA109" s="572"/>
      <c r="LHB109" s="449"/>
      <c r="LHE109" s="572"/>
      <c r="LHF109" s="449"/>
      <c r="LHI109" s="572"/>
      <c r="LHJ109" s="449"/>
      <c r="LHM109" s="572"/>
      <c r="LHN109" s="449"/>
      <c r="LHQ109" s="572"/>
      <c r="LHR109" s="449"/>
      <c r="LHU109" s="572"/>
      <c r="LHV109" s="449"/>
      <c r="LHY109" s="572"/>
      <c r="LHZ109" s="449"/>
      <c r="LIC109" s="572"/>
      <c r="LID109" s="449"/>
      <c r="LIG109" s="572"/>
      <c r="LIH109" s="449"/>
      <c r="LIK109" s="572"/>
      <c r="LIL109" s="449"/>
      <c r="LIO109" s="572"/>
      <c r="LIP109" s="449"/>
      <c r="LIS109" s="572"/>
      <c r="LIT109" s="449"/>
      <c r="LIW109" s="572"/>
      <c r="LIX109" s="449"/>
      <c r="LJA109" s="572"/>
      <c r="LJB109" s="449"/>
      <c r="LJE109" s="572"/>
      <c r="LJF109" s="449"/>
      <c r="LJI109" s="572"/>
      <c r="LJJ109" s="449"/>
      <c r="LJM109" s="572"/>
      <c r="LJN109" s="449"/>
      <c r="LJQ109" s="572"/>
      <c r="LJR109" s="449"/>
      <c r="LJU109" s="572"/>
      <c r="LJV109" s="449"/>
      <c r="LJY109" s="572"/>
      <c r="LJZ109" s="449"/>
      <c r="LKC109" s="572"/>
      <c r="LKD109" s="449"/>
      <c r="LKG109" s="572"/>
      <c r="LKH109" s="449"/>
      <c r="LKK109" s="572"/>
      <c r="LKL109" s="449"/>
      <c r="LKO109" s="572"/>
      <c r="LKP109" s="449"/>
      <c r="LKS109" s="572"/>
      <c r="LKT109" s="449"/>
      <c r="LKW109" s="572"/>
      <c r="LKX109" s="449"/>
      <c r="LLA109" s="572"/>
      <c r="LLB109" s="449"/>
      <c r="LLE109" s="572"/>
      <c r="LLF109" s="449"/>
      <c r="LLI109" s="572"/>
      <c r="LLJ109" s="449"/>
      <c r="LLM109" s="572"/>
      <c r="LLN109" s="449"/>
      <c r="LLQ109" s="572"/>
      <c r="LLR109" s="449"/>
      <c r="LLU109" s="572"/>
      <c r="LLV109" s="449"/>
      <c r="LLY109" s="572"/>
      <c r="LLZ109" s="449"/>
      <c r="LMC109" s="572"/>
      <c r="LMD109" s="449"/>
      <c r="LMG109" s="572"/>
      <c r="LMH109" s="449"/>
      <c r="LMK109" s="572"/>
      <c r="LML109" s="449"/>
      <c r="LMO109" s="572"/>
      <c r="LMP109" s="449"/>
      <c r="LMS109" s="572"/>
      <c r="LMT109" s="449"/>
      <c r="LMW109" s="572"/>
      <c r="LMX109" s="449"/>
      <c r="LNA109" s="572"/>
      <c r="LNB109" s="449"/>
      <c r="LNE109" s="572"/>
      <c r="LNF109" s="449"/>
      <c r="LNI109" s="572"/>
      <c r="LNJ109" s="449"/>
      <c r="LNM109" s="572"/>
      <c r="LNN109" s="449"/>
      <c r="LNQ109" s="572"/>
      <c r="LNR109" s="449"/>
      <c r="LNU109" s="572"/>
      <c r="LNV109" s="449"/>
      <c r="LNY109" s="572"/>
      <c r="LNZ109" s="449"/>
      <c r="LOC109" s="572"/>
      <c r="LOD109" s="449"/>
      <c r="LOG109" s="572"/>
      <c r="LOH109" s="449"/>
      <c r="LOK109" s="572"/>
      <c r="LOL109" s="449"/>
      <c r="LOO109" s="572"/>
      <c r="LOP109" s="449"/>
      <c r="LOS109" s="572"/>
      <c r="LOT109" s="449"/>
      <c r="LOW109" s="572"/>
      <c r="LOX109" s="449"/>
      <c r="LPA109" s="572"/>
      <c r="LPB109" s="449"/>
      <c r="LPE109" s="572"/>
      <c r="LPF109" s="449"/>
      <c r="LPI109" s="572"/>
      <c r="LPJ109" s="449"/>
      <c r="LPM109" s="572"/>
      <c r="LPN109" s="449"/>
      <c r="LPQ109" s="572"/>
      <c r="LPR109" s="449"/>
      <c r="LPU109" s="572"/>
      <c r="LPV109" s="449"/>
      <c r="LPY109" s="572"/>
      <c r="LPZ109" s="449"/>
      <c r="LQC109" s="572"/>
      <c r="LQD109" s="449"/>
      <c r="LQG109" s="572"/>
      <c r="LQH109" s="449"/>
      <c r="LQK109" s="572"/>
      <c r="LQL109" s="449"/>
      <c r="LQO109" s="572"/>
      <c r="LQP109" s="449"/>
      <c r="LQS109" s="572"/>
      <c r="LQT109" s="449"/>
      <c r="LQW109" s="572"/>
      <c r="LQX109" s="449"/>
      <c r="LRA109" s="572"/>
      <c r="LRB109" s="449"/>
      <c r="LRE109" s="572"/>
      <c r="LRF109" s="449"/>
      <c r="LRI109" s="572"/>
      <c r="LRJ109" s="449"/>
      <c r="LRM109" s="572"/>
      <c r="LRN109" s="449"/>
      <c r="LRQ109" s="572"/>
      <c r="LRR109" s="449"/>
      <c r="LRU109" s="572"/>
      <c r="LRV109" s="449"/>
      <c r="LRY109" s="572"/>
      <c r="LRZ109" s="449"/>
      <c r="LSC109" s="572"/>
      <c r="LSD109" s="449"/>
      <c r="LSG109" s="572"/>
      <c r="LSH109" s="449"/>
      <c r="LSK109" s="572"/>
      <c r="LSL109" s="449"/>
      <c r="LSO109" s="572"/>
      <c r="LSP109" s="449"/>
      <c r="LSS109" s="572"/>
      <c r="LST109" s="449"/>
      <c r="LSW109" s="572"/>
      <c r="LSX109" s="449"/>
      <c r="LTA109" s="572"/>
      <c r="LTB109" s="449"/>
      <c r="LTE109" s="572"/>
      <c r="LTF109" s="449"/>
      <c r="LTI109" s="572"/>
      <c r="LTJ109" s="449"/>
      <c r="LTM109" s="572"/>
      <c r="LTN109" s="449"/>
      <c r="LTQ109" s="572"/>
      <c r="LTR109" s="449"/>
      <c r="LTU109" s="572"/>
      <c r="LTV109" s="449"/>
      <c r="LTY109" s="572"/>
      <c r="LTZ109" s="449"/>
      <c r="LUC109" s="572"/>
      <c r="LUD109" s="449"/>
      <c r="LUG109" s="572"/>
      <c r="LUH109" s="449"/>
      <c r="LUK109" s="572"/>
      <c r="LUL109" s="449"/>
      <c r="LUO109" s="572"/>
      <c r="LUP109" s="449"/>
      <c r="LUS109" s="572"/>
      <c r="LUT109" s="449"/>
      <c r="LUW109" s="572"/>
      <c r="LUX109" s="449"/>
      <c r="LVA109" s="572"/>
      <c r="LVB109" s="449"/>
      <c r="LVE109" s="572"/>
      <c r="LVF109" s="449"/>
      <c r="LVI109" s="572"/>
      <c r="LVJ109" s="449"/>
      <c r="LVM109" s="572"/>
      <c r="LVN109" s="449"/>
      <c r="LVQ109" s="572"/>
      <c r="LVR109" s="449"/>
      <c r="LVU109" s="572"/>
      <c r="LVV109" s="449"/>
      <c r="LVY109" s="572"/>
      <c r="LVZ109" s="449"/>
      <c r="LWC109" s="572"/>
      <c r="LWD109" s="449"/>
      <c r="LWG109" s="572"/>
      <c r="LWH109" s="449"/>
      <c r="LWK109" s="572"/>
      <c r="LWL109" s="449"/>
      <c r="LWO109" s="572"/>
      <c r="LWP109" s="449"/>
      <c r="LWS109" s="572"/>
      <c r="LWT109" s="449"/>
      <c r="LWW109" s="572"/>
      <c r="LWX109" s="449"/>
      <c r="LXA109" s="572"/>
      <c r="LXB109" s="449"/>
      <c r="LXE109" s="572"/>
      <c r="LXF109" s="449"/>
      <c r="LXI109" s="572"/>
      <c r="LXJ109" s="449"/>
      <c r="LXM109" s="572"/>
      <c r="LXN109" s="449"/>
      <c r="LXQ109" s="572"/>
      <c r="LXR109" s="449"/>
      <c r="LXU109" s="572"/>
      <c r="LXV109" s="449"/>
      <c r="LXY109" s="572"/>
      <c r="LXZ109" s="449"/>
      <c r="LYC109" s="572"/>
      <c r="LYD109" s="449"/>
      <c r="LYG109" s="572"/>
      <c r="LYH109" s="449"/>
      <c r="LYK109" s="572"/>
      <c r="LYL109" s="449"/>
      <c r="LYO109" s="572"/>
      <c r="LYP109" s="449"/>
      <c r="LYS109" s="572"/>
      <c r="LYT109" s="449"/>
      <c r="LYW109" s="572"/>
      <c r="LYX109" s="449"/>
      <c r="LZA109" s="572"/>
      <c r="LZB109" s="449"/>
      <c r="LZE109" s="572"/>
      <c r="LZF109" s="449"/>
      <c r="LZI109" s="572"/>
      <c r="LZJ109" s="449"/>
      <c r="LZM109" s="572"/>
      <c r="LZN109" s="449"/>
      <c r="LZQ109" s="572"/>
      <c r="LZR109" s="449"/>
      <c r="LZU109" s="572"/>
      <c r="LZV109" s="449"/>
      <c r="LZY109" s="572"/>
      <c r="LZZ109" s="449"/>
      <c r="MAC109" s="572"/>
      <c r="MAD109" s="449"/>
      <c r="MAG109" s="572"/>
      <c r="MAH109" s="449"/>
      <c r="MAK109" s="572"/>
      <c r="MAL109" s="449"/>
      <c r="MAO109" s="572"/>
      <c r="MAP109" s="449"/>
      <c r="MAS109" s="572"/>
      <c r="MAT109" s="449"/>
      <c r="MAW109" s="572"/>
      <c r="MAX109" s="449"/>
      <c r="MBA109" s="572"/>
      <c r="MBB109" s="449"/>
      <c r="MBE109" s="572"/>
      <c r="MBF109" s="449"/>
      <c r="MBI109" s="572"/>
      <c r="MBJ109" s="449"/>
      <c r="MBM109" s="572"/>
      <c r="MBN109" s="449"/>
      <c r="MBQ109" s="572"/>
      <c r="MBR109" s="449"/>
      <c r="MBU109" s="572"/>
      <c r="MBV109" s="449"/>
      <c r="MBY109" s="572"/>
      <c r="MBZ109" s="449"/>
      <c r="MCC109" s="572"/>
      <c r="MCD109" s="449"/>
      <c r="MCG109" s="572"/>
      <c r="MCH109" s="449"/>
      <c r="MCK109" s="572"/>
      <c r="MCL109" s="449"/>
      <c r="MCO109" s="572"/>
      <c r="MCP109" s="449"/>
      <c r="MCS109" s="572"/>
      <c r="MCT109" s="449"/>
      <c r="MCW109" s="572"/>
      <c r="MCX109" s="449"/>
      <c r="MDA109" s="572"/>
      <c r="MDB109" s="449"/>
      <c r="MDE109" s="572"/>
      <c r="MDF109" s="449"/>
      <c r="MDI109" s="572"/>
      <c r="MDJ109" s="449"/>
      <c r="MDM109" s="572"/>
      <c r="MDN109" s="449"/>
      <c r="MDQ109" s="572"/>
      <c r="MDR109" s="449"/>
      <c r="MDU109" s="572"/>
      <c r="MDV109" s="449"/>
      <c r="MDY109" s="572"/>
      <c r="MDZ109" s="449"/>
      <c r="MEC109" s="572"/>
      <c r="MED109" s="449"/>
      <c r="MEG109" s="572"/>
      <c r="MEH109" s="449"/>
      <c r="MEK109" s="572"/>
      <c r="MEL109" s="449"/>
      <c r="MEO109" s="572"/>
      <c r="MEP109" s="449"/>
      <c r="MES109" s="572"/>
      <c r="MET109" s="449"/>
      <c r="MEW109" s="572"/>
      <c r="MEX109" s="449"/>
      <c r="MFA109" s="572"/>
      <c r="MFB109" s="449"/>
      <c r="MFE109" s="572"/>
      <c r="MFF109" s="449"/>
      <c r="MFI109" s="572"/>
      <c r="MFJ109" s="449"/>
      <c r="MFM109" s="572"/>
      <c r="MFN109" s="449"/>
      <c r="MFQ109" s="572"/>
      <c r="MFR109" s="449"/>
      <c r="MFU109" s="572"/>
      <c r="MFV109" s="449"/>
      <c r="MFY109" s="572"/>
      <c r="MFZ109" s="449"/>
      <c r="MGC109" s="572"/>
      <c r="MGD109" s="449"/>
      <c r="MGG109" s="572"/>
      <c r="MGH109" s="449"/>
      <c r="MGK109" s="572"/>
      <c r="MGL109" s="449"/>
      <c r="MGO109" s="572"/>
      <c r="MGP109" s="449"/>
      <c r="MGS109" s="572"/>
      <c r="MGT109" s="449"/>
      <c r="MGW109" s="572"/>
      <c r="MGX109" s="449"/>
      <c r="MHA109" s="572"/>
      <c r="MHB109" s="449"/>
      <c r="MHE109" s="572"/>
      <c r="MHF109" s="449"/>
      <c r="MHI109" s="572"/>
      <c r="MHJ109" s="449"/>
      <c r="MHM109" s="572"/>
      <c r="MHN109" s="449"/>
      <c r="MHQ109" s="572"/>
      <c r="MHR109" s="449"/>
      <c r="MHU109" s="572"/>
      <c r="MHV109" s="449"/>
      <c r="MHY109" s="572"/>
      <c r="MHZ109" s="449"/>
      <c r="MIC109" s="572"/>
      <c r="MID109" s="449"/>
      <c r="MIG109" s="572"/>
      <c r="MIH109" s="449"/>
      <c r="MIK109" s="572"/>
      <c r="MIL109" s="449"/>
      <c r="MIO109" s="572"/>
      <c r="MIP109" s="449"/>
      <c r="MIS109" s="572"/>
      <c r="MIT109" s="449"/>
      <c r="MIW109" s="572"/>
      <c r="MIX109" s="449"/>
      <c r="MJA109" s="572"/>
      <c r="MJB109" s="449"/>
      <c r="MJE109" s="572"/>
      <c r="MJF109" s="449"/>
      <c r="MJI109" s="572"/>
      <c r="MJJ109" s="449"/>
      <c r="MJM109" s="572"/>
      <c r="MJN109" s="449"/>
      <c r="MJQ109" s="572"/>
      <c r="MJR109" s="449"/>
      <c r="MJU109" s="572"/>
      <c r="MJV109" s="449"/>
      <c r="MJY109" s="572"/>
      <c r="MJZ109" s="449"/>
      <c r="MKC109" s="572"/>
      <c r="MKD109" s="449"/>
      <c r="MKG109" s="572"/>
      <c r="MKH109" s="449"/>
      <c r="MKK109" s="572"/>
      <c r="MKL109" s="449"/>
      <c r="MKO109" s="572"/>
      <c r="MKP109" s="449"/>
      <c r="MKS109" s="572"/>
      <c r="MKT109" s="449"/>
      <c r="MKW109" s="572"/>
      <c r="MKX109" s="449"/>
      <c r="MLA109" s="572"/>
      <c r="MLB109" s="449"/>
      <c r="MLE109" s="572"/>
      <c r="MLF109" s="449"/>
      <c r="MLI109" s="572"/>
      <c r="MLJ109" s="449"/>
      <c r="MLM109" s="572"/>
      <c r="MLN109" s="449"/>
      <c r="MLQ109" s="572"/>
      <c r="MLR109" s="449"/>
      <c r="MLU109" s="572"/>
      <c r="MLV109" s="449"/>
      <c r="MLY109" s="572"/>
      <c r="MLZ109" s="449"/>
      <c r="MMC109" s="572"/>
      <c r="MMD109" s="449"/>
      <c r="MMG109" s="572"/>
      <c r="MMH109" s="449"/>
      <c r="MMK109" s="572"/>
      <c r="MML109" s="449"/>
      <c r="MMO109" s="572"/>
      <c r="MMP109" s="449"/>
      <c r="MMS109" s="572"/>
      <c r="MMT109" s="449"/>
      <c r="MMW109" s="572"/>
      <c r="MMX109" s="449"/>
      <c r="MNA109" s="572"/>
      <c r="MNB109" s="449"/>
      <c r="MNE109" s="572"/>
      <c r="MNF109" s="449"/>
      <c r="MNI109" s="572"/>
      <c r="MNJ109" s="449"/>
      <c r="MNM109" s="572"/>
      <c r="MNN109" s="449"/>
      <c r="MNQ109" s="572"/>
      <c r="MNR109" s="449"/>
      <c r="MNU109" s="572"/>
      <c r="MNV109" s="449"/>
      <c r="MNY109" s="572"/>
      <c r="MNZ109" s="449"/>
      <c r="MOC109" s="572"/>
      <c r="MOD109" s="449"/>
      <c r="MOG109" s="572"/>
      <c r="MOH109" s="449"/>
      <c r="MOK109" s="572"/>
      <c r="MOL109" s="449"/>
      <c r="MOO109" s="572"/>
      <c r="MOP109" s="449"/>
      <c r="MOS109" s="572"/>
      <c r="MOT109" s="449"/>
      <c r="MOW109" s="572"/>
      <c r="MOX109" s="449"/>
      <c r="MPA109" s="572"/>
      <c r="MPB109" s="449"/>
      <c r="MPE109" s="572"/>
      <c r="MPF109" s="449"/>
      <c r="MPI109" s="572"/>
      <c r="MPJ109" s="449"/>
      <c r="MPM109" s="572"/>
      <c r="MPN109" s="449"/>
      <c r="MPQ109" s="572"/>
      <c r="MPR109" s="449"/>
      <c r="MPU109" s="572"/>
      <c r="MPV109" s="449"/>
      <c r="MPY109" s="572"/>
      <c r="MPZ109" s="449"/>
      <c r="MQC109" s="572"/>
      <c r="MQD109" s="449"/>
      <c r="MQG109" s="572"/>
      <c r="MQH109" s="449"/>
      <c r="MQK109" s="572"/>
      <c r="MQL109" s="449"/>
      <c r="MQO109" s="572"/>
      <c r="MQP109" s="449"/>
      <c r="MQS109" s="572"/>
      <c r="MQT109" s="449"/>
      <c r="MQW109" s="572"/>
      <c r="MQX109" s="449"/>
      <c r="MRA109" s="572"/>
      <c r="MRB109" s="449"/>
      <c r="MRE109" s="572"/>
      <c r="MRF109" s="449"/>
      <c r="MRI109" s="572"/>
      <c r="MRJ109" s="449"/>
      <c r="MRM109" s="572"/>
      <c r="MRN109" s="449"/>
      <c r="MRQ109" s="572"/>
      <c r="MRR109" s="449"/>
      <c r="MRU109" s="572"/>
      <c r="MRV109" s="449"/>
      <c r="MRY109" s="572"/>
      <c r="MRZ109" s="449"/>
      <c r="MSC109" s="572"/>
      <c r="MSD109" s="449"/>
      <c r="MSG109" s="572"/>
      <c r="MSH109" s="449"/>
      <c r="MSK109" s="572"/>
      <c r="MSL109" s="449"/>
      <c r="MSO109" s="572"/>
      <c r="MSP109" s="449"/>
      <c r="MSS109" s="572"/>
      <c r="MST109" s="449"/>
      <c r="MSW109" s="572"/>
      <c r="MSX109" s="449"/>
      <c r="MTA109" s="572"/>
      <c r="MTB109" s="449"/>
      <c r="MTE109" s="572"/>
      <c r="MTF109" s="449"/>
      <c r="MTI109" s="572"/>
      <c r="MTJ109" s="449"/>
      <c r="MTM109" s="572"/>
      <c r="MTN109" s="449"/>
      <c r="MTQ109" s="572"/>
      <c r="MTR109" s="449"/>
      <c r="MTU109" s="572"/>
      <c r="MTV109" s="449"/>
      <c r="MTY109" s="572"/>
      <c r="MTZ109" s="449"/>
      <c r="MUC109" s="572"/>
      <c r="MUD109" s="449"/>
      <c r="MUG109" s="572"/>
      <c r="MUH109" s="449"/>
      <c r="MUK109" s="572"/>
      <c r="MUL109" s="449"/>
      <c r="MUO109" s="572"/>
      <c r="MUP109" s="449"/>
      <c r="MUS109" s="572"/>
      <c r="MUT109" s="449"/>
      <c r="MUW109" s="572"/>
      <c r="MUX109" s="449"/>
      <c r="MVA109" s="572"/>
      <c r="MVB109" s="449"/>
      <c r="MVE109" s="572"/>
      <c r="MVF109" s="449"/>
      <c r="MVI109" s="572"/>
      <c r="MVJ109" s="449"/>
      <c r="MVM109" s="572"/>
      <c r="MVN109" s="449"/>
      <c r="MVQ109" s="572"/>
      <c r="MVR109" s="449"/>
      <c r="MVU109" s="572"/>
      <c r="MVV109" s="449"/>
      <c r="MVY109" s="572"/>
      <c r="MVZ109" s="449"/>
      <c r="MWC109" s="572"/>
      <c r="MWD109" s="449"/>
      <c r="MWG109" s="572"/>
      <c r="MWH109" s="449"/>
      <c r="MWK109" s="572"/>
      <c r="MWL109" s="449"/>
      <c r="MWO109" s="572"/>
      <c r="MWP109" s="449"/>
      <c r="MWS109" s="572"/>
      <c r="MWT109" s="449"/>
      <c r="MWW109" s="572"/>
      <c r="MWX109" s="449"/>
      <c r="MXA109" s="572"/>
      <c r="MXB109" s="449"/>
      <c r="MXE109" s="572"/>
      <c r="MXF109" s="449"/>
      <c r="MXI109" s="572"/>
      <c r="MXJ109" s="449"/>
      <c r="MXM109" s="572"/>
      <c r="MXN109" s="449"/>
      <c r="MXQ109" s="572"/>
      <c r="MXR109" s="449"/>
      <c r="MXU109" s="572"/>
      <c r="MXV109" s="449"/>
      <c r="MXY109" s="572"/>
      <c r="MXZ109" s="449"/>
      <c r="MYC109" s="572"/>
      <c r="MYD109" s="449"/>
      <c r="MYG109" s="572"/>
      <c r="MYH109" s="449"/>
      <c r="MYK109" s="572"/>
      <c r="MYL109" s="449"/>
      <c r="MYO109" s="572"/>
      <c r="MYP109" s="449"/>
      <c r="MYS109" s="572"/>
      <c r="MYT109" s="449"/>
      <c r="MYW109" s="572"/>
      <c r="MYX109" s="449"/>
      <c r="MZA109" s="572"/>
      <c r="MZB109" s="449"/>
      <c r="MZE109" s="572"/>
      <c r="MZF109" s="449"/>
      <c r="MZI109" s="572"/>
      <c r="MZJ109" s="449"/>
      <c r="MZM109" s="572"/>
      <c r="MZN109" s="449"/>
      <c r="MZQ109" s="572"/>
      <c r="MZR109" s="449"/>
      <c r="MZU109" s="572"/>
      <c r="MZV109" s="449"/>
      <c r="MZY109" s="572"/>
      <c r="MZZ109" s="449"/>
      <c r="NAC109" s="572"/>
      <c r="NAD109" s="449"/>
      <c r="NAG109" s="572"/>
      <c r="NAH109" s="449"/>
      <c r="NAK109" s="572"/>
      <c r="NAL109" s="449"/>
      <c r="NAO109" s="572"/>
      <c r="NAP109" s="449"/>
      <c r="NAS109" s="572"/>
      <c r="NAT109" s="449"/>
      <c r="NAW109" s="572"/>
      <c r="NAX109" s="449"/>
      <c r="NBA109" s="572"/>
      <c r="NBB109" s="449"/>
      <c r="NBE109" s="572"/>
      <c r="NBF109" s="449"/>
      <c r="NBI109" s="572"/>
      <c r="NBJ109" s="449"/>
      <c r="NBM109" s="572"/>
      <c r="NBN109" s="449"/>
      <c r="NBQ109" s="572"/>
      <c r="NBR109" s="449"/>
      <c r="NBU109" s="572"/>
      <c r="NBV109" s="449"/>
      <c r="NBY109" s="572"/>
      <c r="NBZ109" s="449"/>
      <c r="NCC109" s="572"/>
      <c r="NCD109" s="449"/>
      <c r="NCG109" s="572"/>
      <c r="NCH109" s="449"/>
      <c r="NCK109" s="572"/>
      <c r="NCL109" s="449"/>
      <c r="NCO109" s="572"/>
      <c r="NCP109" s="449"/>
      <c r="NCS109" s="572"/>
      <c r="NCT109" s="449"/>
      <c r="NCW109" s="572"/>
      <c r="NCX109" s="449"/>
      <c r="NDA109" s="572"/>
      <c r="NDB109" s="449"/>
      <c r="NDE109" s="572"/>
      <c r="NDF109" s="449"/>
      <c r="NDI109" s="572"/>
      <c r="NDJ109" s="449"/>
      <c r="NDM109" s="572"/>
      <c r="NDN109" s="449"/>
      <c r="NDQ109" s="572"/>
      <c r="NDR109" s="449"/>
      <c r="NDU109" s="572"/>
      <c r="NDV109" s="449"/>
      <c r="NDY109" s="572"/>
      <c r="NDZ109" s="449"/>
      <c r="NEC109" s="572"/>
      <c r="NED109" s="449"/>
      <c r="NEG109" s="572"/>
      <c r="NEH109" s="449"/>
      <c r="NEK109" s="572"/>
      <c r="NEL109" s="449"/>
      <c r="NEO109" s="572"/>
      <c r="NEP109" s="449"/>
      <c r="NES109" s="572"/>
      <c r="NET109" s="449"/>
      <c r="NEW109" s="572"/>
      <c r="NEX109" s="449"/>
      <c r="NFA109" s="572"/>
      <c r="NFB109" s="449"/>
      <c r="NFE109" s="572"/>
      <c r="NFF109" s="449"/>
      <c r="NFI109" s="572"/>
      <c r="NFJ109" s="449"/>
      <c r="NFM109" s="572"/>
      <c r="NFN109" s="449"/>
      <c r="NFQ109" s="572"/>
      <c r="NFR109" s="449"/>
      <c r="NFU109" s="572"/>
      <c r="NFV109" s="449"/>
      <c r="NFY109" s="572"/>
      <c r="NFZ109" s="449"/>
      <c r="NGC109" s="572"/>
      <c r="NGD109" s="449"/>
      <c r="NGG109" s="572"/>
      <c r="NGH109" s="449"/>
      <c r="NGK109" s="572"/>
      <c r="NGL109" s="449"/>
      <c r="NGO109" s="572"/>
      <c r="NGP109" s="449"/>
      <c r="NGS109" s="572"/>
      <c r="NGT109" s="449"/>
      <c r="NGW109" s="572"/>
      <c r="NGX109" s="449"/>
      <c r="NHA109" s="572"/>
      <c r="NHB109" s="449"/>
      <c r="NHE109" s="572"/>
      <c r="NHF109" s="449"/>
      <c r="NHI109" s="572"/>
      <c r="NHJ109" s="449"/>
      <c r="NHM109" s="572"/>
      <c r="NHN109" s="449"/>
      <c r="NHQ109" s="572"/>
      <c r="NHR109" s="449"/>
      <c r="NHU109" s="572"/>
      <c r="NHV109" s="449"/>
      <c r="NHY109" s="572"/>
      <c r="NHZ109" s="449"/>
      <c r="NIC109" s="572"/>
      <c r="NID109" s="449"/>
      <c r="NIG109" s="572"/>
      <c r="NIH109" s="449"/>
      <c r="NIK109" s="572"/>
      <c r="NIL109" s="449"/>
      <c r="NIO109" s="572"/>
      <c r="NIP109" s="449"/>
      <c r="NIS109" s="572"/>
      <c r="NIT109" s="449"/>
      <c r="NIW109" s="572"/>
      <c r="NIX109" s="449"/>
      <c r="NJA109" s="572"/>
      <c r="NJB109" s="449"/>
      <c r="NJE109" s="572"/>
      <c r="NJF109" s="449"/>
      <c r="NJI109" s="572"/>
      <c r="NJJ109" s="449"/>
      <c r="NJM109" s="572"/>
      <c r="NJN109" s="449"/>
      <c r="NJQ109" s="572"/>
      <c r="NJR109" s="449"/>
      <c r="NJU109" s="572"/>
      <c r="NJV109" s="449"/>
      <c r="NJY109" s="572"/>
      <c r="NJZ109" s="449"/>
      <c r="NKC109" s="572"/>
      <c r="NKD109" s="449"/>
      <c r="NKG109" s="572"/>
      <c r="NKH109" s="449"/>
      <c r="NKK109" s="572"/>
      <c r="NKL109" s="449"/>
      <c r="NKO109" s="572"/>
      <c r="NKP109" s="449"/>
      <c r="NKS109" s="572"/>
      <c r="NKT109" s="449"/>
      <c r="NKW109" s="572"/>
      <c r="NKX109" s="449"/>
      <c r="NLA109" s="572"/>
      <c r="NLB109" s="449"/>
      <c r="NLE109" s="572"/>
      <c r="NLF109" s="449"/>
      <c r="NLI109" s="572"/>
      <c r="NLJ109" s="449"/>
      <c r="NLM109" s="572"/>
      <c r="NLN109" s="449"/>
      <c r="NLQ109" s="572"/>
      <c r="NLR109" s="449"/>
      <c r="NLU109" s="572"/>
      <c r="NLV109" s="449"/>
      <c r="NLY109" s="572"/>
      <c r="NLZ109" s="449"/>
      <c r="NMC109" s="572"/>
      <c r="NMD109" s="449"/>
      <c r="NMG109" s="572"/>
      <c r="NMH109" s="449"/>
      <c r="NMK109" s="572"/>
      <c r="NML109" s="449"/>
      <c r="NMO109" s="572"/>
      <c r="NMP109" s="449"/>
      <c r="NMS109" s="572"/>
      <c r="NMT109" s="449"/>
      <c r="NMW109" s="572"/>
      <c r="NMX109" s="449"/>
      <c r="NNA109" s="572"/>
      <c r="NNB109" s="449"/>
      <c r="NNE109" s="572"/>
      <c r="NNF109" s="449"/>
      <c r="NNI109" s="572"/>
      <c r="NNJ109" s="449"/>
      <c r="NNM109" s="572"/>
      <c r="NNN109" s="449"/>
      <c r="NNQ109" s="572"/>
      <c r="NNR109" s="449"/>
      <c r="NNU109" s="572"/>
      <c r="NNV109" s="449"/>
      <c r="NNY109" s="572"/>
      <c r="NNZ109" s="449"/>
      <c r="NOC109" s="572"/>
      <c r="NOD109" s="449"/>
      <c r="NOG109" s="572"/>
      <c r="NOH109" s="449"/>
      <c r="NOK109" s="572"/>
      <c r="NOL109" s="449"/>
      <c r="NOO109" s="572"/>
      <c r="NOP109" s="449"/>
      <c r="NOS109" s="572"/>
      <c r="NOT109" s="449"/>
      <c r="NOW109" s="572"/>
      <c r="NOX109" s="449"/>
      <c r="NPA109" s="572"/>
      <c r="NPB109" s="449"/>
      <c r="NPE109" s="572"/>
      <c r="NPF109" s="449"/>
      <c r="NPI109" s="572"/>
      <c r="NPJ109" s="449"/>
      <c r="NPM109" s="572"/>
      <c r="NPN109" s="449"/>
      <c r="NPQ109" s="572"/>
      <c r="NPR109" s="449"/>
      <c r="NPU109" s="572"/>
      <c r="NPV109" s="449"/>
      <c r="NPY109" s="572"/>
      <c r="NPZ109" s="449"/>
      <c r="NQC109" s="572"/>
      <c r="NQD109" s="449"/>
      <c r="NQG109" s="572"/>
      <c r="NQH109" s="449"/>
      <c r="NQK109" s="572"/>
      <c r="NQL109" s="449"/>
      <c r="NQO109" s="572"/>
      <c r="NQP109" s="449"/>
      <c r="NQS109" s="572"/>
      <c r="NQT109" s="449"/>
      <c r="NQW109" s="572"/>
      <c r="NQX109" s="449"/>
      <c r="NRA109" s="572"/>
      <c r="NRB109" s="449"/>
      <c r="NRE109" s="572"/>
      <c r="NRF109" s="449"/>
      <c r="NRI109" s="572"/>
      <c r="NRJ109" s="449"/>
      <c r="NRM109" s="572"/>
      <c r="NRN109" s="449"/>
      <c r="NRQ109" s="572"/>
      <c r="NRR109" s="449"/>
      <c r="NRU109" s="572"/>
      <c r="NRV109" s="449"/>
      <c r="NRY109" s="572"/>
      <c r="NRZ109" s="449"/>
      <c r="NSC109" s="572"/>
      <c r="NSD109" s="449"/>
      <c r="NSG109" s="572"/>
      <c r="NSH109" s="449"/>
      <c r="NSK109" s="572"/>
      <c r="NSL109" s="449"/>
      <c r="NSO109" s="572"/>
      <c r="NSP109" s="449"/>
      <c r="NSS109" s="572"/>
      <c r="NST109" s="449"/>
      <c r="NSW109" s="572"/>
      <c r="NSX109" s="449"/>
      <c r="NTA109" s="572"/>
      <c r="NTB109" s="449"/>
      <c r="NTE109" s="572"/>
      <c r="NTF109" s="449"/>
      <c r="NTI109" s="572"/>
      <c r="NTJ109" s="449"/>
      <c r="NTM109" s="572"/>
      <c r="NTN109" s="449"/>
      <c r="NTQ109" s="572"/>
      <c r="NTR109" s="449"/>
      <c r="NTU109" s="572"/>
      <c r="NTV109" s="449"/>
      <c r="NTY109" s="572"/>
      <c r="NTZ109" s="449"/>
      <c r="NUC109" s="572"/>
      <c r="NUD109" s="449"/>
      <c r="NUG109" s="572"/>
      <c r="NUH109" s="449"/>
      <c r="NUK109" s="572"/>
      <c r="NUL109" s="449"/>
      <c r="NUO109" s="572"/>
      <c r="NUP109" s="449"/>
      <c r="NUS109" s="572"/>
      <c r="NUT109" s="449"/>
      <c r="NUW109" s="572"/>
      <c r="NUX109" s="449"/>
      <c r="NVA109" s="572"/>
      <c r="NVB109" s="449"/>
      <c r="NVE109" s="572"/>
      <c r="NVF109" s="449"/>
      <c r="NVI109" s="572"/>
      <c r="NVJ109" s="449"/>
      <c r="NVM109" s="572"/>
      <c r="NVN109" s="449"/>
      <c r="NVQ109" s="572"/>
      <c r="NVR109" s="449"/>
      <c r="NVU109" s="572"/>
      <c r="NVV109" s="449"/>
      <c r="NVY109" s="572"/>
      <c r="NVZ109" s="449"/>
      <c r="NWC109" s="572"/>
      <c r="NWD109" s="449"/>
      <c r="NWG109" s="572"/>
      <c r="NWH109" s="449"/>
      <c r="NWK109" s="572"/>
      <c r="NWL109" s="449"/>
      <c r="NWO109" s="572"/>
      <c r="NWP109" s="449"/>
      <c r="NWS109" s="572"/>
      <c r="NWT109" s="449"/>
      <c r="NWW109" s="572"/>
      <c r="NWX109" s="449"/>
      <c r="NXA109" s="572"/>
      <c r="NXB109" s="449"/>
      <c r="NXE109" s="572"/>
      <c r="NXF109" s="449"/>
      <c r="NXI109" s="572"/>
      <c r="NXJ109" s="449"/>
      <c r="NXM109" s="572"/>
      <c r="NXN109" s="449"/>
      <c r="NXQ109" s="572"/>
      <c r="NXR109" s="449"/>
      <c r="NXU109" s="572"/>
      <c r="NXV109" s="449"/>
      <c r="NXY109" s="572"/>
      <c r="NXZ109" s="449"/>
      <c r="NYC109" s="572"/>
      <c r="NYD109" s="449"/>
      <c r="NYG109" s="572"/>
      <c r="NYH109" s="449"/>
      <c r="NYK109" s="572"/>
      <c r="NYL109" s="449"/>
      <c r="NYO109" s="572"/>
      <c r="NYP109" s="449"/>
      <c r="NYS109" s="572"/>
      <c r="NYT109" s="449"/>
      <c r="NYW109" s="572"/>
      <c r="NYX109" s="449"/>
      <c r="NZA109" s="572"/>
      <c r="NZB109" s="449"/>
      <c r="NZE109" s="572"/>
      <c r="NZF109" s="449"/>
      <c r="NZI109" s="572"/>
      <c r="NZJ109" s="449"/>
      <c r="NZM109" s="572"/>
      <c r="NZN109" s="449"/>
      <c r="NZQ109" s="572"/>
      <c r="NZR109" s="449"/>
      <c r="NZU109" s="572"/>
      <c r="NZV109" s="449"/>
      <c r="NZY109" s="572"/>
      <c r="NZZ109" s="449"/>
      <c r="OAC109" s="572"/>
      <c r="OAD109" s="449"/>
      <c r="OAG109" s="572"/>
      <c r="OAH109" s="449"/>
      <c r="OAK109" s="572"/>
      <c r="OAL109" s="449"/>
      <c r="OAO109" s="572"/>
      <c r="OAP109" s="449"/>
      <c r="OAS109" s="572"/>
      <c r="OAT109" s="449"/>
      <c r="OAW109" s="572"/>
      <c r="OAX109" s="449"/>
      <c r="OBA109" s="572"/>
      <c r="OBB109" s="449"/>
      <c r="OBE109" s="572"/>
      <c r="OBF109" s="449"/>
      <c r="OBI109" s="572"/>
      <c r="OBJ109" s="449"/>
      <c r="OBM109" s="572"/>
      <c r="OBN109" s="449"/>
      <c r="OBQ109" s="572"/>
      <c r="OBR109" s="449"/>
      <c r="OBU109" s="572"/>
      <c r="OBV109" s="449"/>
      <c r="OBY109" s="572"/>
      <c r="OBZ109" s="449"/>
      <c r="OCC109" s="572"/>
      <c r="OCD109" s="449"/>
      <c r="OCG109" s="572"/>
      <c r="OCH109" s="449"/>
      <c r="OCK109" s="572"/>
      <c r="OCL109" s="449"/>
      <c r="OCO109" s="572"/>
      <c r="OCP109" s="449"/>
      <c r="OCS109" s="572"/>
      <c r="OCT109" s="449"/>
      <c r="OCW109" s="572"/>
      <c r="OCX109" s="449"/>
      <c r="ODA109" s="572"/>
      <c r="ODB109" s="449"/>
      <c r="ODE109" s="572"/>
      <c r="ODF109" s="449"/>
      <c r="ODI109" s="572"/>
      <c r="ODJ109" s="449"/>
      <c r="ODM109" s="572"/>
      <c r="ODN109" s="449"/>
      <c r="ODQ109" s="572"/>
      <c r="ODR109" s="449"/>
      <c r="ODU109" s="572"/>
      <c r="ODV109" s="449"/>
      <c r="ODY109" s="572"/>
      <c r="ODZ109" s="449"/>
      <c r="OEC109" s="572"/>
      <c r="OED109" s="449"/>
      <c r="OEG109" s="572"/>
      <c r="OEH109" s="449"/>
      <c r="OEK109" s="572"/>
      <c r="OEL109" s="449"/>
      <c r="OEO109" s="572"/>
      <c r="OEP109" s="449"/>
      <c r="OES109" s="572"/>
      <c r="OET109" s="449"/>
      <c r="OEW109" s="572"/>
      <c r="OEX109" s="449"/>
      <c r="OFA109" s="572"/>
      <c r="OFB109" s="449"/>
      <c r="OFE109" s="572"/>
      <c r="OFF109" s="449"/>
      <c r="OFI109" s="572"/>
      <c r="OFJ109" s="449"/>
      <c r="OFM109" s="572"/>
      <c r="OFN109" s="449"/>
      <c r="OFQ109" s="572"/>
      <c r="OFR109" s="449"/>
      <c r="OFU109" s="572"/>
      <c r="OFV109" s="449"/>
      <c r="OFY109" s="572"/>
      <c r="OFZ109" s="449"/>
      <c r="OGC109" s="572"/>
      <c r="OGD109" s="449"/>
      <c r="OGG109" s="572"/>
      <c r="OGH109" s="449"/>
      <c r="OGK109" s="572"/>
      <c r="OGL109" s="449"/>
      <c r="OGO109" s="572"/>
      <c r="OGP109" s="449"/>
      <c r="OGS109" s="572"/>
      <c r="OGT109" s="449"/>
      <c r="OGW109" s="572"/>
      <c r="OGX109" s="449"/>
      <c r="OHA109" s="572"/>
      <c r="OHB109" s="449"/>
      <c r="OHE109" s="572"/>
      <c r="OHF109" s="449"/>
      <c r="OHI109" s="572"/>
      <c r="OHJ109" s="449"/>
      <c r="OHM109" s="572"/>
      <c r="OHN109" s="449"/>
      <c r="OHQ109" s="572"/>
      <c r="OHR109" s="449"/>
      <c r="OHU109" s="572"/>
      <c r="OHV109" s="449"/>
      <c r="OHY109" s="572"/>
      <c r="OHZ109" s="449"/>
      <c r="OIC109" s="572"/>
      <c r="OID109" s="449"/>
      <c r="OIG109" s="572"/>
      <c r="OIH109" s="449"/>
      <c r="OIK109" s="572"/>
      <c r="OIL109" s="449"/>
      <c r="OIO109" s="572"/>
      <c r="OIP109" s="449"/>
      <c r="OIS109" s="572"/>
      <c r="OIT109" s="449"/>
      <c r="OIW109" s="572"/>
      <c r="OIX109" s="449"/>
      <c r="OJA109" s="572"/>
      <c r="OJB109" s="449"/>
      <c r="OJE109" s="572"/>
      <c r="OJF109" s="449"/>
      <c r="OJI109" s="572"/>
      <c r="OJJ109" s="449"/>
      <c r="OJM109" s="572"/>
      <c r="OJN109" s="449"/>
      <c r="OJQ109" s="572"/>
      <c r="OJR109" s="449"/>
      <c r="OJU109" s="572"/>
      <c r="OJV109" s="449"/>
      <c r="OJY109" s="572"/>
      <c r="OJZ109" s="449"/>
      <c r="OKC109" s="572"/>
      <c r="OKD109" s="449"/>
      <c r="OKG109" s="572"/>
      <c r="OKH109" s="449"/>
      <c r="OKK109" s="572"/>
      <c r="OKL109" s="449"/>
      <c r="OKO109" s="572"/>
      <c r="OKP109" s="449"/>
      <c r="OKS109" s="572"/>
      <c r="OKT109" s="449"/>
      <c r="OKW109" s="572"/>
      <c r="OKX109" s="449"/>
      <c r="OLA109" s="572"/>
      <c r="OLB109" s="449"/>
      <c r="OLE109" s="572"/>
      <c r="OLF109" s="449"/>
      <c r="OLI109" s="572"/>
      <c r="OLJ109" s="449"/>
      <c r="OLM109" s="572"/>
      <c r="OLN109" s="449"/>
      <c r="OLQ109" s="572"/>
      <c r="OLR109" s="449"/>
      <c r="OLU109" s="572"/>
      <c r="OLV109" s="449"/>
      <c r="OLY109" s="572"/>
      <c r="OLZ109" s="449"/>
      <c r="OMC109" s="572"/>
      <c r="OMD109" s="449"/>
      <c r="OMG109" s="572"/>
      <c r="OMH109" s="449"/>
      <c r="OMK109" s="572"/>
      <c r="OML109" s="449"/>
      <c r="OMO109" s="572"/>
      <c r="OMP109" s="449"/>
      <c r="OMS109" s="572"/>
      <c r="OMT109" s="449"/>
      <c r="OMW109" s="572"/>
      <c r="OMX109" s="449"/>
      <c r="ONA109" s="572"/>
      <c r="ONB109" s="449"/>
      <c r="ONE109" s="572"/>
      <c r="ONF109" s="449"/>
      <c r="ONI109" s="572"/>
      <c r="ONJ109" s="449"/>
      <c r="ONM109" s="572"/>
      <c r="ONN109" s="449"/>
      <c r="ONQ109" s="572"/>
      <c r="ONR109" s="449"/>
      <c r="ONU109" s="572"/>
      <c r="ONV109" s="449"/>
      <c r="ONY109" s="572"/>
      <c r="ONZ109" s="449"/>
      <c r="OOC109" s="572"/>
      <c r="OOD109" s="449"/>
      <c r="OOG109" s="572"/>
      <c r="OOH109" s="449"/>
      <c r="OOK109" s="572"/>
      <c r="OOL109" s="449"/>
      <c r="OOO109" s="572"/>
      <c r="OOP109" s="449"/>
      <c r="OOS109" s="572"/>
      <c r="OOT109" s="449"/>
      <c r="OOW109" s="572"/>
      <c r="OOX109" s="449"/>
      <c r="OPA109" s="572"/>
      <c r="OPB109" s="449"/>
      <c r="OPE109" s="572"/>
      <c r="OPF109" s="449"/>
      <c r="OPI109" s="572"/>
      <c r="OPJ109" s="449"/>
      <c r="OPM109" s="572"/>
      <c r="OPN109" s="449"/>
      <c r="OPQ109" s="572"/>
      <c r="OPR109" s="449"/>
      <c r="OPU109" s="572"/>
      <c r="OPV109" s="449"/>
      <c r="OPY109" s="572"/>
      <c r="OPZ109" s="449"/>
      <c r="OQC109" s="572"/>
      <c r="OQD109" s="449"/>
      <c r="OQG109" s="572"/>
      <c r="OQH109" s="449"/>
      <c r="OQK109" s="572"/>
      <c r="OQL109" s="449"/>
      <c r="OQO109" s="572"/>
      <c r="OQP109" s="449"/>
      <c r="OQS109" s="572"/>
      <c r="OQT109" s="449"/>
      <c r="OQW109" s="572"/>
      <c r="OQX109" s="449"/>
      <c r="ORA109" s="572"/>
      <c r="ORB109" s="449"/>
      <c r="ORE109" s="572"/>
      <c r="ORF109" s="449"/>
      <c r="ORI109" s="572"/>
      <c r="ORJ109" s="449"/>
      <c r="ORM109" s="572"/>
      <c r="ORN109" s="449"/>
      <c r="ORQ109" s="572"/>
      <c r="ORR109" s="449"/>
      <c r="ORU109" s="572"/>
      <c r="ORV109" s="449"/>
      <c r="ORY109" s="572"/>
      <c r="ORZ109" s="449"/>
      <c r="OSC109" s="572"/>
      <c r="OSD109" s="449"/>
      <c r="OSG109" s="572"/>
      <c r="OSH109" s="449"/>
      <c r="OSK109" s="572"/>
      <c r="OSL109" s="449"/>
      <c r="OSO109" s="572"/>
      <c r="OSP109" s="449"/>
      <c r="OSS109" s="572"/>
      <c r="OST109" s="449"/>
      <c r="OSW109" s="572"/>
      <c r="OSX109" s="449"/>
      <c r="OTA109" s="572"/>
      <c r="OTB109" s="449"/>
      <c r="OTE109" s="572"/>
      <c r="OTF109" s="449"/>
      <c r="OTI109" s="572"/>
      <c r="OTJ109" s="449"/>
      <c r="OTM109" s="572"/>
      <c r="OTN109" s="449"/>
      <c r="OTQ109" s="572"/>
      <c r="OTR109" s="449"/>
      <c r="OTU109" s="572"/>
      <c r="OTV109" s="449"/>
      <c r="OTY109" s="572"/>
      <c r="OTZ109" s="449"/>
      <c r="OUC109" s="572"/>
      <c r="OUD109" s="449"/>
      <c r="OUG109" s="572"/>
      <c r="OUH109" s="449"/>
      <c r="OUK109" s="572"/>
      <c r="OUL109" s="449"/>
      <c r="OUO109" s="572"/>
      <c r="OUP109" s="449"/>
      <c r="OUS109" s="572"/>
      <c r="OUT109" s="449"/>
      <c r="OUW109" s="572"/>
      <c r="OUX109" s="449"/>
      <c r="OVA109" s="572"/>
      <c r="OVB109" s="449"/>
      <c r="OVE109" s="572"/>
      <c r="OVF109" s="449"/>
      <c r="OVI109" s="572"/>
      <c r="OVJ109" s="449"/>
      <c r="OVM109" s="572"/>
      <c r="OVN109" s="449"/>
      <c r="OVQ109" s="572"/>
      <c r="OVR109" s="449"/>
      <c r="OVU109" s="572"/>
      <c r="OVV109" s="449"/>
      <c r="OVY109" s="572"/>
      <c r="OVZ109" s="449"/>
      <c r="OWC109" s="572"/>
      <c r="OWD109" s="449"/>
      <c r="OWG109" s="572"/>
      <c r="OWH109" s="449"/>
      <c r="OWK109" s="572"/>
      <c r="OWL109" s="449"/>
      <c r="OWO109" s="572"/>
      <c r="OWP109" s="449"/>
      <c r="OWS109" s="572"/>
      <c r="OWT109" s="449"/>
      <c r="OWW109" s="572"/>
      <c r="OWX109" s="449"/>
      <c r="OXA109" s="572"/>
      <c r="OXB109" s="449"/>
      <c r="OXE109" s="572"/>
      <c r="OXF109" s="449"/>
      <c r="OXI109" s="572"/>
      <c r="OXJ109" s="449"/>
      <c r="OXM109" s="572"/>
      <c r="OXN109" s="449"/>
      <c r="OXQ109" s="572"/>
      <c r="OXR109" s="449"/>
      <c r="OXU109" s="572"/>
      <c r="OXV109" s="449"/>
      <c r="OXY109" s="572"/>
      <c r="OXZ109" s="449"/>
      <c r="OYC109" s="572"/>
      <c r="OYD109" s="449"/>
      <c r="OYG109" s="572"/>
      <c r="OYH109" s="449"/>
      <c r="OYK109" s="572"/>
      <c r="OYL109" s="449"/>
      <c r="OYO109" s="572"/>
      <c r="OYP109" s="449"/>
      <c r="OYS109" s="572"/>
      <c r="OYT109" s="449"/>
      <c r="OYW109" s="572"/>
      <c r="OYX109" s="449"/>
      <c r="OZA109" s="572"/>
      <c r="OZB109" s="449"/>
      <c r="OZE109" s="572"/>
      <c r="OZF109" s="449"/>
      <c r="OZI109" s="572"/>
      <c r="OZJ109" s="449"/>
      <c r="OZM109" s="572"/>
      <c r="OZN109" s="449"/>
      <c r="OZQ109" s="572"/>
      <c r="OZR109" s="449"/>
      <c r="OZU109" s="572"/>
      <c r="OZV109" s="449"/>
      <c r="OZY109" s="572"/>
      <c r="OZZ109" s="449"/>
      <c r="PAC109" s="572"/>
      <c r="PAD109" s="449"/>
      <c r="PAG109" s="572"/>
      <c r="PAH109" s="449"/>
      <c r="PAK109" s="572"/>
      <c r="PAL109" s="449"/>
      <c r="PAO109" s="572"/>
      <c r="PAP109" s="449"/>
      <c r="PAS109" s="572"/>
      <c r="PAT109" s="449"/>
      <c r="PAW109" s="572"/>
      <c r="PAX109" s="449"/>
      <c r="PBA109" s="572"/>
      <c r="PBB109" s="449"/>
      <c r="PBE109" s="572"/>
      <c r="PBF109" s="449"/>
      <c r="PBI109" s="572"/>
      <c r="PBJ109" s="449"/>
      <c r="PBM109" s="572"/>
      <c r="PBN109" s="449"/>
      <c r="PBQ109" s="572"/>
      <c r="PBR109" s="449"/>
      <c r="PBU109" s="572"/>
      <c r="PBV109" s="449"/>
      <c r="PBY109" s="572"/>
      <c r="PBZ109" s="449"/>
      <c r="PCC109" s="572"/>
      <c r="PCD109" s="449"/>
      <c r="PCG109" s="572"/>
      <c r="PCH109" s="449"/>
      <c r="PCK109" s="572"/>
      <c r="PCL109" s="449"/>
      <c r="PCO109" s="572"/>
      <c r="PCP109" s="449"/>
      <c r="PCS109" s="572"/>
      <c r="PCT109" s="449"/>
      <c r="PCW109" s="572"/>
      <c r="PCX109" s="449"/>
      <c r="PDA109" s="572"/>
      <c r="PDB109" s="449"/>
      <c r="PDE109" s="572"/>
      <c r="PDF109" s="449"/>
      <c r="PDI109" s="572"/>
      <c r="PDJ109" s="449"/>
      <c r="PDM109" s="572"/>
      <c r="PDN109" s="449"/>
      <c r="PDQ109" s="572"/>
      <c r="PDR109" s="449"/>
      <c r="PDU109" s="572"/>
      <c r="PDV109" s="449"/>
      <c r="PDY109" s="572"/>
      <c r="PDZ109" s="449"/>
      <c r="PEC109" s="572"/>
      <c r="PED109" s="449"/>
      <c r="PEG109" s="572"/>
      <c r="PEH109" s="449"/>
      <c r="PEK109" s="572"/>
      <c r="PEL109" s="449"/>
      <c r="PEO109" s="572"/>
      <c r="PEP109" s="449"/>
      <c r="PES109" s="572"/>
      <c r="PET109" s="449"/>
      <c r="PEW109" s="572"/>
      <c r="PEX109" s="449"/>
      <c r="PFA109" s="572"/>
      <c r="PFB109" s="449"/>
      <c r="PFE109" s="572"/>
      <c r="PFF109" s="449"/>
      <c r="PFI109" s="572"/>
      <c r="PFJ109" s="449"/>
      <c r="PFM109" s="572"/>
      <c r="PFN109" s="449"/>
      <c r="PFQ109" s="572"/>
      <c r="PFR109" s="449"/>
      <c r="PFU109" s="572"/>
      <c r="PFV109" s="449"/>
      <c r="PFY109" s="572"/>
      <c r="PFZ109" s="449"/>
      <c r="PGC109" s="572"/>
      <c r="PGD109" s="449"/>
      <c r="PGG109" s="572"/>
      <c r="PGH109" s="449"/>
      <c r="PGK109" s="572"/>
      <c r="PGL109" s="449"/>
      <c r="PGO109" s="572"/>
      <c r="PGP109" s="449"/>
      <c r="PGS109" s="572"/>
      <c r="PGT109" s="449"/>
      <c r="PGW109" s="572"/>
      <c r="PGX109" s="449"/>
      <c r="PHA109" s="572"/>
      <c r="PHB109" s="449"/>
      <c r="PHE109" s="572"/>
      <c r="PHF109" s="449"/>
      <c r="PHI109" s="572"/>
      <c r="PHJ109" s="449"/>
      <c r="PHM109" s="572"/>
      <c r="PHN109" s="449"/>
      <c r="PHQ109" s="572"/>
      <c r="PHR109" s="449"/>
      <c r="PHU109" s="572"/>
      <c r="PHV109" s="449"/>
      <c r="PHY109" s="572"/>
      <c r="PHZ109" s="449"/>
      <c r="PIC109" s="572"/>
      <c r="PID109" s="449"/>
      <c r="PIG109" s="572"/>
      <c r="PIH109" s="449"/>
      <c r="PIK109" s="572"/>
      <c r="PIL109" s="449"/>
      <c r="PIO109" s="572"/>
      <c r="PIP109" s="449"/>
      <c r="PIS109" s="572"/>
      <c r="PIT109" s="449"/>
      <c r="PIW109" s="572"/>
      <c r="PIX109" s="449"/>
      <c r="PJA109" s="572"/>
      <c r="PJB109" s="449"/>
      <c r="PJE109" s="572"/>
      <c r="PJF109" s="449"/>
      <c r="PJI109" s="572"/>
      <c r="PJJ109" s="449"/>
      <c r="PJM109" s="572"/>
      <c r="PJN109" s="449"/>
      <c r="PJQ109" s="572"/>
      <c r="PJR109" s="449"/>
      <c r="PJU109" s="572"/>
      <c r="PJV109" s="449"/>
      <c r="PJY109" s="572"/>
      <c r="PJZ109" s="449"/>
      <c r="PKC109" s="572"/>
      <c r="PKD109" s="449"/>
      <c r="PKG109" s="572"/>
      <c r="PKH109" s="449"/>
      <c r="PKK109" s="572"/>
      <c r="PKL109" s="449"/>
      <c r="PKO109" s="572"/>
      <c r="PKP109" s="449"/>
      <c r="PKS109" s="572"/>
      <c r="PKT109" s="449"/>
      <c r="PKW109" s="572"/>
      <c r="PKX109" s="449"/>
      <c r="PLA109" s="572"/>
      <c r="PLB109" s="449"/>
      <c r="PLE109" s="572"/>
      <c r="PLF109" s="449"/>
      <c r="PLI109" s="572"/>
      <c r="PLJ109" s="449"/>
      <c r="PLM109" s="572"/>
      <c r="PLN109" s="449"/>
      <c r="PLQ109" s="572"/>
      <c r="PLR109" s="449"/>
      <c r="PLU109" s="572"/>
      <c r="PLV109" s="449"/>
      <c r="PLY109" s="572"/>
      <c r="PLZ109" s="449"/>
      <c r="PMC109" s="572"/>
      <c r="PMD109" s="449"/>
      <c r="PMG109" s="572"/>
      <c r="PMH109" s="449"/>
      <c r="PMK109" s="572"/>
      <c r="PML109" s="449"/>
      <c r="PMO109" s="572"/>
      <c r="PMP109" s="449"/>
      <c r="PMS109" s="572"/>
      <c r="PMT109" s="449"/>
      <c r="PMW109" s="572"/>
      <c r="PMX109" s="449"/>
      <c r="PNA109" s="572"/>
      <c r="PNB109" s="449"/>
      <c r="PNE109" s="572"/>
      <c r="PNF109" s="449"/>
      <c r="PNI109" s="572"/>
      <c r="PNJ109" s="449"/>
      <c r="PNM109" s="572"/>
      <c r="PNN109" s="449"/>
      <c r="PNQ109" s="572"/>
      <c r="PNR109" s="449"/>
      <c r="PNU109" s="572"/>
      <c r="PNV109" s="449"/>
      <c r="PNY109" s="572"/>
      <c r="PNZ109" s="449"/>
      <c r="POC109" s="572"/>
      <c r="POD109" s="449"/>
      <c r="POG109" s="572"/>
      <c r="POH109" s="449"/>
      <c r="POK109" s="572"/>
      <c r="POL109" s="449"/>
      <c r="POO109" s="572"/>
      <c r="POP109" s="449"/>
      <c r="POS109" s="572"/>
      <c r="POT109" s="449"/>
      <c r="POW109" s="572"/>
      <c r="POX109" s="449"/>
      <c r="PPA109" s="572"/>
      <c r="PPB109" s="449"/>
      <c r="PPE109" s="572"/>
      <c r="PPF109" s="449"/>
      <c r="PPI109" s="572"/>
      <c r="PPJ109" s="449"/>
      <c r="PPM109" s="572"/>
      <c r="PPN109" s="449"/>
      <c r="PPQ109" s="572"/>
      <c r="PPR109" s="449"/>
      <c r="PPU109" s="572"/>
      <c r="PPV109" s="449"/>
      <c r="PPY109" s="572"/>
      <c r="PPZ109" s="449"/>
      <c r="PQC109" s="572"/>
      <c r="PQD109" s="449"/>
      <c r="PQG109" s="572"/>
      <c r="PQH109" s="449"/>
      <c r="PQK109" s="572"/>
      <c r="PQL109" s="449"/>
      <c r="PQO109" s="572"/>
      <c r="PQP109" s="449"/>
      <c r="PQS109" s="572"/>
      <c r="PQT109" s="449"/>
      <c r="PQW109" s="572"/>
      <c r="PQX109" s="449"/>
      <c r="PRA109" s="572"/>
      <c r="PRB109" s="449"/>
      <c r="PRE109" s="572"/>
      <c r="PRF109" s="449"/>
      <c r="PRI109" s="572"/>
      <c r="PRJ109" s="449"/>
      <c r="PRM109" s="572"/>
      <c r="PRN109" s="449"/>
      <c r="PRQ109" s="572"/>
      <c r="PRR109" s="449"/>
      <c r="PRU109" s="572"/>
      <c r="PRV109" s="449"/>
      <c r="PRY109" s="572"/>
      <c r="PRZ109" s="449"/>
      <c r="PSC109" s="572"/>
      <c r="PSD109" s="449"/>
      <c r="PSG109" s="572"/>
      <c r="PSH109" s="449"/>
      <c r="PSK109" s="572"/>
      <c r="PSL109" s="449"/>
      <c r="PSO109" s="572"/>
      <c r="PSP109" s="449"/>
      <c r="PSS109" s="572"/>
      <c r="PST109" s="449"/>
      <c r="PSW109" s="572"/>
      <c r="PSX109" s="449"/>
      <c r="PTA109" s="572"/>
      <c r="PTB109" s="449"/>
      <c r="PTE109" s="572"/>
      <c r="PTF109" s="449"/>
      <c r="PTI109" s="572"/>
      <c r="PTJ109" s="449"/>
      <c r="PTM109" s="572"/>
      <c r="PTN109" s="449"/>
      <c r="PTQ109" s="572"/>
      <c r="PTR109" s="449"/>
      <c r="PTU109" s="572"/>
      <c r="PTV109" s="449"/>
      <c r="PTY109" s="572"/>
      <c r="PTZ109" s="449"/>
      <c r="PUC109" s="572"/>
      <c r="PUD109" s="449"/>
      <c r="PUG109" s="572"/>
      <c r="PUH109" s="449"/>
      <c r="PUK109" s="572"/>
      <c r="PUL109" s="449"/>
      <c r="PUO109" s="572"/>
      <c r="PUP109" s="449"/>
      <c r="PUS109" s="572"/>
      <c r="PUT109" s="449"/>
      <c r="PUW109" s="572"/>
      <c r="PUX109" s="449"/>
      <c r="PVA109" s="572"/>
      <c r="PVB109" s="449"/>
      <c r="PVE109" s="572"/>
      <c r="PVF109" s="449"/>
      <c r="PVI109" s="572"/>
      <c r="PVJ109" s="449"/>
      <c r="PVM109" s="572"/>
      <c r="PVN109" s="449"/>
      <c r="PVQ109" s="572"/>
      <c r="PVR109" s="449"/>
      <c r="PVU109" s="572"/>
      <c r="PVV109" s="449"/>
      <c r="PVY109" s="572"/>
      <c r="PVZ109" s="449"/>
      <c r="PWC109" s="572"/>
      <c r="PWD109" s="449"/>
      <c r="PWG109" s="572"/>
      <c r="PWH109" s="449"/>
      <c r="PWK109" s="572"/>
      <c r="PWL109" s="449"/>
      <c r="PWO109" s="572"/>
      <c r="PWP109" s="449"/>
      <c r="PWS109" s="572"/>
      <c r="PWT109" s="449"/>
      <c r="PWW109" s="572"/>
      <c r="PWX109" s="449"/>
      <c r="PXA109" s="572"/>
      <c r="PXB109" s="449"/>
      <c r="PXE109" s="572"/>
      <c r="PXF109" s="449"/>
      <c r="PXI109" s="572"/>
      <c r="PXJ109" s="449"/>
      <c r="PXM109" s="572"/>
      <c r="PXN109" s="449"/>
      <c r="PXQ109" s="572"/>
      <c r="PXR109" s="449"/>
      <c r="PXU109" s="572"/>
      <c r="PXV109" s="449"/>
      <c r="PXY109" s="572"/>
      <c r="PXZ109" s="449"/>
      <c r="PYC109" s="572"/>
      <c r="PYD109" s="449"/>
      <c r="PYG109" s="572"/>
      <c r="PYH109" s="449"/>
      <c r="PYK109" s="572"/>
      <c r="PYL109" s="449"/>
      <c r="PYO109" s="572"/>
      <c r="PYP109" s="449"/>
      <c r="PYS109" s="572"/>
      <c r="PYT109" s="449"/>
      <c r="PYW109" s="572"/>
      <c r="PYX109" s="449"/>
      <c r="PZA109" s="572"/>
      <c r="PZB109" s="449"/>
      <c r="PZE109" s="572"/>
      <c r="PZF109" s="449"/>
      <c r="PZI109" s="572"/>
      <c r="PZJ109" s="449"/>
      <c r="PZM109" s="572"/>
      <c r="PZN109" s="449"/>
      <c r="PZQ109" s="572"/>
      <c r="PZR109" s="449"/>
      <c r="PZU109" s="572"/>
      <c r="PZV109" s="449"/>
      <c r="PZY109" s="572"/>
      <c r="PZZ109" s="449"/>
      <c r="QAC109" s="572"/>
      <c r="QAD109" s="449"/>
      <c r="QAG109" s="572"/>
      <c r="QAH109" s="449"/>
      <c r="QAK109" s="572"/>
      <c r="QAL109" s="449"/>
      <c r="QAO109" s="572"/>
      <c r="QAP109" s="449"/>
      <c r="QAS109" s="572"/>
      <c r="QAT109" s="449"/>
      <c r="QAW109" s="572"/>
      <c r="QAX109" s="449"/>
      <c r="QBA109" s="572"/>
      <c r="QBB109" s="449"/>
      <c r="QBE109" s="572"/>
      <c r="QBF109" s="449"/>
      <c r="QBI109" s="572"/>
      <c r="QBJ109" s="449"/>
      <c r="QBM109" s="572"/>
      <c r="QBN109" s="449"/>
      <c r="QBQ109" s="572"/>
      <c r="QBR109" s="449"/>
      <c r="QBU109" s="572"/>
      <c r="QBV109" s="449"/>
      <c r="QBY109" s="572"/>
      <c r="QBZ109" s="449"/>
      <c r="QCC109" s="572"/>
      <c r="QCD109" s="449"/>
      <c r="QCG109" s="572"/>
      <c r="QCH109" s="449"/>
      <c r="QCK109" s="572"/>
      <c r="QCL109" s="449"/>
      <c r="QCO109" s="572"/>
      <c r="QCP109" s="449"/>
      <c r="QCS109" s="572"/>
      <c r="QCT109" s="449"/>
      <c r="QCW109" s="572"/>
      <c r="QCX109" s="449"/>
      <c r="QDA109" s="572"/>
      <c r="QDB109" s="449"/>
      <c r="QDE109" s="572"/>
      <c r="QDF109" s="449"/>
      <c r="QDI109" s="572"/>
      <c r="QDJ109" s="449"/>
      <c r="QDM109" s="572"/>
      <c r="QDN109" s="449"/>
      <c r="QDQ109" s="572"/>
      <c r="QDR109" s="449"/>
      <c r="QDU109" s="572"/>
      <c r="QDV109" s="449"/>
      <c r="QDY109" s="572"/>
      <c r="QDZ109" s="449"/>
      <c r="QEC109" s="572"/>
      <c r="QED109" s="449"/>
      <c r="QEG109" s="572"/>
      <c r="QEH109" s="449"/>
      <c r="QEK109" s="572"/>
      <c r="QEL109" s="449"/>
      <c r="QEO109" s="572"/>
      <c r="QEP109" s="449"/>
      <c r="QES109" s="572"/>
      <c r="QET109" s="449"/>
      <c r="QEW109" s="572"/>
      <c r="QEX109" s="449"/>
      <c r="QFA109" s="572"/>
      <c r="QFB109" s="449"/>
      <c r="QFE109" s="572"/>
      <c r="QFF109" s="449"/>
      <c r="QFI109" s="572"/>
      <c r="QFJ109" s="449"/>
      <c r="QFM109" s="572"/>
      <c r="QFN109" s="449"/>
      <c r="QFQ109" s="572"/>
      <c r="QFR109" s="449"/>
      <c r="QFU109" s="572"/>
      <c r="QFV109" s="449"/>
      <c r="QFY109" s="572"/>
      <c r="QFZ109" s="449"/>
      <c r="QGC109" s="572"/>
      <c r="QGD109" s="449"/>
      <c r="QGG109" s="572"/>
      <c r="QGH109" s="449"/>
      <c r="QGK109" s="572"/>
      <c r="QGL109" s="449"/>
      <c r="QGO109" s="572"/>
      <c r="QGP109" s="449"/>
      <c r="QGS109" s="572"/>
      <c r="QGT109" s="449"/>
      <c r="QGW109" s="572"/>
      <c r="QGX109" s="449"/>
      <c r="QHA109" s="572"/>
      <c r="QHB109" s="449"/>
      <c r="QHE109" s="572"/>
      <c r="QHF109" s="449"/>
      <c r="QHI109" s="572"/>
      <c r="QHJ109" s="449"/>
      <c r="QHM109" s="572"/>
      <c r="QHN109" s="449"/>
      <c r="QHQ109" s="572"/>
      <c r="QHR109" s="449"/>
      <c r="QHU109" s="572"/>
      <c r="QHV109" s="449"/>
      <c r="QHY109" s="572"/>
      <c r="QHZ109" s="449"/>
      <c r="QIC109" s="572"/>
      <c r="QID109" s="449"/>
      <c r="QIG109" s="572"/>
      <c r="QIH109" s="449"/>
      <c r="QIK109" s="572"/>
      <c r="QIL109" s="449"/>
      <c r="QIO109" s="572"/>
      <c r="QIP109" s="449"/>
      <c r="QIS109" s="572"/>
      <c r="QIT109" s="449"/>
      <c r="QIW109" s="572"/>
      <c r="QIX109" s="449"/>
      <c r="QJA109" s="572"/>
      <c r="QJB109" s="449"/>
      <c r="QJE109" s="572"/>
      <c r="QJF109" s="449"/>
      <c r="QJI109" s="572"/>
      <c r="QJJ109" s="449"/>
      <c r="QJM109" s="572"/>
      <c r="QJN109" s="449"/>
      <c r="QJQ109" s="572"/>
      <c r="QJR109" s="449"/>
      <c r="QJU109" s="572"/>
      <c r="QJV109" s="449"/>
      <c r="QJY109" s="572"/>
      <c r="QJZ109" s="449"/>
      <c r="QKC109" s="572"/>
      <c r="QKD109" s="449"/>
      <c r="QKG109" s="572"/>
      <c r="QKH109" s="449"/>
      <c r="QKK109" s="572"/>
      <c r="QKL109" s="449"/>
      <c r="QKO109" s="572"/>
      <c r="QKP109" s="449"/>
      <c r="QKS109" s="572"/>
      <c r="QKT109" s="449"/>
      <c r="QKW109" s="572"/>
      <c r="QKX109" s="449"/>
      <c r="QLA109" s="572"/>
      <c r="QLB109" s="449"/>
      <c r="QLE109" s="572"/>
      <c r="QLF109" s="449"/>
      <c r="QLI109" s="572"/>
      <c r="QLJ109" s="449"/>
      <c r="QLM109" s="572"/>
      <c r="QLN109" s="449"/>
      <c r="QLQ109" s="572"/>
      <c r="QLR109" s="449"/>
      <c r="QLU109" s="572"/>
      <c r="QLV109" s="449"/>
      <c r="QLY109" s="572"/>
      <c r="QLZ109" s="449"/>
      <c r="QMC109" s="572"/>
      <c r="QMD109" s="449"/>
      <c r="QMG109" s="572"/>
      <c r="QMH109" s="449"/>
      <c r="QMK109" s="572"/>
      <c r="QML109" s="449"/>
      <c r="QMO109" s="572"/>
      <c r="QMP109" s="449"/>
      <c r="QMS109" s="572"/>
      <c r="QMT109" s="449"/>
      <c r="QMW109" s="572"/>
      <c r="QMX109" s="449"/>
      <c r="QNA109" s="572"/>
      <c r="QNB109" s="449"/>
      <c r="QNE109" s="572"/>
      <c r="QNF109" s="449"/>
      <c r="QNI109" s="572"/>
      <c r="QNJ109" s="449"/>
      <c r="QNM109" s="572"/>
      <c r="QNN109" s="449"/>
      <c r="QNQ109" s="572"/>
      <c r="QNR109" s="449"/>
      <c r="QNU109" s="572"/>
      <c r="QNV109" s="449"/>
      <c r="QNY109" s="572"/>
      <c r="QNZ109" s="449"/>
      <c r="QOC109" s="572"/>
      <c r="QOD109" s="449"/>
      <c r="QOG109" s="572"/>
      <c r="QOH109" s="449"/>
      <c r="QOK109" s="572"/>
      <c r="QOL109" s="449"/>
      <c r="QOO109" s="572"/>
      <c r="QOP109" s="449"/>
      <c r="QOS109" s="572"/>
      <c r="QOT109" s="449"/>
      <c r="QOW109" s="572"/>
      <c r="QOX109" s="449"/>
      <c r="QPA109" s="572"/>
      <c r="QPB109" s="449"/>
      <c r="QPE109" s="572"/>
      <c r="QPF109" s="449"/>
      <c r="QPI109" s="572"/>
      <c r="QPJ109" s="449"/>
      <c r="QPM109" s="572"/>
      <c r="QPN109" s="449"/>
      <c r="QPQ109" s="572"/>
      <c r="QPR109" s="449"/>
      <c r="QPU109" s="572"/>
      <c r="QPV109" s="449"/>
      <c r="QPY109" s="572"/>
      <c r="QPZ109" s="449"/>
      <c r="QQC109" s="572"/>
      <c r="QQD109" s="449"/>
      <c r="QQG109" s="572"/>
      <c r="QQH109" s="449"/>
      <c r="QQK109" s="572"/>
      <c r="QQL109" s="449"/>
      <c r="QQO109" s="572"/>
      <c r="QQP109" s="449"/>
      <c r="QQS109" s="572"/>
      <c r="QQT109" s="449"/>
      <c r="QQW109" s="572"/>
      <c r="QQX109" s="449"/>
      <c r="QRA109" s="572"/>
      <c r="QRB109" s="449"/>
      <c r="QRE109" s="572"/>
      <c r="QRF109" s="449"/>
      <c r="QRI109" s="572"/>
      <c r="QRJ109" s="449"/>
      <c r="QRM109" s="572"/>
      <c r="QRN109" s="449"/>
      <c r="QRQ109" s="572"/>
      <c r="QRR109" s="449"/>
      <c r="QRU109" s="572"/>
      <c r="QRV109" s="449"/>
      <c r="QRY109" s="572"/>
      <c r="QRZ109" s="449"/>
      <c r="QSC109" s="572"/>
      <c r="QSD109" s="449"/>
      <c r="QSG109" s="572"/>
      <c r="QSH109" s="449"/>
      <c r="QSK109" s="572"/>
      <c r="QSL109" s="449"/>
      <c r="QSO109" s="572"/>
      <c r="QSP109" s="449"/>
      <c r="QSS109" s="572"/>
      <c r="QST109" s="449"/>
      <c r="QSW109" s="572"/>
      <c r="QSX109" s="449"/>
      <c r="QTA109" s="572"/>
      <c r="QTB109" s="449"/>
      <c r="QTE109" s="572"/>
      <c r="QTF109" s="449"/>
      <c r="QTI109" s="572"/>
      <c r="QTJ109" s="449"/>
      <c r="QTM109" s="572"/>
      <c r="QTN109" s="449"/>
      <c r="QTQ109" s="572"/>
      <c r="QTR109" s="449"/>
      <c r="QTU109" s="572"/>
      <c r="QTV109" s="449"/>
      <c r="QTY109" s="572"/>
      <c r="QTZ109" s="449"/>
      <c r="QUC109" s="572"/>
      <c r="QUD109" s="449"/>
      <c r="QUG109" s="572"/>
      <c r="QUH109" s="449"/>
      <c r="QUK109" s="572"/>
      <c r="QUL109" s="449"/>
      <c r="QUO109" s="572"/>
      <c r="QUP109" s="449"/>
      <c r="QUS109" s="572"/>
      <c r="QUT109" s="449"/>
      <c r="QUW109" s="572"/>
      <c r="QUX109" s="449"/>
      <c r="QVA109" s="572"/>
      <c r="QVB109" s="449"/>
      <c r="QVE109" s="572"/>
      <c r="QVF109" s="449"/>
      <c r="QVI109" s="572"/>
      <c r="QVJ109" s="449"/>
      <c r="QVM109" s="572"/>
      <c r="QVN109" s="449"/>
      <c r="QVQ109" s="572"/>
      <c r="QVR109" s="449"/>
      <c r="QVU109" s="572"/>
      <c r="QVV109" s="449"/>
      <c r="QVY109" s="572"/>
      <c r="QVZ109" s="449"/>
      <c r="QWC109" s="572"/>
      <c r="QWD109" s="449"/>
      <c r="QWG109" s="572"/>
      <c r="QWH109" s="449"/>
      <c r="QWK109" s="572"/>
      <c r="QWL109" s="449"/>
      <c r="QWO109" s="572"/>
      <c r="QWP109" s="449"/>
      <c r="QWS109" s="572"/>
      <c r="QWT109" s="449"/>
      <c r="QWW109" s="572"/>
      <c r="QWX109" s="449"/>
      <c r="QXA109" s="572"/>
      <c r="QXB109" s="449"/>
      <c r="QXE109" s="572"/>
      <c r="QXF109" s="449"/>
      <c r="QXI109" s="572"/>
      <c r="QXJ109" s="449"/>
      <c r="QXM109" s="572"/>
      <c r="QXN109" s="449"/>
      <c r="QXQ109" s="572"/>
      <c r="QXR109" s="449"/>
      <c r="QXU109" s="572"/>
      <c r="QXV109" s="449"/>
      <c r="QXY109" s="572"/>
      <c r="QXZ109" s="449"/>
      <c r="QYC109" s="572"/>
      <c r="QYD109" s="449"/>
      <c r="QYG109" s="572"/>
      <c r="QYH109" s="449"/>
      <c r="QYK109" s="572"/>
      <c r="QYL109" s="449"/>
      <c r="QYO109" s="572"/>
      <c r="QYP109" s="449"/>
      <c r="QYS109" s="572"/>
      <c r="QYT109" s="449"/>
      <c r="QYW109" s="572"/>
      <c r="QYX109" s="449"/>
      <c r="QZA109" s="572"/>
      <c r="QZB109" s="449"/>
      <c r="QZE109" s="572"/>
      <c r="QZF109" s="449"/>
      <c r="QZI109" s="572"/>
      <c r="QZJ109" s="449"/>
      <c r="QZM109" s="572"/>
      <c r="QZN109" s="449"/>
      <c r="QZQ109" s="572"/>
      <c r="QZR109" s="449"/>
      <c r="QZU109" s="572"/>
      <c r="QZV109" s="449"/>
      <c r="QZY109" s="572"/>
      <c r="QZZ109" s="449"/>
      <c r="RAC109" s="572"/>
      <c r="RAD109" s="449"/>
      <c r="RAG109" s="572"/>
      <c r="RAH109" s="449"/>
      <c r="RAK109" s="572"/>
      <c r="RAL109" s="449"/>
      <c r="RAO109" s="572"/>
      <c r="RAP109" s="449"/>
      <c r="RAS109" s="572"/>
      <c r="RAT109" s="449"/>
      <c r="RAW109" s="572"/>
      <c r="RAX109" s="449"/>
      <c r="RBA109" s="572"/>
      <c r="RBB109" s="449"/>
      <c r="RBE109" s="572"/>
      <c r="RBF109" s="449"/>
      <c r="RBI109" s="572"/>
      <c r="RBJ109" s="449"/>
      <c r="RBM109" s="572"/>
      <c r="RBN109" s="449"/>
      <c r="RBQ109" s="572"/>
      <c r="RBR109" s="449"/>
      <c r="RBU109" s="572"/>
      <c r="RBV109" s="449"/>
      <c r="RBY109" s="572"/>
      <c r="RBZ109" s="449"/>
      <c r="RCC109" s="572"/>
      <c r="RCD109" s="449"/>
      <c r="RCG109" s="572"/>
      <c r="RCH109" s="449"/>
      <c r="RCK109" s="572"/>
      <c r="RCL109" s="449"/>
      <c r="RCO109" s="572"/>
      <c r="RCP109" s="449"/>
      <c r="RCS109" s="572"/>
      <c r="RCT109" s="449"/>
      <c r="RCW109" s="572"/>
      <c r="RCX109" s="449"/>
      <c r="RDA109" s="572"/>
      <c r="RDB109" s="449"/>
      <c r="RDE109" s="572"/>
      <c r="RDF109" s="449"/>
      <c r="RDI109" s="572"/>
      <c r="RDJ109" s="449"/>
      <c r="RDM109" s="572"/>
      <c r="RDN109" s="449"/>
      <c r="RDQ109" s="572"/>
      <c r="RDR109" s="449"/>
      <c r="RDU109" s="572"/>
      <c r="RDV109" s="449"/>
      <c r="RDY109" s="572"/>
      <c r="RDZ109" s="449"/>
      <c r="REC109" s="572"/>
      <c r="RED109" s="449"/>
      <c r="REG109" s="572"/>
      <c r="REH109" s="449"/>
      <c r="REK109" s="572"/>
      <c r="REL109" s="449"/>
      <c r="REO109" s="572"/>
      <c r="REP109" s="449"/>
      <c r="RES109" s="572"/>
      <c r="RET109" s="449"/>
      <c r="REW109" s="572"/>
      <c r="REX109" s="449"/>
      <c r="RFA109" s="572"/>
      <c r="RFB109" s="449"/>
      <c r="RFE109" s="572"/>
      <c r="RFF109" s="449"/>
      <c r="RFI109" s="572"/>
      <c r="RFJ109" s="449"/>
      <c r="RFM109" s="572"/>
      <c r="RFN109" s="449"/>
      <c r="RFQ109" s="572"/>
      <c r="RFR109" s="449"/>
      <c r="RFU109" s="572"/>
      <c r="RFV109" s="449"/>
      <c r="RFY109" s="572"/>
      <c r="RFZ109" s="449"/>
      <c r="RGC109" s="572"/>
      <c r="RGD109" s="449"/>
      <c r="RGG109" s="572"/>
      <c r="RGH109" s="449"/>
      <c r="RGK109" s="572"/>
      <c r="RGL109" s="449"/>
      <c r="RGO109" s="572"/>
      <c r="RGP109" s="449"/>
      <c r="RGS109" s="572"/>
      <c r="RGT109" s="449"/>
      <c r="RGW109" s="572"/>
      <c r="RGX109" s="449"/>
      <c r="RHA109" s="572"/>
      <c r="RHB109" s="449"/>
      <c r="RHE109" s="572"/>
      <c r="RHF109" s="449"/>
      <c r="RHI109" s="572"/>
      <c r="RHJ109" s="449"/>
      <c r="RHM109" s="572"/>
      <c r="RHN109" s="449"/>
      <c r="RHQ109" s="572"/>
      <c r="RHR109" s="449"/>
      <c r="RHU109" s="572"/>
      <c r="RHV109" s="449"/>
      <c r="RHY109" s="572"/>
      <c r="RHZ109" s="449"/>
      <c r="RIC109" s="572"/>
      <c r="RID109" s="449"/>
      <c r="RIG109" s="572"/>
      <c r="RIH109" s="449"/>
      <c r="RIK109" s="572"/>
      <c r="RIL109" s="449"/>
      <c r="RIO109" s="572"/>
      <c r="RIP109" s="449"/>
      <c r="RIS109" s="572"/>
      <c r="RIT109" s="449"/>
      <c r="RIW109" s="572"/>
      <c r="RIX109" s="449"/>
      <c r="RJA109" s="572"/>
      <c r="RJB109" s="449"/>
      <c r="RJE109" s="572"/>
      <c r="RJF109" s="449"/>
      <c r="RJI109" s="572"/>
      <c r="RJJ109" s="449"/>
      <c r="RJM109" s="572"/>
      <c r="RJN109" s="449"/>
      <c r="RJQ109" s="572"/>
      <c r="RJR109" s="449"/>
      <c r="RJU109" s="572"/>
      <c r="RJV109" s="449"/>
      <c r="RJY109" s="572"/>
      <c r="RJZ109" s="449"/>
      <c r="RKC109" s="572"/>
      <c r="RKD109" s="449"/>
      <c r="RKG109" s="572"/>
      <c r="RKH109" s="449"/>
      <c r="RKK109" s="572"/>
      <c r="RKL109" s="449"/>
      <c r="RKO109" s="572"/>
      <c r="RKP109" s="449"/>
      <c r="RKS109" s="572"/>
      <c r="RKT109" s="449"/>
      <c r="RKW109" s="572"/>
      <c r="RKX109" s="449"/>
      <c r="RLA109" s="572"/>
      <c r="RLB109" s="449"/>
      <c r="RLE109" s="572"/>
      <c r="RLF109" s="449"/>
      <c r="RLI109" s="572"/>
      <c r="RLJ109" s="449"/>
      <c r="RLM109" s="572"/>
      <c r="RLN109" s="449"/>
      <c r="RLQ109" s="572"/>
      <c r="RLR109" s="449"/>
      <c r="RLU109" s="572"/>
      <c r="RLV109" s="449"/>
      <c r="RLY109" s="572"/>
      <c r="RLZ109" s="449"/>
      <c r="RMC109" s="572"/>
      <c r="RMD109" s="449"/>
      <c r="RMG109" s="572"/>
      <c r="RMH109" s="449"/>
      <c r="RMK109" s="572"/>
      <c r="RML109" s="449"/>
      <c r="RMO109" s="572"/>
      <c r="RMP109" s="449"/>
      <c r="RMS109" s="572"/>
      <c r="RMT109" s="449"/>
      <c r="RMW109" s="572"/>
      <c r="RMX109" s="449"/>
      <c r="RNA109" s="572"/>
      <c r="RNB109" s="449"/>
      <c r="RNE109" s="572"/>
      <c r="RNF109" s="449"/>
      <c r="RNI109" s="572"/>
      <c r="RNJ109" s="449"/>
      <c r="RNM109" s="572"/>
      <c r="RNN109" s="449"/>
      <c r="RNQ109" s="572"/>
      <c r="RNR109" s="449"/>
      <c r="RNU109" s="572"/>
      <c r="RNV109" s="449"/>
      <c r="RNY109" s="572"/>
      <c r="RNZ109" s="449"/>
      <c r="ROC109" s="572"/>
      <c r="ROD109" s="449"/>
      <c r="ROG109" s="572"/>
      <c r="ROH109" s="449"/>
      <c r="ROK109" s="572"/>
      <c r="ROL109" s="449"/>
      <c r="ROO109" s="572"/>
      <c r="ROP109" s="449"/>
      <c r="ROS109" s="572"/>
      <c r="ROT109" s="449"/>
      <c r="ROW109" s="572"/>
      <c r="ROX109" s="449"/>
      <c r="RPA109" s="572"/>
      <c r="RPB109" s="449"/>
      <c r="RPE109" s="572"/>
      <c r="RPF109" s="449"/>
      <c r="RPI109" s="572"/>
      <c r="RPJ109" s="449"/>
      <c r="RPM109" s="572"/>
      <c r="RPN109" s="449"/>
      <c r="RPQ109" s="572"/>
      <c r="RPR109" s="449"/>
      <c r="RPU109" s="572"/>
      <c r="RPV109" s="449"/>
      <c r="RPY109" s="572"/>
      <c r="RPZ109" s="449"/>
      <c r="RQC109" s="572"/>
      <c r="RQD109" s="449"/>
      <c r="RQG109" s="572"/>
      <c r="RQH109" s="449"/>
      <c r="RQK109" s="572"/>
      <c r="RQL109" s="449"/>
      <c r="RQO109" s="572"/>
      <c r="RQP109" s="449"/>
      <c r="RQS109" s="572"/>
      <c r="RQT109" s="449"/>
      <c r="RQW109" s="572"/>
      <c r="RQX109" s="449"/>
      <c r="RRA109" s="572"/>
      <c r="RRB109" s="449"/>
      <c r="RRE109" s="572"/>
      <c r="RRF109" s="449"/>
      <c r="RRI109" s="572"/>
      <c r="RRJ109" s="449"/>
      <c r="RRM109" s="572"/>
      <c r="RRN109" s="449"/>
      <c r="RRQ109" s="572"/>
      <c r="RRR109" s="449"/>
      <c r="RRU109" s="572"/>
      <c r="RRV109" s="449"/>
      <c r="RRY109" s="572"/>
      <c r="RRZ109" s="449"/>
      <c r="RSC109" s="572"/>
      <c r="RSD109" s="449"/>
      <c r="RSG109" s="572"/>
      <c r="RSH109" s="449"/>
      <c r="RSK109" s="572"/>
      <c r="RSL109" s="449"/>
      <c r="RSO109" s="572"/>
      <c r="RSP109" s="449"/>
      <c r="RSS109" s="572"/>
      <c r="RST109" s="449"/>
      <c r="RSW109" s="572"/>
      <c r="RSX109" s="449"/>
      <c r="RTA109" s="572"/>
      <c r="RTB109" s="449"/>
      <c r="RTE109" s="572"/>
      <c r="RTF109" s="449"/>
      <c r="RTI109" s="572"/>
      <c r="RTJ109" s="449"/>
      <c r="RTM109" s="572"/>
      <c r="RTN109" s="449"/>
      <c r="RTQ109" s="572"/>
      <c r="RTR109" s="449"/>
      <c r="RTU109" s="572"/>
      <c r="RTV109" s="449"/>
      <c r="RTY109" s="572"/>
      <c r="RTZ109" s="449"/>
      <c r="RUC109" s="572"/>
      <c r="RUD109" s="449"/>
      <c r="RUG109" s="572"/>
      <c r="RUH109" s="449"/>
      <c r="RUK109" s="572"/>
      <c r="RUL109" s="449"/>
      <c r="RUO109" s="572"/>
      <c r="RUP109" s="449"/>
      <c r="RUS109" s="572"/>
      <c r="RUT109" s="449"/>
      <c r="RUW109" s="572"/>
      <c r="RUX109" s="449"/>
      <c r="RVA109" s="572"/>
      <c r="RVB109" s="449"/>
      <c r="RVE109" s="572"/>
      <c r="RVF109" s="449"/>
      <c r="RVI109" s="572"/>
      <c r="RVJ109" s="449"/>
      <c r="RVM109" s="572"/>
      <c r="RVN109" s="449"/>
      <c r="RVQ109" s="572"/>
      <c r="RVR109" s="449"/>
      <c r="RVU109" s="572"/>
      <c r="RVV109" s="449"/>
      <c r="RVY109" s="572"/>
      <c r="RVZ109" s="449"/>
      <c r="RWC109" s="572"/>
      <c r="RWD109" s="449"/>
      <c r="RWG109" s="572"/>
      <c r="RWH109" s="449"/>
      <c r="RWK109" s="572"/>
      <c r="RWL109" s="449"/>
      <c r="RWO109" s="572"/>
      <c r="RWP109" s="449"/>
      <c r="RWS109" s="572"/>
      <c r="RWT109" s="449"/>
      <c r="RWW109" s="572"/>
      <c r="RWX109" s="449"/>
      <c r="RXA109" s="572"/>
      <c r="RXB109" s="449"/>
      <c r="RXE109" s="572"/>
      <c r="RXF109" s="449"/>
      <c r="RXI109" s="572"/>
      <c r="RXJ109" s="449"/>
      <c r="RXM109" s="572"/>
      <c r="RXN109" s="449"/>
      <c r="RXQ109" s="572"/>
      <c r="RXR109" s="449"/>
      <c r="RXU109" s="572"/>
      <c r="RXV109" s="449"/>
      <c r="RXY109" s="572"/>
      <c r="RXZ109" s="449"/>
      <c r="RYC109" s="572"/>
      <c r="RYD109" s="449"/>
      <c r="RYG109" s="572"/>
      <c r="RYH109" s="449"/>
      <c r="RYK109" s="572"/>
      <c r="RYL109" s="449"/>
      <c r="RYO109" s="572"/>
      <c r="RYP109" s="449"/>
      <c r="RYS109" s="572"/>
      <c r="RYT109" s="449"/>
      <c r="RYW109" s="572"/>
      <c r="RYX109" s="449"/>
      <c r="RZA109" s="572"/>
      <c r="RZB109" s="449"/>
      <c r="RZE109" s="572"/>
      <c r="RZF109" s="449"/>
      <c r="RZI109" s="572"/>
      <c r="RZJ109" s="449"/>
      <c r="RZM109" s="572"/>
      <c r="RZN109" s="449"/>
      <c r="RZQ109" s="572"/>
      <c r="RZR109" s="449"/>
      <c r="RZU109" s="572"/>
      <c r="RZV109" s="449"/>
      <c r="RZY109" s="572"/>
      <c r="RZZ109" s="449"/>
      <c r="SAC109" s="572"/>
      <c r="SAD109" s="449"/>
      <c r="SAG109" s="572"/>
      <c r="SAH109" s="449"/>
      <c r="SAK109" s="572"/>
      <c r="SAL109" s="449"/>
      <c r="SAO109" s="572"/>
      <c r="SAP109" s="449"/>
      <c r="SAS109" s="572"/>
      <c r="SAT109" s="449"/>
      <c r="SAW109" s="572"/>
      <c r="SAX109" s="449"/>
      <c r="SBA109" s="572"/>
      <c r="SBB109" s="449"/>
      <c r="SBE109" s="572"/>
      <c r="SBF109" s="449"/>
      <c r="SBI109" s="572"/>
      <c r="SBJ109" s="449"/>
      <c r="SBM109" s="572"/>
      <c r="SBN109" s="449"/>
      <c r="SBQ109" s="572"/>
      <c r="SBR109" s="449"/>
      <c r="SBU109" s="572"/>
      <c r="SBV109" s="449"/>
      <c r="SBY109" s="572"/>
      <c r="SBZ109" s="449"/>
      <c r="SCC109" s="572"/>
      <c r="SCD109" s="449"/>
      <c r="SCG109" s="572"/>
      <c r="SCH109" s="449"/>
      <c r="SCK109" s="572"/>
      <c r="SCL109" s="449"/>
      <c r="SCO109" s="572"/>
      <c r="SCP109" s="449"/>
      <c r="SCS109" s="572"/>
      <c r="SCT109" s="449"/>
      <c r="SCW109" s="572"/>
      <c r="SCX109" s="449"/>
      <c r="SDA109" s="572"/>
      <c r="SDB109" s="449"/>
      <c r="SDE109" s="572"/>
      <c r="SDF109" s="449"/>
      <c r="SDI109" s="572"/>
      <c r="SDJ109" s="449"/>
      <c r="SDM109" s="572"/>
      <c r="SDN109" s="449"/>
      <c r="SDQ109" s="572"/>
      <c r="SDR109" s="449"/>
      <c r="SDU109" s="572"/>
      <c r="SDV109" s="449"/>
      <c r="SDY109" s="572"/>
      <c r="SDZ109" s="449"/>
      <c r="SEC109" s="572"/>
      <c r="SED109" s="449"/>
      <c r="SEG109" s="572"/>
      <c r="SEH109" s="449"/>
      <c r="SEK109" s="572"/>
      <c r="SEL109" s="449"/>
      <c r="SEO109" s="572"/>
      <c r="SEP109" s="449"/>
      <c r="SES109" s="572"/>
      <c r="SET109" s="449"/>
      <c r="SEW109" s="572"/>
      <c r="SEX109" s="449"/>
      <c r="SFA109" s="572"/>
      <c r="SFB109" s="449"/>
      <c r="SFE109" s="572"/>
      <c r="SFF109" s="449"/>
      <c r="SFI109" s="572"/>
      <c r="SFJ109" s="449"/>
      <c r="SFM109" s="572"/>
      <c r="SFN109" s="449"/>
      <c r="SFQ109" s="572"/>
      <c r="SFR109" s="449"/>
      <c r="SFU109" s="572"/>
      <c r="SFV109" s="449"/>
      <c r="SFY109" s="572"/>
      <c r="SFZ109" s="449"/>
      <c r="SGC109" s="572"/>
      <c r="SGD109" s="449"/>
      <c r="SGG109" s="572"/>
      <c r="SGH109" s="449"/>
      <c r="SGK109" s="572"/>
      <c r="SGL109" s="449"/>
      <c r="SGO109" s="572"/>
      <c r="SGP109" s="449"/>
      <c r="SGS109" s="572"/>
      <c r="SGT109" s="449"/>
      <c r="SGW109" s="572"/>
      <c r="SGX109" s="449"/>
      <c r="SHA109" s="572"/>
      <c r="SHB109" s="449"/>
      <c r="SHE109" s="572"/>
      <c r="SHF109" s="449"/>
      <c r="SHI109" s="572"/>
      <c r="SHJ109" s="449"/>
      <c r="SHM109" s="572"/>
      <c r="SHN109" s="449"/>
      <c r="SHQ109" s="572"/>
      <c r="SHR109" s="449"/>
      <c r="SHU109" s="572"/>
      <c r="SHV109" s="449"/>
      <c r="SHY109" s="572"/>
      <c r="SHZ109" s="449"/>
      <c r="SIC109" s="572"/>
      <c r="SID109" s="449"/>
      <c r="SIG109" s="572"/>
      <c r="SIH109" s="449"/>
      <c r="SIK109" s="572"/>
      <c r="SIL109" s="449"/>
      <c r="SIO109" s="572"/>
      <c r="SIP109" s="449"/>
      <c r="SIS109" s="572"/>
      <c r="SIT109" s="449"/>
      <c r="SIW109" s="572"/>
      <c r="SIX109" s="449"/>
      <c r="SJA109" s="572"/>
      <c r="SJB109" s="449"/>
      <c r="SJE109" s="572"/>
      <c r="SJF109" s="449"/>
      <c r="SJI109" s="572"/>
      <c r="SJJ109" s="449"/>
      <c r="SJM109" s="572"/>
      <c r="SJN109" s="449"/>
      <c r="SJQ109" s="572"/>
      <c r="SJR109" s="449"/>
      <c r="SJU109" s="572"/>
      <c r="SJV109" s="449"/>
      <c r="SJY109" s="572"/>
      <c r="SJZ109" s="449"/>
      <c r="SKC109" s="572"/>
      <c r="SKD109" s="449"/>
      <c r="SKG109" s="572"/>
      <c r="SKH109" s="449"/>
      <c r="SKK109" s="572"/>
      <c r="SKL109" s="449"/>
      <c r="SKO109" s="572"/>
      <c r="SKP109" s="449"/>
      <c r="SKS109" s="572"/>
      <c r="SKT109" s="449"/>
      <c r="SKW109" s="572"/>
      <c r="SKX109" s="449"/>
      <c r="SLA109" s="572"/>
      <c r="SLB109" s="449"/>
      <c r="SLE109" s="572"/>
      <c r="SLF109" s="449"/>
      <c r="SLI109" s="572"/>
      <c r="SLJ109" s="449"/>
      <c r="SLM109" s="572"/>
      <c r="SLN109" s="449"/>
      <c r="SLQ109" s="572"/>
      <c r="SLR109" s="449"/>
      <c r="SLU109" s="572"/>
      <c r="SLV109" s="449"/>
      <c r="SLY109" s="572"/>
      <c r="SLZ109" s="449"/>
      <c r="SMC109" s="572"/>
      <c r="SMD109" s="449"/>
      <c r="SMG109" s="572"/>
      <c r="SMH109" s="449"/>
      <c r="SMK109" s="572"/>
      <c r="SML109" s="449"/>
      <c r="SMO109" s="572"/>
      <c r="SMP109" s="449"/>
      <c r="SMS109" s="572"/>
      <c r="SMT109" s="449"/>
      <c r="SMW109" s="572"/>
      <c r="SMX109" s="449"/>
      <c r="SNA109" s="572"/>
      <c r="SNB109" s="449"/>
      <c r="SNE109" s="572"/>
      <c r="SNF109" s="449"/>
      <c r="SNI109" s="572"/>
      <c r="SNJ109" s="449"/>
      <c r="SNM109" s="572"/>
      <c r="SNN109" s="449"/>
      <c r="SNQ109" s="572"/>
      <c r="SNR109" s="449"/>
      <c r="SNU109" s="572"/>
      <c r="SNV109" s="449"/>
      <c r="SNY109" s="572"/>
      <c r="SNZ109" s="449"/>
      <c r="SOC109" s="572"/>
      <c r="SOD109" s="449"/>
      <c r="SOG109" s="572"/>
      <c r="SOH109" s="449"/>
      <c r="SOK109" s="572"/>
      <c r="SOL109" s="449"/>
      <c r="SOO109" s="572"/>
      <c r="SOP109" s="449"/>
      <c r="SOS109" s="572"/>
      <c r="SOT109" s="449"/>
      <c r="SOW109" s="572"/>
      <c r="SOX109" s="449"/>
      <c r="SPA109" s="572"/>
      <c r="SPB109" s="449"/>
      <c r="SPE109" s="572"/>
      <c r="SPF109" s="449"/>
      <c r="SPI109" s="572"/>
      <c r="SPJ109" s="449"/>
      <c r="SPM109" s="572"/>
      <c r="SPN109" s="449"/>
      <c r="SPQ109" s="572"/>
      <c r="SPR109" s="449"/>
      <c r="SPU109" s="572"/>
      <c r="SPV109" s="449"/>
      <c r="SPY109" s="572"/>
      <c r="SPZ109" s="449"/>
      <c r="SQC109" s="572"/>
      <c r="SQD109" s="449"/>
      <c r="SQG109" s="572"/>
      <c r="SQH109" s="449"/>
      <c r="SQK109" s="572"/>
      <c r="SQL109" s="449"/>
      <c r="SQO109" s="572"/>
      <c r="SQP109" s="449"/>
      <c r="SQS109" s="572"/>
      <c r="SQT109" s="449"/>
      <c r="SQW109" s="572"/>
      <c r="SQX109" s="449"/>
      <c r="SRA109" s="572"/>
      <c r="SRB109" s="449"/>
      <c r="SRE109" s="572"/>
      <c r="SRF109" s="449"/>
      <c r="SRI109" s="572"/>
      <c r="SRJ109" s="449"/>
      <c r="SRM109" s="572"/>
      <c r="SRN109" s="449"/>
      <c r="SRQ109" s="572"/>
      <c r="SRR109" s="449"/>
      <c r="SRU109" s="572"/>
      <c r="SRV109" s="449"/>
      <c r="SRY109" s="572"/>
      <c r="SRZ109" s="449"/>
      <c r="SSC109" s="572"/>
      <c r="SSD109" s="449"/>
      <c r="SSG109" s="572"/>
      <c r="SSH109" s="449"/>
      <c r="SSK109" s="572"/>
      <c r="SSL109" s="449"/>
      <c r="SSO109" s="572"/>
      <c r="SSP109" s="449"/>
      <c r="SSS109" s="572"/>
      <c r="SST109" s="449"/>
      <c r="SSW109" s="572"/>
      <c r="SSX109" s="449"/>
      <c r="STA109" s="572"/>
      <c r="STB109" s="449"/>
      <c r="STE109" s="572"/>
      <c r="STF109" s="449"/>
      <c r="STI109" s="572"/>
      <c r="STJ109" s="449"/>
      <c r="STM109" s="572"/>
      <c r="STN109" s="449"/>
      <c r="STQ109" s="572"/>
      <c r="STR109" s="449"/>
      <c r="STU109" s="572"/>
      <c r="STV109" s="449"/>
      <c r="STY109" s="572"/>
      <c r="STZ109" s="449"/>
      <c r="SUC109" s="572"/>
      <c r="SUD109" s="449"/>
      <c r="SUG109" s="572"/>
      <c r="SUH109" s="449"/>
      <c r="SUK109" s="572"/>
      <c r="SUL109" s="449"/>
      <c r="SUO109" s="572"/>
      <c r="SUP109" s="449"/>
      <c r="SUS109" s="572"/>
      <c r="SUT109" s="449"/>
      <c r="SUW109" s="572"/>
      <c r="SUX109" s="449"/>
      <c r="SVA109" s="572"/>
      <c r="SVB109" s="449"/>
      <c r="SVE109" s="572"/>
      <c r="SVF109" s="449"/>
      <c r="SVI109" s="572"/>
      <c r="SVJ109" s="449"/>
      <c r="SVM109" s="572"/>
      <c r="SVN109" s="449"/>
      <c r="SVQ109" s="572"/>
      <c r="SVR109" s="449"/>
      <c r="SVU109" s="572"/>
      <c r="SVV109" s="449"/>
      <c r="SVY109" s="572"/>
      <c r="SVZ109" s="449"/>
      <c r="SWC109" s="572"/>
      <c r="SWD109" s="449"/>
      <c r="SWG109" s="572"/>
      <c r="SWH109" s="449"/>
      <c r="SWK109" s="572"/>
      <c r="SWL109" s="449"/>
      <c r="SWO109" s="572"/>
      <c r="SWP109" s="449"/>
      <c r="SWS109" s="572"/>
      <c r="SWT109" s="449"/>
      <c r="SWW109" s="572"/>
      <c r="SWX109" s="449"/>
      <c r="SXA109" s="572"/>
      <c r="SXB109" s="449"/>
      <c r="SXE109" s="572"/>
      <c r="SXF109" s="449"/>
      <c r="SXI109" s="572"/>
      <c r="SXJ109" s="449"/>
      <c r="SXM109" s="572"/>
      <c r="SXN109" s="449"/>
      <c r="SXQ109" s="572"/>
      <c r="SXR109" s="449"/>
      <c r="SXU109" s="572"/>
      <c r="SXV109" s="449"/>
      <c r="SXY109" s="572"/>
      <c r="SXZ109" s="449"/>
      <c r="SYC109" s="572"/>
      <c r="SYD109" s="449"/>
      <c r="SYG109" s="572"/>
      <c r="SYH109" s="449"/>
      <c r="SYK109" s="572"/>
      <c r="SYL109" s="449"/>
      <c r="SYO109" s="572"/>
      <c r="SYP109" s="449"/>
      <c r="SYS109" s="572"/>
      <c r="SYT109" s="449"/>
      <c r="SYW109" s="572"/>
      <c r="SYX109" s="449"/>
      <c r="SZA109" s="572"/>
      <c r="SZB109" s="449"/>
      <c r="SZE109" s="572"/>
      <c r="SZF109" s="449"/>
      <c r="SZI109" s="572"/>
      <c r="SZJ109" s="449"/>
      <c r="SZM109" s="572"/>
      <c r="SZN109" s="449"/>
      <c r="SZQ109" s="572"/>
      <c r="SZR109" s="449"/>
      <c r="SZU109" s="572"/>
      <c r="SZV109" s="449"/>
      <c r="SZY109" s="572"/>
      <c r="SZZ109" s="449"/>
      <c r="TAC109" s="572"/>
      <c r="TAD109" s="449"/>
      <c r="TAG109" s="572"/>
      <c r="TAH109" s="449"/>
      <c r="TAK109" s="572"/>
      <c r="TAL109" s="449"/>
      <c r="TAO109" s="572"/>
      <c r="TAP109" s="449"/>
      <c r="TAS109" s="572"/>
      <c r="TAT109" s="449"/>
      <c r="TAW109" s="572"/>
      <c r="TAX109" s="449"/>
      <c r="TBA109" s="572"/>
      <c r="TBB109" s="449"/>
      <c r="TBE109" s="572"/>
      <c r="TBF109" s="449"/>
      <c r="TBI109" s="572"/>
      <c r="TBJ109" s="449"/>
      <c r="TBM109" s="572"/>
      <c r="TBN109" s="449"/>
      <c r="TBQ109" s="572"/>
      <c r="TBR109" s="449"/>
      <c r="TBU109" s="572"/>
      <c r="TBV109" s="449"/>
      <c r="TBY109" s="572"/>
      <c r="TBZ109" s="449"/>
      <c r="TCC109" s="572"/>
      <c r="TCD109" s="449"/>
      <c r="TCG109" s="572"/>
      <c r="TCH109" s="449"/>
      <c r="TCK109" s="572"/>
      <c r="TCL109" s="449"/>
      <c r="TCO109" s="572"/>
      <c r="TCP109" s="449"/>
      <c r="TCS109" s="572"/>
      <c r="TCT109" s="449"/>
      <c r="TCW109" s="572"/>
      <c r="TCX109" s="449"/>
      <c r="TDA109" s="572"/>
      <c r="TDB109" s="449"/>
      <c r="TDE109" s="572"/>
      <c r="TDF109" s="449"/>
      <c r="TDI109" s="572"/>
      <c r="TDJ109" s="449"/>
      <c r="TDM109" s="572"/>
      <c r="TDN109" s="449"/>
      <c r="TDQ109" s="572"/>
      <c r="TDR109" s="449"/>
      <c r="TDU109" s="572"/>
      <c r="TDV109" s="449"/>
      <c r="TDY109" s="572"/>
      <c r="TDZ109" s="449"/>
      <c r="TEC109" s="572"/>
      <c r="TED109" s="449"/>
      <c r="TEG109" s="572"/>
      <c r="TEH109" s="449"/>
      <c r="TEK109" s="572"/>
      <c r="TEL109" s="449"/>
      <c r="TEO109" s="572"/>
      <c r="TEP109" s="449"/>
      <c r="TES109" s="572"/>
      <c r="TET109" s="449"/>
      <c r="TEW109" s="572"/>
      <c r="TEX109" s="449"/>
      <c r="TFA109" s="572"/>
      <c r="TFB109" s="449"/>
      <c r="TFE109" s="572"/>
      <c r="TFF109" s="449"/>
      <c r="TFI109" s="572"/>
      <c r="TFJ109" s="449"/>
      <c r="TFM109" s="572"/>
      <c r="TFN109" s="449"/>
      <c r="TFQ109" s="572"/>
      <c r="TFR109" s="449"/>
      <c r="TFU109" s="572"/>
      <c r="TFV109" s="449"/>
      <c r="TFY109" s="572"/>
      <c r="TFZ109" s="449"/>
      <c r="TGC109" s="572"/>
      <c r="TGD109" s="449"/>
      <c r="TGG109" s="572"/>
      <c r="TGH109" s="449"/>
      <c r="TGK109" s="572"/>
      <c r="TGL109" s="449"/>
      <c r="TGO109" s="572"/>
      <c r="TGP109" s="449"/>
      <c r="TGS109" s="572"/>
      <c r="TGT109" s="449"/>
      <c r="TGW109" s="572"/>
      <c r="TGX109" s="449"/>
      <c r="THA109" s="572"/>
      <c r="THB109" s="449"/>
      <c r="THE109" s="572"/>
      <c r="THF109" s="449"/>
      <c r="THI109" s="572"/>
      <c r="THJ109" s="449"/>
      <c r="THM109" s="572"/>
      <c r="THN109" s="449"/>
      <c r="THQ109" s="572"/>
      <c r="THR109" s="449"/>
      <c r="THU109" s="572"/>
      <c r="THV109" s="449"/>
      <c r="THY109" s="572"/>
      <c r="THZ109" s="449"/>
      <c r="TIC109" s="572"/>
      <c r="TID109" s="449"/>
      <c r="TIG109" s="572"/>
      <c r="TIH109" s="449"/>
      <c r="TIK109" s="572"/>
      <c r="TIL109" s="449"/>
      <c r="TIO109" s="572"/>
      <c r="TIP109" s="449"/>
      <c r="TIS109" s="572"/>
      <c r="TIT109" s="449"/>
      <c r="TIW109" s="572"/>
      <c r="TIX109" s="449"/>
      <c r="TJA109" s="572"/>
      <c r="TJB109" s="449"/>
      <c r="TJE109" s="572"/>
      <c r="TJF109" s="449"/>
      <c r="TJI109" s="572"/>
      <c r="TJJ109" s="449"/>
      <c r="TJM109" s="572"/>
      <c r="TJN109" s="449"/>
      <c r="TJQ109" s="572"/>
      <c r="TJR109" s="449"/>
      <c r="TJU109" s="572"/>
      <c r="TJV109" s="449"/>
      <c r="TJY109" s="572"/>
      <c r="TJZ109" s="449"/>
      <c r="TKC109" s="572"/>
      <c r="TKD109" s="449"/>
      <c r="TKG109" s="572"/>
      <c r="TKH109" s="449"/>
      <c r="TKK109" s="572"/>
      <c r="TKL109" s="449"/>
      <c r="TKO109" s="572"/>
      <c r="TKP109" s="449"/>
      <c r="TKS109" s="572"/>
      <c r="TKT109" s="449"/>
      <c r="TKW109" s="572"/>
      <c r="TKX109" s="449"/>
      <c r="TLA109" s="572"/>
      <c r="TLB109" s="449"/>
      <c r="TLE109" s="572"/>
      <c r="TLF109" s="449"/>
      <c r="TLI109" s="572"/>
      <c r="TLJ109" s="449"/>
      <c r="TLM109" s="572"/>
      <c r="TLN109" s="449"/>
      <c r="TLQ109" s="572"/>
      <c r="TLR109" s="449"/>
      <c r="TLU109" s="572"/>
      <c r="TLV109" s="449"/>
      <c r="TLY109" s="572"/>
      <c r="TLZ109" s="449"/>
      <c r="TMC109" s="572"/>
      <c r="TMD109" s="449"/>
      <c r="TMG109" s="572"/>
      <c r="TMH109" s="449"/>
      <c r="TMK109" s="572"/>
      <c r="TML109" s="449"/>
      <c r="TMO109" s="572"/>
      <c r="TMP109" s="449"/>
      <c r="TMS109" s="572"/>
      <c r="TMT109" s="449"/>
      <c r="TMW109" s="572"/>
      <c r="TMX109" s="449"/>
      <c r="TNA109" s="572"/>
      <c r="TNB109" s="449"/>
      <c r="TNE109" s="572"/>
      <c r="TNF109" s="449"/>
      <c r="TNI109" s="572"/>
      <c r="TNJ109" s="449"/>
      <c r="TNM109" s="572"/>
      <c r="TNN109" s="449"/>
      <c r="TNQ109" s="572"/>
      <c r="TNR109" s="449"/>
      <c r="TNU109" s="572"/>
      <c r="TNV109" s="449"/>
      <c r="TNY109" s="572"/>
      <c r="TNZ109" s="449"/>
      <c r="TOC109" s="572"/>
      <c r="TOD109" s="449"/>
      <c r="TOG109" s="572"/>
      <c r="TOH109" s="449"/>
      <c r="TOK109" s="572"/>
      <c r="TOL109" s="449"/>
      <c r="TOO109" s="572"/>
      <c r="TOP109" s="449"/>
      <c r="TOS109" s="572"/>
      <c r="TOT109" s="449"/>
      <c r="TOW109" s="572"/>
      <c r="TOX109" s="449"/>
      <c r="TPA109" s="572"/>
      <c r="TPB109" s="449"/>
      <c r="TPE109" s="572"/>
      <c r="TPF109" s="449"/>
      <c r="TPI109" s="572"/>
      <c r="TPJ109" s="449"/>
      <c r="TPM109" s="572"/>
      <c r="TPN109" s="449"/>
      <c r="TPQ109" s="572"/>
      <c r="TPR109" s="449"/>
      <c r="TPU109" s="572"/>
      <c r="TPV109" s="449"/>
      <c r="TPY109" s="572"/>
      <c r="TPZ109" s="449"/>
      <c r="TQC109" s="572"/>
      <c r="TQD109" s="449"/>
      <c r="TQG109" s="572"/>
      <c r="TQH109" s="449"/>
      <c r="TQK109" s="572"/>
      <c r="TQL109" s="449"/>
      <c r="TQO109" s="572"/>
      <c r="TQP109" s="449"/>
      <c r="TQS109" s="572"/>
      <c r="TQT109" s="449"/>
      <c r="TQW109" s="572"/>
      <c r="TQX109" s="449"/>
      <c r="TRA109" s="572"/>
      <c r="TRB109" s="449"/>
      <c r="TRE109" s="572"/>
      <c r="TRF109" s="449"/>
      <c r="TRI109" s="572"/>
      <c r="TRJ109" s="449"/>
      <c r="TRM109" s="572"/>
      <c r="TRN109" s="449"/>
      <c r="TRQ109" s="572"/>
      <c r="TRR109" s="449"/>
      <c r="TRU109" s="572"/>
      <c r="TRV109" s="449"/>
      <c r="TRY109" s="572"/>
      <c r="TRZ109" s="449"/>
      <c r="TSC109" s="572"/>
      <c r="TSD109" s="449"/>
      <c r="TSG109" s="572"/>
      <c r="TSH109" s="449"/>
      <c r="TSK109" s="572"/>
      <c r="TSL109" s="449"/>
      <c r="TSO109" s="572"/>
      <c r="TSP109" s="449"/>
      <c r="TSS109" s="572"/>
      <c r="TST109" s="449"/>
      <c r="TSW109" s="572"/>
      <c r="TSX109" s="449"/>
      <c r="TTA109" s="572"/>
      <c r="TTB109" s="449"/>
      <c r="TTE109" s="572"/>
      <c r="TTF109" s="449"/>
      <c r="TTI109" s="572"/>
      <c r="TTJ109" s="449"/>
      <c r="TTM109" s="572"/>
      <c r="TTN109" s="449"/>
      <c r="TTQ109" s="572"/>
      <c r="TTR109" s="449"/>
      <c r="TTU109" s="572"/>
      <c r="TTV109" s="449"/>
      <c r="TTY109" s="572"/>
      <c r="TTZ109" s="449"/>
      <c r="TUC109" s="572"/>
      <c r="TUD109" s="449"/>
      <c r="TUG109" s="572"/>
      <c r="TUH109" s="449"/>
      <c r="TUK109" s="572"/>
      <c r="TUL109" s="449"/>
      <c r="TUO109" s="572"/>
      <c r="TUP109" s="449"/>
      <c r="TUS109" s="572"/>
      <c r="TUT109" s="449"/>
      <c r="TUW109" s="572"/>
      <c r="TUX109" s="449"/>
      <c r="TVA109" s="572"/>
      <c r="TVB109" s="449"/>
      <c r="TVE109" s="572"/>
      <c r="TVF109" s="449"/>
      <c r="TVI109" s="572"/>
      <c r="TVJ109" s="449"/>
      <c r="TVM109" s="572"/>
      <c r="TVN109" s="449"/>
      <c r="TVQ109" s="572"/>
      <c r="TVR109" s="449"/>
      <c r="TVU109" s="572"/>
      <c r="TVV109" s="449"/>
      <c r="TVY109" s="572"/>
      <c r="TVZ109" s="449"/>
      <c r="TWC109" s="572"/>
      <c r="TWD109" s="449"/>
      <c r="TWG109" s="572"/>
      <c r="TWH109" s="449"/>
      <c r="TWK109" s="572"/>
      <c r="TWL109" s="449"/>
      <c r="TWO109" s="572"/>
      <c r="TWP109" s="449"/>
      <c r="TWS109" s="572"/>
      <c r="TWT109" s="449"/>
      <c r="TWW109" s="572"/>
      <c r="TWX109" s="449"/>
      <c r="TXA109" s="572"/>
      <c r="TXB109" s="449"/>
      <c r="TXE109" s="572"/>
      <c r="TXF109" s="449"/>
      <c r="TXI109" s="572"/>
      <c r="TXJ109" s="449"/>
      <c r="TXM109" s="572"/>
      <c r="TXN109" s="449"/>
      <c r="TXQ109" s="572"/>
      <c r="TXR109" s="449"/>
      <c r="TXU109" s="572"/>
      <c r="TXV109" s="449"/>
      <c r="TXY109" s="572"/>
      <c r="TXZ109" s="449"/>
      <c r="TYC109" s="572"/>
      <c r="TYD109" s="449"/>
      <c r="TYG109" s="572"/>
      <c r="TYH109" s="449"/>
      <c r="TYK109" s="572"/>
      <c r="TYL109" s="449"/>
      <c r="TYO109" s="572"/>
      <c r="TYP109" s="449"/>
      <c r="TYS109" s="572"/>
      <c r="TYT109" s="449"/>
      <c r="TYW109" s="572"/>
      <c r="TYX109" s="449"/>
      <c r="TZA109" s="572"/>
      <c r="TZB109" s="449"/>
      <c r="TZE109" s="572"/>
      <c r="TZF109" s="449"/>
      <c r="TZI109" s="572"/>
      <c r="TZJ109" s="449"/>
      <c r="TZM109" s="572"/>
      <c r="TZN109" s="449"/>
      <c r="TZQ109" s="572"/>
      <c r="TZR109" s="449"/>
      <c r="TZU109" s="572"/>
      <c r="TZV109" s="449"/>
      <c r="TZY109" s="572"/>
      <c r="TZZ109" s="449"/>
      <c r="UAC109" s="572"/>
      <c r="UAD109" s="449"/>
      <c r="UAG109" s="572"/>
      <c r="UAH109" s="449"/>
      <c r="UAK109" s="572"/>
      <c r="UAL109" s="449"/>
      <c r="UAO109" s="572"/>
      <c r="UAP109" s="449"/>
      <c r="UAS109" s="572"/>
      <c r="UAT109" s="449"/>
      <c r="UAW109" s="572"/>
      <c r="UAX109" s="449"/>
      <c r="UBA109" s="572"/>
      <c r="UBB109" s="449"/>
      <c r="UBE109" s="572"/>
      <c r="UBF109" s="449"/>
      <c r="UBI109" s="572"/>
      <c r="UBJ109" s="449"/>
      <c r="UBM109" s="572"/>
      <c r="UBN109" s="449"/>
      <c r="UBQ109" s="572"/>
      <c r="UBR109" s="449"/>
      <c r="UBU109" s="572"/>
      <c r="UBV109" s="449"/>
      <c r="UBY109" s="572"/>
      <c r="UBZ109" s="449"/>
      <c r="UCC109" s="572"/>
      <c r="UCD109" s="449"/>
      <c r="UCG109" s="572"/>
      <c r="UCH109" s="449"/>
      <c r="UCK109" s="572"/>
      <c r="UCL109" s="449"/>
      <c r="UCO109" s="572"/>
      <c r="UCP109" s="449"/>
      <c r="UCS109" s="572"/>
      <c r="UCT109" s="449"/>
      <c r="UCW109" s="572"/>
      <c r="UCX109" s="449"/>
      <c r="UDA109" s="572"/>
      <c r="UDB109" s="449"/>
      <c r="UDE109" s="572"/>
      <c r="UDF109" s="449"/>
      <c r="UDI109" s="572"/>
      <c r="UDJ109" s="449"/>
      <c r="UDM109" s="572"/>
      <c r="UDN109" s="449"/>
      <c r="UDQ109" s="572"/>
      <c r="UDR109" s="449"/>
      <c r="UDU109" s="572"/>
      <c r="UDV109" s="449"/>
      <c r="UDY109" s="572"/>
      <c r="UDZ109" s="449"/>
      <c r="UEC109" s="572"/>
      <c r="UED109" s="449"/>
      <c r="UEG109" s="572"/>
      <c r="UEH109" s="449"/>
      <c r="UEK109" s="572"/>
      <c r="UEL109" s="449"/>
      <c r="UEO109" s="572"/>
      <c r="UEP109" s="449"/>
      <c r="UES109" s="572"/>
      <c r="UET109" s="449"/>
      <c r="UEW109" s="572"/>
      <c r="UEX109" s="449"/>
      <c r="UFA109" s="572"/>
      <c r="UFB109" s="449"/>
      <c r="UFE109" s="572"/>
      <c r="UFF109" s="449"/>
      <c r="UFI109" s="572"/>
      <c r="UFJ109" s="449"/>
      <c r="UFM109" s="572"/>
      <c r="UFN109" s="449"/>
      <c r="UFQ109" s="572"/>
      <c r="UFR109" s="449"/>
      <c r="UFU109" s="572"/>
      <c r="UFV109" s="449"/>
      <c r="UFY109" s="572"/>
      <c r="UFZ109" s="449"/>
      <c r="UGC109" s="572"/>
      <c r="UGD109" s="449"/>
      <c r="UGG109" s="572"/>
      <c r="UGH109" s="449"/>
      <c r="UGK109" s="572"/>
      <c r="UGL109" s="449"/>
      <c r="UGO109" s="572"/>
      <c r="UGP109" s="449"/>
      <c r="UGS109" s="572"/>
      <c r="UGT109" s="449"/>
      <c r="UGW109" s="572"/>
      <c r="UGX109" s="449"/>
      <c r="UHA109" s="572"/>
      <c r="UHB109" s="449"/>
      <c r="UHE109" s="572"/>
      <c r="UHF109" s="449"/>
      <c r="UHI109" s="572"/>
      <c r="UHJ109" s="449"/>
      <c r="UHM109" s="572"/>
      <c r="UHN109" s="449"/>
      <c r="UHQ109" s="572"/>
      <c r="UHR109" s="449"/>
      <c r="UHU109" s="572"/>
      <c r="UHV109" s="449"/>
      <c r="UHY109" s="572"/>
      <c r="UHZ109" s="449"/>
      <c r="UIC109" s="572"/>
      <c r="UID109" s="449"/>
      <c r="UIG109" s="572"/>
      <c r="UIH109" s="449"/>
      <c r="UIK109" s="572"/>
      <c r="UIL109" s="449"/>
      <c r="UIO109" s="572"/>
      <c r="UIP109" s="449"/>
      <c r="UIS109" s="572"/>
      <c r="UIT109" s="449"/>
      <c r="UIW109" s="572"/>
      <c r="UIX109" s="449"/>
      <c r="UJA109" s="572"/>
      <c r="UJB109" s="449"/>
      <c r="UJE109" s="572"/>
      <c r="UJF109" s="449"/>
      <c r="UJI109" s="572"/>
      <c r="UJJ109" s="449"/>
      <c r="UJM109" s="572"/>
      <c r="UJN109" s="449"/>
      <c r="UJQ109" s="572"/>
      <c r="UJR109" s="449"/>
      <c r="UJU109" s="572"/>
      <c r="UJV109" s="449"/>
      <c r="UJY109" s="572"/>
      <c r="UJZ109" s="449"/>
      <c r="UKC109" s="572"/>
      <c r="UKD109" s="449"/>
      <c r="UKG109" s="572"/>
      <c r="UKH109" s="449"/>
      <c r="UKK109" s="572"/>
      <c r="UKL109" s="449"/>
      <c r="UKO109" s="572"/>
      <c r="UKP109" s="449"/>
      <c r="UKS109" s="572"/>
      <c r="UKT109" s="449"/>
      <c r="UKW109" s="572"/>
      <c r="UKX109" s="449"/>
      <c r="ULA109" s="572"/>
      <c r="ULB109" s="449"/>
      <c r="ULE109" s="572"/>
      <c r="ULF109" s="449"/>
      <c r="ULI109" s="572"/>
      <c r="ULJ109" s="449"/>
      <c r="ULM109" s="572"/>
      <c r="ULN109" s="449"/>
      <c r="ULQ109" s="572"/>
      <c r="ULR109" s="449"/>
      <c r="ULU109" s="572"/>
      <c r="ULV109" s="449"/>
      <c r="ULY109" s="572"/>
      <c r="ULZ109" s="449"/>
      <c r="UMC109" s="572"/>
      <c r="UMD109" s="449"/>
      <c r="UMG109" s="572"/>
      <c r="UMH109" s="449"/>
      <c r="UMK109" s="572"/>
      <c r="UML109" s="449"/>
      <c r="UMO109" s="572"/>
      <c r="UMP109" s="449"/>
      <c r="UMS109" s="572"/>
      <c r="UMT109" s="449"/>
      <c r="UMW109" s="572"/>
      <c r="UMX109" s="449"/>
      <c r="UNA109" s="572"/>
      <c r="UNB109" s="449"/>
      <c r="UNE109" s="572"/>
      <c r="UNF109" s="449"/>
      <c r="UNI109" s="572"/>
      <c r="UNJ109" s="449"/>
      <c r="UNM109" s="572"/>
      <c r="UNN109" s="449"/>
      <c r="UNQ109" s="572"/>
      <c r="UNR109" s="449"/>
      <c r="UNU109" s="572"/>
      <c r="UNV109" s="449"/>
      <c r="UNY109" s="572"/>
      <c r="UNZ109" s="449"/>
      <c r="UOC109" s="572"/>
      <c r="UOD109" s="449"/>
      <c r="UOG109" s="572"/>
      <c r="UOH109" s="449"/>
      <c r="UOK109" s="572"/>
      <c r="UOL109" s="449"/>
      <c r="UOO109" s="572"/>
      <c r="UOP109" s="449"/>
      <c r="UOS109" s="572"/>
      <c r="UOT109" s="449"/>
      <c r="UOW109" s="572"/>
      <c r="UOX109" s="449"/>
      <c r="UPA109" s="572"/>
      <c r="UPB109" s="449"/>
      <c r="UPE109" s="572"/>
      <c r="UPF109" s="449"/>
      <c r="UPI109" s="572"/>
      <c r="UPJ109" s="449"/>
      <c r="UPM109" s="572"/>
      <c r="UPN109" s="449"/>
      <c r="UPQ109" s="572"/>
      <c r="UPR109" s="449"/>
      <c r="UPU109" s="572"/>
      <c r="UPV109" s="449"/>
      <c r="UPY109" s="572"/>
      <c r="UPZ109" s="449"/>
      <c r="UQC109" s="572"/>
      <c r="UQD109" s="449"/>
      <c r="UQG109" s="572"/>
      <c r="UQH109" s="449"/>
      <c r="UQK109" s="572"/>
      <c r="UQL109" s="449"/>
      <c r="UQO109" s="572"/>
      <c r="UQP109" s="449"/>
      <c r="UQS109" s="572"/>
      <c r="UQT109" s="449"/>
      <c r="UQW109" s="572"/>
      <c r="UQX109" s="449"/>
      <c r="URA109" s="572"/>
      <c r="URB109" s="449"/>
      <c r="URE109" s="572"/>
      <c r="URF109" s="449"/>
      <c r="URI109" s="572"/>
      <c r="URJ109" s="449"/>
      <c r="URM109" s="572"/>
      <c r="URN109" s="449"/>
      <c r="URQ109" s="572"/>
      <c r="URR109" s="449"/>
      <c r="URU109" s="572"/>
      <c r="URV109" s="449"/>
      <c r="URY109" s="572"/>
      <c r="URZ109" s="449"/>
      <c r="USC109" s="572"/>
      <c r="USD109" s="449"/>
      <c r="USG109" s="572"/>
      <c r="USH109" s="449"/>
      <c r="USK109" s="572"/>
      <c r="USL109" s="449"/>
      <c r="USO109" s="572"/>
      <c r="USP109" s="449"/>
      <c r="USS109" s="572"/>
      <c r="UST109" s="449"/>
      <c r="USW109" s="572"/>
      <c r="USX109" s="449"/>
      <c r="UTA109" s="572"/>
      <c r="UTB109" s="449"/>
      <c r="UTE109" s="572"/>
      <c r="UTF109" s="449"/>
      <c r="UTI109" s="572"/>
      <c r="UTJ109" s="449"/>
      <c r="UTM109" s="572"/>
      <c r="UTN109" s="449"/>
      <c r="UTQ109" s="572"/>
      <c r="UTR109" s="449"/>
      <c r="UTU109" s="572"/>
      <c r="UTV109" s="449"/>
      <c r="UTY109" s="572"/>
      <c r="UTZ109" s="449"/>
      <c r="UUC109" s="572"/>
      <c r="UUD109" s="449"/>
      <c r="UUG109" s="572"/>
      <c r="UUH109" s="449"/>
      <c r="UUK109" s="572"/>
      <c r="UUL109" s="449"/>
      <c r="UUO109" s="572"/>
      <c r="UUP109" s="449"/>
      <c r="UUS109" s="572"/>
      <c r="UUT109" s="449"/>
      <c r="UUW109" s="572"/>
      <c r="UUX109" s="449"/>
      <c r="UVA109" s="572"/>
      <c r="UVB109" s="449"/>
      <c r="UVE109" s="572"/>
      <c r="UVF109" s="449"/>
      <c r="UVI109" s="572"/>
      <c r="UVJ109" s="449"/>
      <c r="UVM109" s="572"/>
      <c r="UVN109" s="449"/>
      <c r="UVQ109" s="572"/>
      <c r="UVR109" s="449"/>
      <c r="UVU109" s="572"/>
      <c r="UVV109" s="449"/>
      <c r="UVY109" s="572"/>
      <c r="UVZ109" s="449"/>
      <c r="UWC109" s="572"/>
      <c r="UWD109" s="449"/>
      <c r="UWG109" s="572"/>
      <c r="UWH109" s="449"/>
      <c r="UWK109" s="572"/>
      <c r="UWL109" s="449"/>
      <c r="UWO109" s="572"/>
      <c r="UWP109" s="449"/>
      <c r="UWS109" s="572"/>
      <c r="UWT109" s="449"/>
      <c r="UWW109" s="572"/>
      <c r="UWX109" s="449"/>
      <c r="UXA109" s="572"/>
      <c r="UXB109" s="449"/>
      <c r="UXE109" s="572"/>
      <c r="UXF109" s="449"/>
      <c r="UXI109" s="572"/>
      <c r="UXJ109" s="449"/>
      <c r="UXM109" s="572"/>
      <c r="UXN109" s="449"/>
      <c r="UXQ109" s="572"/>
      <c r="UXR109" s="449"/>
      <c r="UXU109" s="572"/>
      <c r="UXV109" s="449"/>
      <c r="UXY109" s="572"/>
      <c r="UXZ109" s="449"/>
      <c r="UYC109" s="572"/>
      <c r="UYD109" s="449"/>
      <c r="UYG109" s="572"/>
      <c r="UYH109" s="449"/>
      <c r="UYK109" s="572"/>
      <c r="UYL109" s="449"/>
      <c r="UYO109" s="572"/>
      <c r="UYP109" s="449"/>
      <c r="UYS109" s="572"/>
      <c r="UYT109" s="449"/>
      <c r="UYW109" s="572"/>
      <c r="UYX109" s="449"/>
      <c r="UZA109" s="572"/>
      <c r="UZB109" s="449"/>
      <c r="UZE109" s="572"/>
      <c r="UZF109" s="449"/>
      <c r="UZI109" s="572"/>
      <c r="UZJ109" s="449"/>
      <c r="UZM109" s="572"/>
      <c r="UZN109" s="449"/>
      <c r="UZQ109" s="572"/>
      <c r="UZR109" s="449"/>
      <c r="UZU109" s="572"/>
      <c r="UZV109" s="449"/>
      <c r="UZY109" s="572"/>
      <c r="UZZ109" s="449"/>
      <c r="VAC109" s="572"/>
      <c r="VAD109" s="449"/>
      <c r="VAG109" s="572"/>
      <c r="VAH109" s="449"/>
      <c r="VAK109" s="572"/>
      <c r="VAL109" s="449"/>
      <c r="VAO109" s="572"/>
      <c r="VAP109" s="449"/>
      <c r="VAS109" s="572"/>
      <c r="VAT109" s="449"/>
      <c r="VAW109" s="572"/>
      <c r="VAX109" s="449"/>
      <c r="VBA109" s="572"/>
      <c r="VBB109" s="449"/>
      <c r="VBE109" s="572"/>
      <c r="VBF109" s="449"/>
      <c r="VBI109" s="572"/>
      <c r="VBJ109" s="449"/>
      <c r="VBM109" s="572"/>
      <c r="VBN109" s="449"/>
      <c r="VBQ109" s="572"/>
      <c r="VBR109" s="449"/>
      <c r="VBU109" s="572"/>
      <c r="VBV109" s="449"/>
      <c r="VBY109" s="572"/>
      <c r="VBZ109" s="449"/>
      <c r="VCC109" s="572"/>
      <c r="VCD109" s="449"/>
      <c r="VCG109" s="572"/>
      <c r="VCH109" s="449"/>
      <c r="VCK109" s="572"/>
      <c r="VCL109" s="449"/>
      <c r="VCO109" s="572"/>
      <c r="VCP109" s="449"/>
      <c r="VCS109" s="572"/>
      <c r="VCT109" s="449"/>
      <c r="VCW109" s="572"/>
      <c r="VCX109" s="449"/>
      <c r="VDA109" s="572"/>
      <c r="VDB109" s="449"/>
      <c r="VDE109" s="572"/>
      <c r="VDF109" s="449"/>
      <c r="VDI109" s="572"/>
      <c r="VDJ109" s="449"/>
      <c r="VDM109" s="572"/>
      <c r="VDN109" s="449"/>
      <c r="VDQ109" s="572"/>
      <c r="VDR109" s="449"/>
      <c r="VDU109" s="572"/>
      <c r="VDV109" s="449"/>
      <c r="VDY109" s="572"/>
      <c r="VDZ109" s="449"/>
      <c r="VEC109" s="572"/>
      <c r="VED109" s="449"/>
      <c r="VEG109" s="572"/>
      <c r="VEH109" s="449"/>
      <c r="VEK109" s="572"/>
      <c r="VEL109" s="449"/>
      <c r="VEO109" s="572"/>
      <c r="VEP109" s="449"/>
      <c r="VES109" s="572"/>
      <c r="VET109" s="449"/>
      <c r="VEW109" s="572"/>
      <c r="VEX109" s="449"/>
      <c r="VFA109" s="572"/>
      <c r="VFB109" s="449"/>
      <c r="VFE109" s="572"/>
      <c r="VFF109" s="449"/>
      <c r="VFI109" s="572"/>
      <c r="VFJ109" s="449"/>
      <c r="VFM109" s="572"/>
      <c r="VFN109" s="449"/>
      <c r="VFQ109" s="572"/>
      <c r="VFR109" s="449"/>
      <c r="VFU109" s="572"/>
      <c r="VFV109" s="449"/>
      <c r="VFY109" s="572"/>
      <c r="VFZ109" s="449"/>
      <c r="VGC109" s="572"/>
      <c r="VGD109" s="449"/>
      <c r="VGG109" s="572"/>
      <c r="VGH109" s="449"/>
      <c r="VGK109" s="572"/>
      <c r="VGL109" s="449"/>
      <c r="VGO109" s="572"/>
      <c r="VGP109" s="449"/>
      <c r="VGS109" s="572"/>
      <c r="VGT109" s="449"/>
      <c r="VGW109" s="572"/>
      <c r="VGX109" s="449"/>
      <c r="VHA109" s="572"/>
      <c r="VHB109" s="449"/>
      <c r="VHE109" s="572"/>
      <c r="VHF109" s="449"/>
      <c r="VHI109" s="572"/>
      <c r="VHJ109" s="449"/>
      <c r="VHM109" s="572"/>
      <c r="VHN109" s="449"/>
      <c r="VHQ109" s="572"/>
      <c r="VHR109" s="449"/>
      <c r="VHU109" s="572"/>
      <c r="VHV109" s="449"/>
      <c r="VHY109" s="572"/>
      <c r="VHZ109" s="449"/>
      <c r="VIC109" s="572"/>
      <c r="VID109" s="449"/>
      <c r="VIG109" s="572"/>
      <c r="VIH109" s="449"/>
      <c r="VIK109" s="572"/>
      <c r="VIL109" s="449"/>
      <c r="VIO109" s="572"/>
      <c r="VIP109" s="449"/>
      <c r="VIS109" s="572"/>
      <c r="VIT109" s="449"/>
      <c r="VIW109" s="572"/>
      <c r="VIX109" s="449"/>
      <c r="VJA109" s="572"/>
      <c r="VJB109" s="449"/>
      <c r="VJE109" s="572"/>
      <c r="VJF109" s="449"/>
      <c r="VJI109" s="572"/>
      <c r="VJJ109" s="449"/>
      <c r="VJM109" s="572"/>
      <c r="VJN109" s="449"/>
      <c r="VJQ109" s="572"/>
      <c r="VJR109" s="449"/>
      <c r="VJU109" s="572"/>
      <c r="VJV109" s="449"/>
      <c r="VJY109" s="572"/>
      <c r="VJZ109" s="449"/>
      <c r="VKC109" s="572"/>
      <c r="VKD109" s="449"/>
      <c r="VKG109" s="572"/>
      <c r="VKH109" s="449"/>
      <c r="VKK109" s="572"/>
      <c r="VKL109" s="449"/>
      <c r="VKO109" s="572"/>
      <c r="VKP109" s="449"/>
      <c r="VKS109" s="572"/>
      <c r="VKT109" s="449"/>
      <c r="VKW109" s="572"/>
      <c r="VKX109" s="449"/>
      <c r="VLA109" s="572"/>
      <c r="VLB109" s="449"/>
      <c r="VLE109" s="572"/>
      <c r="VLF109" s="449"/>
      <c r="VLI109" s="572"/>
      <c r="VLJ109" s="449"/>
      <c r="VLM109" s="572"/>
      <c r="VLN109" s="449"/>
      <c r="VLQ109" s="572"/>
      <c r="VLR109" s="449"/>
      <c r="VLU109" s="572"/>
      <c r="VLV109" s="449"/>
      <c r="VLY109" s="572"/>
      <c r="VLZ109" s="449"/>
      <c r="VMC109" s="572"/>
      <c r="VMD109" s="449"/>
      <c r="VMG109" s="572"/>
      <c r="VMH109" s="449"/>
      <c r="VMK109" s="572"/>
      <c r="VML109" s="449"/>
      <c r="VMO109" s="572"/>
      <c r="VMP109" s="449"/>
      <c r="VMS109" s="572"/>
      <c r="VMT109" s="449"/>
      <c r="VMW109" s="572"/>
      <c r="VMX109" s="449"/>
      <c r="VNA109" s="572"/>
      <c r="VNB109" s="449"/>
      <c r="VNE109" s="572"/>
      <c r="VNF109" s="449"/>
      <c r="VNI109" s="572"/>
      <c r="VNJ109" s="449"/>
      <c r="VNM109" s="572"/>
      <c r="VNN109" s="449"/>
      <c r="VNQ109" s="572"/>
      <c r="VNR109" s="449"/>
      <c r="VNU109" s="572"/>
      <c r="VNV109" s="449"/>
      <c r="VNY109" s="572"/>
      <c r="VNZ109" s="449"/>
      <c r="VOC109" s="572"/>
      <c r="VOD109" s="449"/>
      <c r="VOG109" s="572"/>
      <c r="VOH109" s="449"/>
      <c r="VOK109" s="572"/>
      <c r="VOL109" s="449"/>
      <c r="VOO109" s="572"/>
      <c r="VOP109" s="449"/>
      <c r="VOS109" s="572"/>
      <c r="VOT109" s="449"/>
      <c r="VOW109" s="572"/>
      <c r="VOX109" s="449"/>
      <c r="VPA109" s="572"/>
      <c r="VPB109" s="449"/>
      <c r="VPE109" s="572"/>
      <c r="VPF109" s="449"/>
      <c r="VPI109" s="572"/>
      <c r="VPJ109" s="449"/>
      <c r="VPM109" s="572"/>
      <c r="VPN109" s="449"/>
      <c r="VPQ109" s="572"/>
      <c r="VPR109" s="449"/>
      <c r="VPU109" s="572"/>
      <c r="VPV109" s="449"/>
      <c r="VPY109" s="572"/>
      <c r="VPZ109" s="449"/>
      <c r="VQC109" s="572"/>
      <c r="VQD109" s="449"/>
      <c r="VQG109" s="572"/>
      <c r="VQH109" s="449"/>
      <c r="VQK109" s="572"/>
      <c r="VQL109" s="449"/>
      <c r="VQO109" s="572"/>
      <c r="VQP109" s="449"/>
      <c r="VQS109" s="572"/>
      <c r="VQT109" s="449"/>
      <c r="VQW109" s="572"/>
      <c r="VQX109" s="449"/>
      <c r="VRA109" s="572"/>
      <c r="VRB109" s="449"/>
      <c r="VRE109" s="572"/>
      <c r="VRF109" s="449"/>
      <c r="VRI109" s="572"/>
      <c r="VRJ109" s="449"/>
      <c r="VRM109" s="572"/>
      <c r="VRN109" s="449"/>
      <c r="VRQ109" s="572"/>
      <c r="VRR109" s="449"/>
      <c r="VRU109" s="572"/>
      <c r="VRV109" s="449"/>
      <c r="VRY109" s="572"/>
      <c r="VRZ109" s="449"/>
      <c r="VSC109" s="572"/>
      <c r="VSD109" s="449"/>
      <c r="VSG109" s="572"/>
      <c r="VSH109" s="449"/>
      <c r="VSK109" s="572"/>
      <c r="VSL109" s="449"/>
      <c r="VSO109" s="572"/>
      <c r="VSP109" s="449"/>
      <c r="VSS109" s="572"/>
      <c r="VST109" s="449"/>
      <c r="VSW109" s="572"/>
      <c r="VSX109" s="449"/>
      <c r="VTA109" s="572"/>
      <c r="VTB109" s="449"/>
      <c r="VTE109" s="572"/>
      <c r="VTF109" s="449"/>
      <c r="VTI109" s="572"/>
      <c r="VTJ109" s="449"/>
      <c r="VTM109" s="572"/>
      <c r="VTN109" s="449"/>
      <c r="VTQ109" s="572"/>
      <c r="VTR109" s="449"/>
      <c r="VTU109" s="572"/>
      <c r="VTV109" s="449"/>
      <c r="VTY109" s="572"/>
      <c r="VTZ109" s="449"/>
      <c r="VUC109" s="572"/>
      <c r="VUD109" s="449"/>
      <c r="VUG109" s="572"/>
      <c r="VUH109" s="449"/>
      <c r="VUK109" s="572"/>
      <c r="VUL109" s="449"/>
      <c r="VUO109" s="572"/>
      <c r="VUP109" s="449"/>
      <c r="VUS109" s="572"/>
      <c r="VUT109" s="449"/>
      <c r="VUW109" s="572"/>
      <c r="VUX109" s="449"/>
      <c r="VVA109" s="572"/>
      <c r="VVB109" s="449"/>
      <c r="VVE109" s="572"/>
      <c r="VVF109" s="449"/>
      <c r="VVI109" s="572"/>
      <c r="VVJ109" s="449"/>
      <c r="VVM109" s="572"/>
      <c r="VVN109" s="449"/>
      <c r="VVQ109" s="572"/>
      <c r="VVR109" s="449"/>
      <c r="VVU109" s="572"/>
      <c r="VVV109" s="449"/>
      <c r="VVY109" s="572"/>
      <c r="VVZ109" s="449"/>
      <c r="VWC109" s="572"/>
      <c r="VWD109" s="449"/>
      <c r="VWG109" s="572"/>
      <c r="VWH109" s="449"/>
      <c r="VWK109" s="572"/>
      <c r="VWL109" s="449"/>
      <c r="VWO109" s="572"/>
      <c r="VWP109" s="449"/>
      <c r="VWS109" s="572"/>
      <c r="VWT109" s="449"/>
      <c r="VWW109" s="572"/>
      <c r="VWX109" s="449"/>
      <c r="VXA109" s="572"/>
      <c r="VXB109" s="449"/>
      <c r="VXE109" s="572"/>
      <c r="VXF109" s="449"/>
      <c r="VXI109" s="572"/>
      <c r="VXJ109" s="449"/>
      <c r="VXM109" s="572"/>
      <c r="VXN109" s="449"/>
      <c r="VXQ109" s="572"/>
      <c r="VXR109" s="449"/>
      <c r="VXU109" s="572"/>
      <c r="VXV109" s="449"/>
      <c r="VXY109" s="572"/>
      <c r="VXZ109" s="449"/>
      <c r="VYC109" s="572"/>
      <c r="VYD109" s="449"/>
      <c r="VYG109" s="572"/>
      <c r="VYH109" s="449"/>
      <c r="VYK109" s="572"/>
      <c r="VYL109" s="449"/>
      <c r="VYO109" s="572"/>
      <c r="VYP109" s="449"/>
      <c r="VYS109" s="572"/>
      <c r="VYT109" s="449"/>
      <c r="VYW109" s="572"/>
      <c r="VYX109" s="449"/>
      <c r="VZA109" s="572"/>
      <c r="VZB109" s="449"/>
      <c r="VZE109" s="572"/>
      <c r="VZF109" s="449"/>
      <c r="VZI109" s="572"/>
      <c r="VZJ109" s="449"/>
      <c r="VZM109" s="572"/>
      <c r="VZN109" s="449"/>
      <c r="VZQ109" s="572"/>
      <c r="VZR109" s="449"/>
      <c r="VZU109" s="572"/>
      <c r="VZV109" s="449"/>
      <c r="VZY109" s="572"/>
      <c r="VZZ109" s="449"/>
      <c r="WAC109" s="572"/>
      <c r="WAD109" s="449"/>
      <c r="WAG109" s="572"/>
      <c r="WAH109" s="449"/>
      <c r="WAK109" s="572"/>
      <c r="WAL109" s="449"/>
      <c r="WAO109" s="572"/>
      <c r="WAP109" s="449"/>
      <c r="WAS109" s="572"/>
      <c r="WAT109" s="449"/>
      <c r="WAW109" s="572"/>
      <c r="WAX109" s="449"/>
      <c r="WBA109" s="572"/>
      <c r="WBB109" s="449"/>
      <c r="WBE109" s="572"/>
      <c r="WBF109" s="449"/>
      <c r="WBI109" s="572"/>
      <c r="WBJ109" s="449"/>
      <c r="WBM109" s="572"/>
      <c r="WBN109" s="449"/>
      <c r="WBQ109" s="572"/>
      <c r="WBR109" s="449"/>
      <c r="WBU109" s="572"/>
      <c r="WBV109" s="449"/>
      <c r="WBY109" s="572"/>
      <c r="WBZ109" s="449"/>
      <c r="WCC109" s="572"/>
      <c r="WCD109" s="449"/>
      <c r="WCG109" s="572"/>
      <c r="WCH109" s="449"/>
      <c r="WCK109" s="572"/>
      <c r="WCL109" s="449"/>
      <c r="WCO109" s="572"/>
      <c r="WCP109" s="449"/>
      <c r="WCS109" s="572"/>
      <c r="WCT109" s="449"/>
      <c r="WCW109" s="572"/>
      <c r="WCX109" s="449"/>
      <c r="WDA109" s="572"/>
      <c r="WDB109" s="449"/>
      <c r="WDE109" s="572"/>
      <c r="WDF109" s="449"/>
      <c r="WDI109" s="572"/>
      <c r="WDJ109" s="449"/>
      <c r="WDM109" s="572"/>
      <c r="WDN109" s="449"/>
      <c r="WDQ109" s="572"/>
      <c r="WDR109" s="449"/>
      <c r="WDU109" s="572"/>
      <c r="WDV109" s="449"/>
      <c r="WDY109" s="572"/>
      <c r="WDZ109" s="449"/>
      <c r="WEC109" s="572"/>
      <c r="WED109" s="449"/>
      <c r="WEG109" s="572"/>
      <c r="WEH109" s="449"/>
      <c r="WEK109" s="572"/>
      <c r="WEL109" s="449"/>
      <c r="WEO109" s="572"/>
      <c r="WEP109" s="449"/>
      <c r="WES109" s="572"/>
      <c r="WET109" s="449"/>
      <c r="WEW109" s="572"/>
      <c r="WEX109" s="449"/>
      <c r="WFA109" s="572"/>
      <c r="WFB109" s="449"/>
      <c r="WFE109" s="572"/>
      <c r="WFF109" s="449"/>
      <c r="WFI109" s="572"/>
      <c r="WFJ109" s="449"/>
      <c r="WFM109" s="572"/>
      <c r="WFN109" s="449"/>
      <c r="WFQ109" s="572"/>
      <c r="WFR109" s="449"/>
      <c r="WFU109" s="572"/>
      <c r="WFV109" s="449"/>
      <c r="WFY109" s="572"/>
      <c r="WFZ109" s="449"/>
      <c r="WGC109" s="572"/>
      <c r="WGD109" s="449"/>
      <c r="WGG109" s="572"/>
      <c r="WGH109" s="449"/>
      <c r="WGK109" s="572"/>
      <c r="WGL109" s="449"/>
      <c r="WGO109" s="572"/>
      <c r="WGP109" s="449"/>
      <c r="WGS109" s="572"/>
      <c r="WGT109" s="449"/>
      <c r="WGW109" s="572"/>
      <c r="WGX109" s="449"/>
      <c r="WHA109" s="572"/>
      <c r="WHB109" s="449"/>
      <c r="WHE109" s="572"/>
      <c r="WHF109" s="449"/>
      <c r="WHI109" s="572"/>
      <c r="WHJ109" s="449"/>
      <c r="WHM109" s="572"/>
      <c r="WHN109" s="449"/>
      <c r="WHQ109" s="572"/>
      <c r="WHR109" s="449"/>
      <c r="WHU109" s="572"/>
      <c r="WHV109" s="449"/>
      <c r="WHY109" s="572"/>
      <c r="WHZ109" s="449"/>
      <c r="WIC109" s="572"/>
      <c r="WID109" s="449"/>
      <c r="WIG109" s="572"/>
      <c r="WIH109" s="449"/>
      <c r="WIK109" s="572"/>
      <c r="WIL109" s="449"/>
      <c r="WIO109" s="572"/>
      <c r="WIP109" s="449"/>
      <c r="WIS109" s="572"/>
      <c r="WIT109" s="449"/>
      <c r="WIW109" s="572"/>
      <c r="WIX109" s="449"/>
      <c r="WJA109" s="572"/>
      <c r="WJB109" s="449"/>
      <c r="WJE109" s="572"/>
      <c r="WJF109" s="449"/>
      <c r="WJI109" s="572"/>
      <c r="WJJ109" s="449"/>
      <c r="WJM109" s="572"/>
      <c r="WJN109" s="449"/>
      <c r="WJQ109" s="572"/>
      <c r="WJR109" s="449"/>
      <c r="WJU109" s="572"/>
      <c r="WJV109" s="449"/>
      <c r="WJY109" s="572"/>
      <c r="WJZ109" s="449"/>
      <c r="WKC109" s="572"/>
      <c r="WKD109" s="449"/>
      <c r="WKG109" s="572"/>
      <c r="WKH109" s="449"/>
      <c r="WKK109" s="572"/>
      <c r="WKL109" s="449"/>
      <c r="WKO109" s="572"/>
      <c r="WKP109" s="449"/>
      <c r="WKS109" s="572"/>
      <c r="WKT109" s="449"/>
      <c r="WKW109" s="572"/>
      <c r="WKX109" s="449"/>
      <c r="WLA109" s="572"/>
      <c r="WLB109" s="449"/>
      <c r="WLE109" s="572"/>
      <c r="WLF109" s="449"/>
      <c r="WLI109" s="572"/>
      <c r="WLJ109" s="449"/>
      <c r="WLM109" s="572"/>
      <c r="WLN109" s="449"/>
      <c r="WLQ109" s="572"/>
      <c r="WLR109" s="449"/>
      <c r="WLU109" s="572"/>
      <c r="WLV109" s="449"/>
      <c r="WLY109" s="572"/>
      <c r="WLZ109" s="449"/>
      <c r="WMC109" s="572"/>
      <c r="WMD109" s="449"/>
      <c r="WMG109" s="572"/>
      <c r="WMH109" s="449"/>
      <c r="WMK109" s="572"/>
      <c r="WML109" s="449"/>
      <c r="WMO109" s="572"/>
      <c r="WMP109" s="449"/>
      <c r="WMS109" s="572"/>
      <c r="WMT109" s="449"/>
      <c r="WMW109" s="572"/>
      <c r="WMX109" s="449"/>
      <c r="WNA109" s="572"/>
      <c r="WNB109" s="449"/>
      <c r="WNE109" s="572"/>
      <c r="WNF109" s="449"/>
      <c r="WNI109" s="572"/>
      <c r="WNJ109" s="449"/>
      <c r="WNM109" s="572"/>
      <c r="WNN109" s="449"/>
      <c r="WNQ109" s="572"/>
      <c r="WNR109" s="449"/>
      <c r="WNU109" s="572"/>
      <c r="WNV109" s="449"/>
      <c r="WNY109" s="572"/>
      <c r="WNZ109" s="449"/>
      <c r="WOC109" s="572"/>
      <c r="WOD109" s="449"/>
      <c r="WOG109" s="572"/>
      <c r="WOH109" s="449"/>
      <c r="WOK109" s="572"/>
      <c r="WOL109" s="449"/>
      <c r="WOO109" s="572"/>
      <c r="WOP109" s="449"/>
      <c r="WOS109" s="572"/>
      <c r="WOT109" s="449"/>
      <c r="WOW109" s="572"/>
      <c r="WOX109" s="449"/>
      <c r="WPA109" s="572"/>
      <c r="WPB109" s="449"/>
      <c r="WPE109" s="572"/>
      <c r="WPF109" s="449"/>
      <c r="WPI109" s="572"/>
      <c r="WPJ109" s="449"/>
      <c r="WPM109" s="572"/>
      <c r="WPN109" s="449"/>
      <c r="WPQ109" s="572"/>
      <c r="WPR109" s="449"/>
      <c r="WPU109" s="572"/>
      <c r="WPV109" s="449"/>
      <c r="WPY109" s="572"/>
      <c r="WPZ109" s="449"/>
      <c r="WQC109" s="572"/>
      <c r="WQD109" s="449"/>
      <c r="WQG109" s="572"/>
      <c r="WQH109" s="449"/>
      <c r="WQK109" s="572"/>
      <c r="WQL109" s="449"/>
      <c r="WQO109" s="572"/>
      <c r="WQP109" s="449"/>
      <c r="WQS109" s="572"/>
      <c r="WQT109" s="449"/>
      <c r="WQW109" s="572"/>
      <c r="WQX109" s="449"/>
      <c r="WRA109" s="572"/>
      <c r="WRB109" s="449"/>
      <c r="WRE109" s="572"/>
      <c r="WRF109" s="449"/>
      <c r="WRI109" s="572"/>
      <c r="WRJ109" s="449"/>
      <c r="WRM109" s="572"/>
      <c r="WRN109" s="449"/>
      <c r="WRQ109" s="572"/>
      <c r="WRR109" s="449"/>
      <c r="WRU109" s="572"/>
      <c r="WRV109" s="449"/>
      <c r="WRY109" s="572"/>
      <c r="WRZ109" s="449"/>
      <c r="WSC109" s="572"/>
      <c r="WSD109" s="449"/>
      <c r="WSG109" s="572"/>
      <c r="WSH109" s="449"/>
      <c r="WSK109" s="572"/>
      <c r="WSL109" s="449"/>
      <c r="WSO109" s="572"/>
      <c r="WSP109" s="449"/>
      <c r="WSS109" s="572"/>
      <c r="WST109" s="449"/>
      <c r="WSW109" s="572"/>
      <c r="WSX109" s="449"/>
      <c r="WTA109" s="572"/>
      <c r="WTB109" s="449"/>
      <c r="WTE109" s="572"/>
      <c r="WTF109" s="449"/>
      <c r="WTI109" s="572"/>
      <c r="WTJ109" s="449"/>
      <c r="WTM109" s="572"/>
      <c r="WTN109" s="449"/>
      <c r="WTQ109" s="572"/>
      <c r="WTR109" s="449"/>
      <c r="WTU109" s="572"/>
      <c r="WTV109" s="449"/>
      <c r="WTY109" s="572"/>
      <c r="WTZ109" s="449"/>
      <c r="WUC109" s="572"/>
      <c r="WUD109" s="449"/>
      <c r="WUG109" s="572"/>
      <c r="WUH109" s="449"/>
      <c r="WUK109" s="572"/>
      <c r="WUL109" s="449"/>
      <c r="WUO109" s="572"/>
      <c r="WUP109" s="449"/>
      <c r="WUS109" s="572"/>
      <c r="WUT109" s="449"/>
      <c r="WUW109" s="572"/>
      <c r="WUX109" s="449"/>
      <c r="WVA109" s="572"/>
      <c r="WVB109" s="449"/>
      <c r="WVE109" s="572"/>
      <c r="WVF109" s="449"/>
      <c r="WVI109" s="572"/>
      <c r="WVJ109" s="449"/>
      <c r="WVM109" s="572"/>
      <c r="WVN109" s="449"/>
      <c r="WVQ109" s="572"/>
      <c r="WVR109" s="449"/>
      <c r="WVU109" s="572"/>
      <c r="WVV109" s="449"/>
      <c r="WVY109" s="572"/>
      <c r="WVZ109" s="449"/>
      <c r="WWC109" s="572"/>
      <c r="WWD109" s="449"/>
      <c r="WWG109" s="572"/>
      <c r="WWH109" s="449"/>
      <c r="WWK109" s="572"/>
      <c r="WWL109" s="449"/>
      <c r="WWO109" s="572"/>
      <c r="WWP109" s="449"/>
      <c r="WWS109" s="572"/>
      <c r="WWT109" s="449"/>
      <c r="WWW109" s="572"/>
      <c r="WWX109" s="449"/>
      <c r="WXA109" s="572"/>
      <c r="WXB109" s="449"/>
      <c r="WXE109" s="572"/>
      <c r="WXF109" s="449"/>
      <c r="WXI109" s="572"/>
      <c r="WXJ109" s="449"/>
      <c r="WXM109" s="572"/>
      <c r="WXN109" s="449"/>
      <c r="WXQ109" s="572"/>
      <c r="WXR109" s="449"/>
      <c r="WXU109" s="572"/>
      <c r="WXV109" s="449"/>
      <c r="WXY109" s="572"/>
      <c r="WXZ109" s="449"/>
      <c r="WYC109" s="572"/>
      <c r="WYD109" s="449"/>
      <c r="WYG109" s="572"/>
      <c r="WYH109" s="449"/>
      <c r="WYK109" s="572"/>
      <c r="WYL109" s="449"/>
      <c r="WYO109" s="572"/>
      <c r="WYP109" s="449"/>
      <c r="WYS109" s="572"/>
      <c r="WYT109" s="449"/>
      <c r="WYW109" s="572"/>
      <c r="WYX109" s="449"/>
      <c r="WZA109" s="572"/>
      <c r="WZB109" s="449"/>
      <c r="WZE109" s="572"/>
      <c r="WZF109" s="449"/>
      <c r="WZI109" s="572"/>
      <c r="WZJ109" s="449"/>
      <c r="WZM109" s="572"/>
      <c r="WZN109" s="449"/>
      <c r="WZQ109" s="572"/>
      <c r="WZR109" s="449"/>
      <c r="WZU109" s="572"/>
      <c r="WZV109" s="449"/>
      <c r="WZY109" s="572"/>
      <c r="WZZ109" s="449"/>
      <c r="XAC109" s="572"/>
      <c r="XAD109" s="449"/>
      <c r="XAG109" s="572"/>
      <c r="XAH109" s="449"/>
      <c r="XAK109" s="572"/>
      <c r="XAL109" s="449"/>
      <c r="XAO109" s="572"/>
      <c r="XAP109" s="449"/>
      <c r="XAS109" s="572"/>
      <c r="XAT109" s="449"/>
      <c r="XAW109" s="572"/>
      <c r="XAX109" s="449"/>
      <c r="XBA109" s="572"/>
      <c r="XBB109" s="449"/>
      <c r="XBE109" s="572"/>
      <c r="XBF109" s="449"/>
      <c r="XBI109" s="572"/>
      <c r="XBJ109" s="449"/>
      <c r="XBM109" s="572"/>
      <c r="XBN109" s="449"/>
      <c r="XBQ109" s="572"/>
      <c r="XBR109" s="449"/>
      <c r="XBU109" s="572"/>
      <c r="XBV109" s="449"/>
      <c r="XBY109" s="572"/>
      <c r="XBZ109" s="449"/>
      <c r="XCC109" s="572"/>
      <c r="XCD109" s="449"/>
      <c r="XCG109" s="572"/>
      <c r="XCH109" s="449"/>
      <c r="XCK109" s="572"/>
      <c r="XCL109" s="449"/>
      <c r="XCO109" s="572"/>
      <c r="XCP109" s="449"/>
      <c r="XCS109" s="572"/>
      <c r="XCT109" s="449"/>
      <c r="XCW109" s="572"/>
      <c r="XCX109" s="449"/>
      <c r="XDA109" s="572"/>
      <c r="XDB109" s="449"/>
      <c r="XDE109" s="572"/>
      <c r="XDF109" s="449"/>
      <c r="XDI109" s="572"/>
      <c r="XDJ109" s="449"/>
      <c r="XDM109" s="572"/>
      <c r="XDN109" s="449"/>
      <c r="XDQ109" s="572"/>
      <c r="XDR109" s="449"/>
      <c r="XDU109" s="572"/>
      <c r="XDV109" s="449"/>
      <c r="XDY109" s="572"/>
      <c r="XDZ109" s="449"/>
      <c r="XEC109" s="572"/>
      <c r="XED109" s="449"/>
      <c r="XEG109" s="572"/>
      <c r="XEH109" s="449"/>
      <c r="XEK109" s="572"/>
      <c r="XEL109" s="449"/>
      <c r="XEO109" s="572"/>
      <c r="XEP109" s="449"/>
      <c r="XES109" s="572"/>
      <c r="XET109" s="449"/>
      <c r="XEW109" s="572"/>
      <c r="XEX109" s="449"/>
      <c r="XFA109" s="572"/>
      <c r="XFB109" s="449"/>
    </row>
    <row r="110" spans="1:1022 1025:2046 2049:3070 3073:4094 4097:5118 5121:6142 6145:7166 7169:8190 8193:9214 9217:10238 10241:11262 11265:12286 12289:13310 13313:14334 14337:15358 15361:16382" x14ac:dyDescent="0.15">
      <c r="H110" s="572"/>
      <c r="I110" s="449"/>
      <c r="M110" s="572"/>
      <c r="N110" s="449"/>
      <c r="Q110" s="572"/>
      <c r="R110" s="449"/>
      <c r="U110" s="572"/>
      <c r="V110" s="449"/>
      <c r="Y110" s="572"/>
      <c r="Z110" s="449"/>
      <c r="AC110" s="572"/>
      <c r="AD110" s="449"/>
      <c r="AG110" s="572"/>
      <c r="AH110" s="449"/>
      <c r="AK110" s="572"/>
      <c r="AL110" s="449"/>
      <c r="AO110" s="572"/>
      <c r="AP110" s="449"/>
      <c r="AS110" s="572"/>
      <c r="AT110" s="449"/>
      <c r="AW110" s="572"/>
      <c r="AX110" s="449"/>
      <c r="BA110" s="572"/>
      <c r="BB110" s="449"/>
      <c r="BE110" s="572"/>
      <c r="BF110" s="449"/>
      <c r="BI110" s="572"/>
      <c r="BJ110" s="449"/>
      <c r="BM110" s="572"/>
      <c r="BN110" s="449"/>
      <c r="BQ110" s="572"/>
      <c r="BR110" s="449"/>
      <c r="BU110" s="572"/>
      <c r="BV110" s="449"/>
      <c r="BY110" s="572"/>
      <c r="BZ110" s="449"/>
      <c r="CC110" s="572"/>
      <c r="CD110" s="449"/>
      <c r="CG110" s="572"/>
      <c r="CH110" s="449"/>
      <c r="CK110" s="572"/>
      <c r="CL110" s="449"/>
      <c r="CO110" s="572"/>
      <c r="CP110" s="449"/>
      <c r="CS110" s="572"/>
      <c r="CT110" s="449"/>
      <c r="CW110" s="572"/>
      <c r="CX110" s="449"/>
      <c r="DA110" s="572"/>
      <c r="DB110" s="449"/>
      <c r="DE110" s="572"/>
      <c r="DF110" s="449"/>
      <c r="DI110" s="572"/>
      <c r="DJ110" s="449"/>
      <c r="DM110" s="572"/>
      <c r="DN110" s="449"/>
      <c r="DQ110" s="572"/>
      <c r="DR110" s="449"/>
      <c r="DU110" s="572"/>
      <c r="DV110" s="449"/>
      <c r="DY110" s="572"/>
      <c r="DZ110" s="449"/>
      <c r="EC110" s="572"/>
      <c r="ED110" s="449"/>
      <c r="EG110" s="572"/>
      <c r="EH110" s="449"/>
      <c r="EK110" s="572"/>
      <c r="EL110" s="449"/>
      <c r="EO110" s="572"/>
      <c r="EP110" s="449"/>
      <c r="ES110" s="572"/>
      <c r="ET110" s="449"/>
      <c r="EW110" s="572"/>
      <c r="EX110" s="449"/>
      <c r="FA110" s="572"/>
      <c r="FB110" s="449"/>
      <c r="FE110" s="572"/>
      <c r="FF110" s="449"/>
      <c r="FI110" s="572"/>
      <c r="FJ110" s="449"/>
      <c r="FM110" s="572"/>
      <c r="FN110" s="449"/>
      <c r="FQ110" s="572"/>
      <c r="FR110" s="449"/>
      <c r="FU110" s="572"/>
      <c r="FV110" s="449"/>
      <c r="FY110" s="572"/>
      <c r="FZ110" s="449"/>
      <c r="GC110" s="572"/>
      <c r="GD110" s="449"/>
      <c r="GG110" s="572"/>
      <c r="GH110" s="449"/>
      <c r="GK110" s="572"/>
      <c r="GL110" s="449"/>
      <c r="GO110" s="572"/>
      <c r="GP110" s="449"/>
      <c r="GS110" s="572"/>
      <c r="GT110" s="449"/>
      <c r="GW110" s="572"/>
      <c r="GX110" s="449"/>
      <c r="HA110" s="572"/>
      <c r="HB110" s="449"/>
      <c r="HE110" s="572"/>
      <c r="HF110" s="449"/>
      <c r="HI110" s="572"/>
      <c r="HJ110" s="449"/>
      <c r="HM110" s="572"/>
      <c r="HN110" s="449"/>
      <c r="HQ110" s="572"/>
      <c r="HR110" s="449"/>
      <c r="HU110" s="572"/>
      <c r="HV110" s="449"/>
      <c r="HY110" s="572"/>
      <c r="HZ110" s="449"/>
      <c r="IC110" s="572"/>
      <c r="ID110" s="449"/>
      <c r="IG110" s="572"/>
      <c r="IH110" s="449"/>
      <c r="IK110" s="572"/>
      <c r="IL110" s="449"/>
      <c r="IO110" s="572"/>
      <c r="IP110" s="449"/>
      <c r="IS110" s="572"/>
      <c r="IT110" s="449"/>
      <c r="IW110" s="572"/>
      <c r="IX110" s="449"/>
      <c r="JA110" s="572"/>
      <c r="JB110" s="449"/>
      <c r="JE110" s="572"/>
      <c r="JF110" s="449"/>
      <c r="JI110" s="572"/>
      <c r="JJ110" s="449"/>
      <c r="JM110" s="572"/>
      <c r="JN110" s="449"/>
      <c r="JQ110" s="572"/>
      <c r="JR110" s="449"/>
      <c r="JU110" s="572"/>
      <c r="JV110" s="449"/>
      <c r="JY110" s="572"/>
      <c r="JZ110" s="449"/>
      <c r="KC110" s="572"/>
      <c r="KD110" s="449"/>
      <c r="KG110" s="572"/>
      <c r="KH110" s="449"/>
      <c r="KK110" s="572"/>
      <c r="KL110" s="449"/>
      <c r="KO110" s="572"/>
      <c r="KP110" s="449"/>
      <c r="KS110" s="572"/>
      <c r="KT110" s="449"/>
      <c r="KW110" s="572"/>
      <c r="KX110" s="449"/>
      <c r="LA110" s="572"/>
      <c r="LB110" s="449"/>
      <c r="LE110" s="572"/>
      <c r="LF110" s="449"/>
      <c r="LI110" s="572"/>
      <c r="LJ110" s="449"/>
      <c r="LM110" s="572"/>
      <c r="LN110" s="449"/>
      <c r="LQ110" s="572"/>
      <c r="LR110" s="449"/>
      <c r="LU110" s="572"/>
      <c r="LV110" s="449"/>
      <c r="LY110" s="572"/>
      <c r="LZ110" s="449"/>
      <c r="MC110" s="572"/>
      <c r="MD110" s="449"/>
      <c r="MG110" s="572"/>
      <c r="MH110" s="449"/>
      <c r="MK110" s="572"/>
      <c r="ML110" s="449"/>
      <c r="MO110" s="572"/>
      <c r="MP110" s="449"/>
      <c r="MS110" s="572"/>
      <c r="MT110" s="449"/>
      <c r="MW110" s="572"/>
      <c r="MX110" s="449"/>
      <c r="NA110" s="572"/>
      <c r="NB110" s="449"/>
      <c r="NE110" s="572"/>
      <c r="NF110" s="449"/>
      <c r="NI110" s="572"/>
      <c r="NJ110" s="449"/>
      <c r="NM110" s="572"/>
      <c r="NN110" s="449"/>
      <c r="NQ110" s="572"/>
      <c r="NR110" s="449"/>
      <c r="NU110" s="572"/>
      <c r="NV110" s="449"/>
      <c r="NY110" s="572"/>
      <c r="NZ110" s="449"/>
      <c r="OC110" s="572"/>
      <c r="OD110" s="449"/>
      <c r="OG110" s="572"/>
      <c r="OH110" s="449"/>
      <c r="OK110" s="572"/>
      <c r="OL110" s="449"/>
      <c r="OO110" s="572"/>
      <c r="OP110" s="449"/>
      <c r="OS110" s="572"/>
      <c r="OT110" s="449"/>
      <c r="OW110" s="572"/>
      <c r="OX110" s="449"/>
      <c r="PA110" s="572"/>
      <c r="PB110" s="449"/>
      <c r="PE110" s="572"/>
      <c r="PF110" s="449"/>
      <c r="PI110" s="572"/>
      <c r="PJ110" s="449"/>
      <c r="PM110" s="572"/>
      <c r="PN110" s="449"/>
      <c r="PQ110" s="572"/>
      <c r="PR110" s="449"/>
      <c r="PU110" s="572"/>
      <c r="PV110" s="449"/>
      <c r="PY110" s="572"/>
      <c r="PZ110" s="449"/>
      <c r="QC110" s="572"/>
      <c r="QD110" s="449"/>
      <c r="QG110" s="572"/>
      <c r="QH110" s="449"/>
      <c r="QK110" s="572"/>
      <c r="QL110" s="449"/>
      <c r="QO110" s="572"/>
      <c r="QP110" s="449"/>
      <c r="QS110" s="572"/>
      <c r="QT110" s="449"/>
      <c r="QW110" s="572"/>
      <c r="QX110" s="449"/>
      <c r="RA110" s="572"/>
      <c r="RB110" s="449"/>
      <c r="RE110" s="572"/>
      <c r="RF110" s="449"/>
      <c r="RI110" s="572"/>
      <c r="RJ110" s="449"/>
      <c r="RM110" s="572"/>
      <c r="RN110" s="449"/>
      <c r="RQ110" s="572"/>
      <c r="RR110" s="449"/>
      <c r="RU110" s="572"/>
      <c r="RV110" s="449"/>
      <c r="RY110" s="572"/>
      <c r="RZ110" s="449"/>
      <c r="SC110" s="572"/>
      <c r="SD110" s="449"/>
      <c r="SG110" s="572"/>
      <c r="SH110" s="449"/>
      <c r="SK110" s="572"/>
      <c r="SL110" s="449"/>
      <c r="SO110" s="572"/>
      <c r="SP110" s="449"/>
      <c r="SS110" s="572"/>
      <c r="ST110" s="449"/>
      <c r="SW110" s="572"/>
      <c r="SX110" s="449"/>
      <c r="TA110" s="572"/>
      <c r="TB110" s="449"/>
      <c r="TE110" s="572"/>
      <c r="TF110" s="449"/>
      <c r="TI110" s="572"/>
      <c r="TJ110" s="449"/>
      <c r="TM110" s="572"/>
      <c r="TN110" s="449"/>
      <c r="TQ110" s="572"/>
      <c r="TR110" s="449"/>
      <c r="TU110" s="572"/>
      <c r="TV110" s="449"/>
      <c r="TY110" s="572"/>
      <c r="TZ110" s="449"/>
      <c r="UC110" s="572"/>
      <c r="UD110" s="449"/>
      <c r="UG110" s="572"/>
      <c r="UH110" s="449"/>
      <c r="UK110" s="572"/>
      <c r="UL110" s="449"/>
      <c r="UO110" s="572"/>
      <c r="UP110" s="449"/>
      <c r="US110" s="572"/>
      <c r="UT110" s="449"/>
      <c r="UW110" s="572"/>
      <c r="UX110" s="449"/>
      <c r="VA110" s="572"/>
      <c r="VB110" s="449"/>
      <c r="VE110" s="572"/>
      <c r="VF110" s="449"/>
      <c r="VI110" s="572"/>
      <c r="VJ110" s="449"/>
      <c r="VM110" s="572"/>
      <c r="VN110" s="449"/>
      <c r="VQ110" s="572"/>
      <c r="VR110" s="449"/>
      <c r="VU110" s="572"/>
      <c r="VV110" s="449"/>
      <c r="VY110" s="572"/>
      <c r="VZ110" s="449"/>
      <c r="WC110" s="572"/>
      <c r="WD110" s="449"/>
      <c r="WG110" s="572"/>
      <c r="WH110" s="449"/>
      <c r="WK110" s="572"/>
      <c r="WL110" s="449"/>
      <c r="WO110" s="572"/>
      <c r="WP110" s="449"/>
      <c r="WS110" s="572"/>
      <c r="WT110" s="449"/>
      <c r="WW110" s="572"/>
      <c r="WX110" s="449"/>
      <c r="XA110" s="572"/>
      <c r="XB110" s="449"/>
      <c r="XE110" s="572"/>
      <c r="XF110" s="449"/>
      <c r="XI110" s="572"/>
      <c r="XJ110" s="449"/>
      <c r="XM110" s="572"/>
      <c r="XN110" s="449"/>
      <c r="XQ110" s="572"/>
      <c r="XR110" s="449"/>
      <c r="XU110" s="572"/>
      <c r="XV110" s="449"/>
      <c r="XY110" s="572"/>
      <c r="XZ110" s="449"/>
      <c r="YC110" s="572"/>
      <c r="YD110" s="449"/>
      <c r="YG110" s="572"/>
      <c r="YH110" s="449"/>
      <c r="YK110" s="572"/>
      <c r="YL110" s="449"/>
      <c r="YO110" s="572"/>
      <c r="YP110" s="449"/>
      <c r="YS110" s="572"/>
      <c r="YT110" s="449"/>
      <c r="YW110" s="572"/>
      <c r="YX110" s="449"/>
      <c r="ZA110" s="572"/>
      <c r="ZB110" s="449"/>
      <c r="ZE110" s="572"/>
      <c r="ZF110" s="449"/>
      <c r="ZI110" s="572"/>
      <c r="ZJ110" s="449"/>
      <c r="ZM110" s="572"/>
      <c r="ZN110" s="449"/>
      <c r="ZQ110" s="572"/>
      <c r="ZR110" s="449"/>
      <c r="ZU110" s="572"/>
      <c r="ZV110" s="449"/>
      <c r="ZY110" s="572"/>
      <c r="ZZ110" s="449"/>
      <c r="AAC110" s="572"/>
      <c r="AAD110" s="449"/>
      <c r="AAG110" s="572"/>
      <c r="AAH110" s="449"/>
      <c r="AAK110" s="572"/>
      <c r="AAL110" s="449"/>
      <c r="AAO110" s="572"/>
      <c r="AAP110" s="449"/>
      <c r="AAS110" s="572"/>
      <c r="AAT110" s="449"/>
      <c r="AAW110" s="572"/>
      <c r="AAX110" s="449"/>
      <c r="ABA110" s="572"/>
      <c r="ABB110" s="449"/>
      <c r="ABE110" s="572"/>
      <c r="ABF110" s="449"/>
      <c r="ABI110" s="572"/>
      <c r="ABJ110" s="449"/>
      <c r="ABM110" s="572"/>
      <c r="ABN110" s="449"/>
      <c r="ABQ110" s="572"/>
      <c r="ABR110" s="449"/>
      <c r="ABU110" s="572"/>
      <c r="ABV110" s="449"/>
      <c r="ABY110" s="572"/>
      <c r="ABZ110" s="449"/>
      <c r="ACC110" s="572"/>
      <c r="ACD110" s="449"/>
      <c r="ACG110" s="572"/>
      <c r="ACH110" s="449"/>
      <c r="ACK110" s="572"/>
      <c r="ACL110" s="449"/>
      <c r="ACO110" s="572"/>
      <c r="ACP110" s="449"/>
      <c r="ACS110" s="572"/>
      <c r="ACT110" s="449"/>
      <c r="ACW110" s="572"/>
      <c r="ACX110" s="449"/>
      <c r="ADA110" s="572"/>
      <c r="ADB110" s="449"/>
      <c r="ADE110" s="572"/>
      <c r="ADF110" s="449"/>
      <c r="ADI110" s="572"/>
      <c r="ADJ110" s="449"/>
      <c r="ADM110" s="572"/>
      <c r="ADN110" s="449"/>
      <c r="ADQ110" s="572"/>
      <c r="ADR110" s="449"/>
      <c r="ADU110" s="572"/>
      <c r="ADV110" s="449"/>
      <c r="ADY110" s="572"/>
      <c r="ADZ110" s="449"/>
      <c r="AEC110" s="572"/>
      <c r="AED110" s="449"/>
      <c r="AEG110" s="572"/>
      <c r="AEH110" s="449"/>
      <c r="AEK110" s="572"/>
      <c r="AEL110" s="449"/>
      <c r="AEO110" s="572"/>
      <c r="AEP110" s="449"/>
      <c r="AES110" s="572"/>
      <c r="AET110" s="449"/>
      <c r="AEW110" s="572"/>
      <c r="AEX110" s="449"/>
      <c r="AFA110" s="572"/>
      <c r="AFB110" s="449"/>
      <c r="AFE110" s="572"/>
      <c r="AFF110" s="449"/>
      <c r="AFI110" s="572"/>
      <c r="AFJ110" s="449"/>
      <c r="AFM110" s="572"/>
      <c r="AFN110" s="449"/>
      <c r="AFQ110" s="572"/>
      <c r="AFR110" s="449"/>
      <c r="AFU110" s="572"/>
      <c r="AFV110" s="449"/>
      <c r="AFY110" s="572"/>
      <c r="AFZ110" s="449"/>
      <c r="AGC110" s="572"/>
      <c r="AGD110" s="449"/>
      <c r="AGG110" s="572"/>
      <c r="AGH110" s="449"/>
      <c r="AGK110" s="572"/>
      <c r="AGL110" s="449"/>
      <c r="AGO110" s="572"/>
      <c r="AGP110" s="449"/>
      <c r="AGS110" s="572"/>
      <c r="AGT110" s="449"/>
      <c r="AGW110" s="572"/>
      <c r="AGX110" s="449"/>
      <c r="AHA110" s="572"/>
      <c r="AHB110" s="449"/>
      <c r="AHE110" s="572"/>
      <c r="AHF110" s="449"/>
      <c r="AHI110" s="572"/>
      <c r="AHJ110" s="449"/>
      <c r="AHM110" s="572"/>
      <c r="AHN110" s="449"/>
      <c r="AHQ110" s="572"/>
      <c r="AHR110" s="449"/>
      <c r="AHU110" s="572"/>
      <c r="AHV110" s="449"/>
      <c r="AHY110" s="572"/>
      <c r="AHZ110" s="449"/>
      <c r="AIC110" s="572"/>
      <c r="AID110" s="449"/>
      <c r="AIG110" s="572"/>
      <c r="AIH110" s="449"/>
      <c r="AIK110" s="572"/>
      <c r="AIL110" s="449"/>
      <c r="AIO110" s="572"/>
      <c r="AIP110" s="449"/>
      <c r="AIS110" s="572"/>
      <c r="AIT110" s="449"/>
      <c r="AIW110" s="572"/>
      <c r="AIX110" s="449"/>
      <c r="AJA110" s="572"/>
      <c r="AJB110" s="449"/>
      <c r="AJE110" s="572"/>
      <c r="AJF110" s="449"/>
      <c r="AJI110" s="572"/>
      <c r="AJJ110" s="449"/>
      <c r="AJM110" s="572"/>
      <c r="AJN110" s="449"/>
      <c r="AJQ110" s="572"/>
      <c r="AJR110" s="449"/>
      <c r="AJU110" s="572"/>
      <c r="AJV110" s="449"/>
      <c r="AJY110" s="572"/>
      <c r="AJZ110" s="449"/>
      <c r="AKC110" s="572"/>
      <c r="AKD110" s="449"/>
      <c r="AKG110" s="572"/>
      <c r="AKH110" s="449"/>
      <c r="AKK110" s="572"/>
      <c r="AKL110" s="449"/>
      <c r="AKO110" s="572"/>
      <c r="AKP110" s="449"/>
      <c r="AKS110" s="572"/>
      <c r="AKT110" s="449"/>
      <c r="AKW110" s="572"/>
      <c r="AKX110" s="449"/>
      <c r="ALA110" s="572"/>
      <c r="ALB110" s="449"/>
      <c r="ALE110" s="572"/>
      <c r="ALF110" s="449"/>
      <c r="ALI110" s="572"/>
      <c r="ALJ110" s="449"/>
      <c r="ALM110" s="572"/>
      <c r="ALN110" s="449"/>
      <c r="ALQ110" s="572"/>
      <c r="ALR110" s="449"/>
      <c r="ALU110" s="572"/>
      <c r="ALV110" s="449"/>
      <c r="ALY110" s="572"/>
      <c r="ALZ110" s="449"/>
      <c r="AMC110" s="572"/>
      <c r="AMD110" s="449"/>
      <c r="AMG110" s="572"/>
      <c r="AMH110" s="449"/>
      <c r="AMK110" s="572"/>
      <c r="AML110" s="449"/>
      <c r="AMO110" s="572"/>
      <c r="AMP110" s="449"/>
      <c r="AMS110" s="572"/>
      <c r="AMT110" s="449"/>
      <c r="AMW110" s="572"/>
      <c r="AMX110" s="449"/>
      <c r="ANA110" s="572"/>
      <c r="ANB110" s="449"/>
      <c r="ANE110" s="572"/>
      <c r="ANF110" s="449"/>
      <c r="ANI110" s="572"/>
      <c r="ANJ110" s="449"/>
      <c r="ANM110" s="572"/>
      <c r="ANN110" s="449"/>
      <c r="ANQ110" s="572"/>
      <c r="ANR110" s="449"/>
      <c r="ANU110" s="572"/>
      <c r="ANV110" s="449"/>
      <c r="ANY110" s="572"/>
      <c r="ANZ110" s="449"/>
      <c r="AOC110" s="572"/>
      <c r="AOD110" s="449"/>
      <c r="AOG110" s="572"/>
      <c r="AOH110" s="449"/>
      <c r="AOK110" s="572"/>
      <c r="AOL110" s="449"/>
      <c r="AOO110" s="572"/>
      <c r="AOP110" s="449"/>
      <c r="AOS110" s="572"/>
      <c r="AOT110" s="449"/>
      <c r="AOW110" s="572"/>
      <c r="AOX110" s="449"/>
      <c r="APA110" s="572"/>
      <c r="APB110" s="449"/>
      <c r="APE110" s="572"/>
      <c r="APF110" s="449"/>
      <c r="API110" s="572"/>
      <c r="APJ110" s="449"/>
      <c r="APM110" s="572"/>
      <c r="APN110" s="449"/>
      <c r="APQ110" s="572"/>
      <c r="APR110" s="449"/>
      <c r="APU110" s="572"/>
      <c r="APV110" s="449"/>
      <c r="APY110" s="572"/>
      <c r="APZ110" s="449"/>
      <c r="AQC110" s="572"/>
      <c r="AQD110" s="449"/>
      <c r="AQG110" s="572"/>
      <c r="AQH110" s="449"/>
      <c r="AQK110" s="572"/>
      <c r="AQL110" s="449"/>
      <c r="AQO110" s="572"/>
      <c r="AQP110" s="449"/>
      <c r="AQS110" s="572"/>
      <c r="AQT110" s="449"/>
      <c r="AQW110" s="572"/>
      <c r="AQX110" s="449"/>
      <c r="ARA110" s="572"/>
      <c r="ARB110" s="449"/>
      <c r="ARE110" s="572"/>
      <c r="ARF110" s="449"/>
      <c r="ARI110" s="572"/>
      <c r="ARJ110" s="449"/>
      <c r="ARM110" s="572"/>
      <c r="ARN110" s="449"/>
      <c r="ARQ110" s="572"/>
      <c r="ARR110" s="449"/>
      <c r="ARU110" s="572"/>
      <c r="ARV110" s="449"/>
      <c r="ARY110" s="572"/>
      <c r="ARZ110" s="449"/>
      <c r="ASC110" s="572"/>
      <c r="ASD110" s="449"/>
      <c r="ASG110" s="572"/>
      <c r="ASH110" s="449"/>
      <c r="ASK110" s="572"/>
      <c r="ASL110" s="449"/>
      <c r="ASO110" s="572"/>
      <c r="ASP110" s="449"/>
      <c r="ASS110" s="572"/>
      <c r="AST110" s="449"/>
      <c r="ASW110" s="572"/>
      <c r="ASX110" s="449"/>
      <c r="ATA110" s="572"/>
      <c r="ATB110" s="449"/>
      <c r="ATE110" s="572"/>
      <c r="ATF110" s="449"/>
      <c r="ATI110" s="572"/>
      <c r="ATJ110" s="449"/>
      <c r="ATM110" s="572"/>
      <c r="ATN110" s="449"/>
      <c r="ATQ110" s="572"/>
      <c r="ATR110" s="449"/>
      <c r="ATU110" s="572"/>
      <c r="ATV110" s="449"/>
      <c r="ATY110" s="572"/>
      <c r="ATZ110" s="449"/>
      <c r="AUC110" s="572"/>
      <c r="AUD110" s="449"/>
      <c r="AUG110" s="572"/>
      <c r="AUH110" s="449"/>
      <c r="AUK110" s="572"/>
      <c r="AUL110" s="449"/>
      <c r="AUO110" s="572"/>
      <c r="AUP110" s="449"/>
      <c r="AUS110" s="572"/>
      <c r="AUT110" s="449"/>
      <c r="AUW110" s="572"/>
      <c r="AUX110" s="449"/>
      <c r="AVA110" s="572"/>
      <c r="AVB110" s="449"/>
      <c r="AVE110" s="572"/>
      <c r="AVF110" s="449"/>
      <c r="AVI110" s="572"/>
      <c r="AVJ110" s="449"/>
      <c r="AVM110" s="572"/>
      <c r="AVN110" s="449"/>
      <c r="AVQ110" s="572"/>
      <c r="AVR110" s="449"/>
      <c r="AVU110" s="572"/>
      <c r="AVV110" s="449"/>
      <c r="AVY110" s="572"/>
      <c r="AVZ110" s="449"/>
      <c r="AWC110" s="572"/>
      <c r="AWD110" s="449"/>
      <c r="AWG110" s="572"/>
      <c r="AWH110" s="449"/>
      <c r="AWK110" s="572"/>
      <c r="AWL110" s="449"/>
      <c r="AWO110" s="572"/>
      <c r="AWP110" s="449"/>
      <c r="AWS110" s="572"/>
      <c r="AWT110" s="449"/>
      <c r="AWW110" s="572"/>
      <c r="AWX110" s="449"/>
      <c r="AXA110" s="572"/>
      <c r="AXB110" s="449"/>
      <c r="AXE110" s="572"/>
      <c r="AXF110" s="449"/>
      <c r="AXI110" s="572"/>
      <c r="AXJ110" s="449"/>
      <c r="AXM110" s="572"/>
      <c r="AXN110" s="449"/>
      <c r="AXQ110" s="572"/>
      <c r="AXR110" s="449"/>
      <c r="AXU110" s="572"/>
      <c r="AXV110" s="449"/>
      <c r="AXY110" s="572"/>
      <c r="AXZ110" s="449"/>
      <c r="AYC110" s="572"/>
      <c r="AYD110" s="449"/>
      <c r="AYG110" s="572"/>
      <c r="AYH110" s="449"/>
      <c r="AYK110" s="572"/>
      <c r="AYL110" s="449"/>
      <c r="AYO110" s="572"/>
      <c r="AYP110" s="449"/>
      <c r="AYS110" s="572"/>
      <c r="AYT110" s="449"/>
      <c r="AYW110" s="572"/>
      <c r="AYX110" s="449"/>
      <c r="AZA110" s="572"/>
      <c r="AZB110" s="449"/>
      <c r="AZE110" s="572"/>
      <c r="AZF110" s="449"/>
      <c r="AZI110" s="572"/>
      <c r="AZJ110" s="449"/>
      <c r="AZM110" s="572"/>
      <c r="AZN110" s="449"/>
      <c r="AZQ110" s="572"/>
      <c r="AZR110" s="449"/>
      <c r="AZU110" s="572"/>
      <c r="AZV110" s="449"/>
      <c r="AZY110" s="572"/>
      <c r="AZZ110" s="449"/>
      <c r="BAC110" s="572"/>
      <c r="BAD110" s="449"/>
      <c r="BAG110" s="572"/>
      <c r="BAH110" s="449"/>
      <c r="BAK110" s="572"/>
      <c r="BAL110" s="449"/>
      <c r="BAO110" s="572"/>
      <c r="BAP110" s="449"/>
      <c r="BAS110" s="572"/>
      <c r="BAT110" s="449"/>
      <c r="BAW110" s="572"/>
      <c r="BAX110" s="449"/>
      <c r="BBA110" s="572"/>
      <c r="BBB110" s="449"/>
      <c r="BBE110" s="572"/>
      <c r="BBF110" s="449"/>
      <c r="BBI110" s="572"/>
      <c r="BBJ110" s="449"/>
      <c r="BBM110" s="572"/>
      <c r="BBN110" s="449"/>
      <c r="BBQ110" s="572"/>
      <c r="BBR110" s="449"/>
      <c r="BBU110" s="572"/>
      <c r="BBV110" s="449"/>
      <c r="BBY110" s="572"/>
      <c r="BBZ110" s="449"/>
      <c r="BCC110" s="572"/>
      <c r="BCD110" s="449"/>
      <c r="BCG110" s="572"/>
      <c r="BCH110" s="449"/>
      <c r="BCK110" s="572"/>
      <c r="BCL110" s="449"/>
      <c r="BCO110" s="572"/>
      <c r="BCP110" s="449"/>
      <c r="BCS110" s="572"/>
      <c r="BCT110" s="449"/>
      <c r="BCW110" s="572"/>
      <c r="BCX110" s="449"/>
      <c r="BDA110" s="572"/>
      <c r="BDB110" s="449"/>
      <c r="BDE110" s="572"/>
      <c r="BDF110" s="449"/>
      <c r="BDI110" s="572"/>
      <c r="BDJ110" s="449"/>
      <c r="BDM110" s="572"/>
      <c r="BDN110" s="449"/>
      <c r="BDQ110" s="572"/>
      <c r="BDR110" s="449"/>
      <c r="BDU110" s="572"/>
      <c r="BDV110" s="449"/>
      <c r="BDY110" s="572"/>
      <c r="BDZ110" s="449"/>
      <c r="BEC110" s="572"/>
      <c r="BED110" s="449"/>
      <c r="BEG110" s="572"/>
      <c r="BEH110" s="449"/>
      <c r="BEK110" s="572"/>
      <c r="BEL110" s="449"/>
      <c r="BEO110" s="572"/>
      <c r="BEP110" s="449"/>
      <c r="BES110" s="572"/>
      <c r="BET110" s="449"/>
      <c r="BEW110" s="572"/>
      <c r="BEX110" s="449"/>
      <c r="BFA110" s="572"/>
      <c r="BFB110" s="449"/>
      <c r="BFE110" s="572"/>
      <c r="BFF110" s="449"/>
      <c r="BFI110" s="572"/>
      <c r="BFJ110" s="449"/>
      <c r="BFM110" s="572"/>
      <c r="BFN110" s="449"/>
      <c r="BFQ110" s="572"/>
      <c r="BFR110" s="449"/>
      <c r="BFU110" s="572"/>
      <c r="BFV110" s="449"/>
      <c r="BFY110" s="572"/>
      <c r="BFZ110" s="449"/>
      <c r="BGC110" s="572"/>
      <c r="BGD110" s="449"/>
      <c r="BGG110" s="572"/>
      <c r="BGH110" s="449"/>
      <c r="BGK110" s="572"/>
      <c r="BGL110" s="449"/>
      <c r="BGO110" s="572"/>
      <c r="BGP110" s="449"/>
      <c r="BGS110" s="572"/>
      <c r="BGT110" s="449"/>
      <c r="BGW110" s="572"/>
      <c r="BGX110" s="449"/>
      <c r="BHA110" s="572"/>
      <c r="BHB110" s="449"/>
      <c r="BHE110" s="572"/>
      <c r="BHF110" s="449"/>
      <c r="BHI110" s="572"/>
      <c r="BHJ110" s="449"/>
      <c r="BHM110" s="572"/>
      <c r="BHN110" s="449"/>
      <c r="BHQ110" s="572"/>
      <c r="BHR110" s="449"/>
      <c r="BHU110" s="572"/>
      <c r="BHV110" s="449"/>
      <c r="BHY110" s="572"/>
      <c r="BHZ110" s="449"/>
      <c r="BIC110" s="572"/>
      <c r="BID110" s="449"/>
      <c r="BIG110" s="572"/>
      <c r="BIH110" s="449"/>
      <c r="BIK110" s="572"/>
      <c r="BIL110" s="449"/>
      <c r="BIO110" s="572"/>
      <c r="BIP110" s="449"/>
      <c r="BIS110" s="572"/>
      <c r="BIT110" s="449"/>
      <c r="BIW110" s="572"/>
      <c r="BIX110" s="449"/>
      <c r="BJA110" s="572"/>
      <c r="BJB110" s="449"/>
      <c r="BJE110" s="572"/>
      <c r="BJF110" s="449"/>
      <c r="BJI110" s="572"/>
      <c r="BJJ110" s="449"/>
      <c r="BJM110" s="572"/>
      <c r="BJN110" s="449"/>
      <c r="BJQ110" s="572"/>
      <c r="BJR110" s="449"/>
      <c r="BJU110" s="572"/>
      <c r="BJV110" s="449"/>
      <c r="BJY110" s="572"/>
      <c r="BJZ110" s="449"/>
      <c r="BKC110" s="572"/>
      <c r="BKD110" s="449"/>
      <c r="BKG110" s="572"/>
      <c r="BKH110" s="449"/>
      <c r="BKK110" s="572"/>
      <c r="BKL110" s="449"/>
      <c r="BKO110" s="572"/>
      <c r="BKP110" s="449"/>
      <c r="BKS110" s="572"/>
      <c r="BKT110" s="449"/>
      <c r="BKW110" s="572"/>
      <c r="BKX110" s="449"/>
      <c r="BLA110" s="572"/>
      <c r="BLB110" s="449"/>
      <c r="BLE110" s="572"/>
      <c r="BLF110" s="449"/>
      <c r="BLI110" s="572"/>
      <c r="BLJ110" s="449"/>
      <c r="BLM110" s="572"/>
      <c r="BLN110" s="449"/>
      <c r="BLQ110" s="572"/>
      <c r="BLR110" s="449"/>
      <c r="BLU110" s="572"/>
      <c r="BLV110" s="449"/>
      <c r="BLY110" s="572"/>
      <c r="BLZ110" s="449"/>
      <c r="BMC110" s="572"/>
      <c r="BMD110" s="449"/>
      <c r="BMG110" s="572"/>
      <c r="BMH110" s="449"/>
      <c r="BMK110" s="572"/>
      <c r="BML110" s="449"/>
      <c r="BMO110" s="572"/>
      <c r="BMP110" s="449"/>
      <c r="BMS110" s="572"/>
      <c r="BMT110" s="449"/>
      <c r="BMW110" s="572"/>
      <c r="BMX110" s="449"/>
      <c r="BNA110" s="572"/>
      <c r="BNB110" s="449"/>
      <c r="BNE110" s="572"/>
      <c r="BNF110" s="449"/>
      <c r="BNI110" s="572"/>
      <c r="BNJ110" s="449"/>
      <c r="BNM110" s="572"/>
      <c r="BNN110" s="449"/>
      <c r="BNQ110" s="572"/>
      <c r="BNR110" s="449"/>
      <c r="BNU110" s="572"/>
      <c r="BNV110" s="449"/>
      <c r="BNY110" s="572"/>
      <c r="BNZ110" s="449"/>
      <c r="BOC110" s="572"/>
      <c r="BOD110" s="449"/>
      <c r="BOG110" s="572"/>
      <c r="BOH110" s="449"/>
      <c r="BOK110" s="572"/>
      <c r="BOL110" s="449"/>
      <c r="BOO110" s="572"/>
      <c r="BOP110" s="449"/>
      <c r="BOS110" s="572"/>
      <c r="BOT110" s="449"/>
      <c r="BOW110" s="572"/>
      <c r="BOX110" s="449"/>
      <c r="BPA110" s="572"/>
      <c r="BPB110" s="449"/>
      <c r="BPE110" s="572"/>
      <c r="BPF110" s="449"/>
      <c r="BPI110" s="572"/>
      <c r="BPJ110" s="449"/>
      <c r="BPM110" s="572"/>
      <c r="BPN110" s="449"/>
      <c r="BPQ110" s="572"/>
      <c r="BPR110" s="449"/>
      <c r="BPU110" s="572"/>
      <c r="BPV110" s="449"/>
      <c r="BPY110" s="572"/>
      <c r="BPZ110" s="449"/>
      <c r="BQC110" s="572"/>
      <c r="BQD110" s="449"/>
      <c r="BQG110" s="572"/>
      <c r="BQH110" s="449"/>
      <c r="BQK110" s="572"/>
      <c r="BQL110" s="449"/>
      <c r="BQO110" s="572"/>
      <c r="BQP110" s="449"/>
      <c r="BQS110" s="572"/>
      <c r="BQT110" s="449"/>
      <c r="BQW110" s="572"/>
      <c r="BQX110" s="449"/>
      <c r="BRA110" s="572"/>
      <c r="BRB110" s="449"/>
      <c r="BRE110" s="572"/>
      <c r="BRF110" s="449"/>
      <c r="BRI110" s="572"/>
      <c r="BRJ110" s="449"/>
      <c r="BRM110" s="572"/>
      <c r="BRN110" s="449"/>
      <c r="BRQ110" s="572"/>
      <c r="BRR110" s="449"/>
      <c r="BRU110" s="572"/>
      <c r="BRV110" s="449"/>
      <c r="BRY110" s="572"/>
      <c r="BRZ110" s="449"/>
      <c r="BSC110" s="572"/>
      <c r="BSD110" s="449"/>
      <c r="BSG110" s="572"/>
      <c r="BSH110" s="449"/>
      <c r="BSK110" s="572"/>
      <c r="BSL110" s="449"/>
      <c r="BSO110" s="572"/>
      <c r="BSP110" s="449"/>
      <c r="BSS110" s="572"/>
      <c r="BST110" s="449"/>
      <c r="BSW110" s="572"/>
      <c r="BSX110" s="449"/>
      <c r="BTA110" s="572"/>
      <c r="BTB110" s="449"/>
      <c r="BTE110" s="572"/>
      <c r="BTF110" s="449"/>
      <c r="BTI110" s="572"/>
      <c r="BTJ110" s="449"/>
      <c r="BTM110" s="572"/>
      <c r="BTN110" s="449"/>
      <c r="BTQ110" s="572"/>
      <c r="BTR110" s="449"/>
      <c r="BTU110" s="572"/>
      <c r="BTV110" s="449"/>
      <c r="BTY110" s="572"/>
      <c r="BTZ110" s="449"/>
      <c r="BUC110" s="572"/>
      <c r="BUD110" s="449"/>
      <c r="BUG110" s="572"/>
      <c r="BUH110" s="449"/>
      <c r="BUK110" s="572"/>
      <c r="BUL110" s="449"/>
      <c r="BUO110" s="572"/>
      <c r="BUP110" s="449"/>
      <c r="BUS110" s="572"/>
      <c r="BUT110" s="449"/>
      <c r="BUW110" s="572"/>
      <c r="BUX110" s="449"/>
      <c r="BVA110" s="572"/>
      <c r="BVB110" s="449"/>
      <c r="BVE110" s="572"/>
      <c r="BVF110" s="449"/>
      <c r="BVI110" s="572"/>
      <c r="BVJ110" s="449"/>
      <c r="BVM110" s="572"/>
      <c r="BVN110" s="449"/>
      <c r="BVQ110" s="572"/>
      <c r="BVR110" s="449"/>
      <c r="BVU110" s="572"/>
      <c r="BVV110" s="449"/>
      <c r="BVY110" s="572"/>
      <c r="BVZ110" s="449"/>
      <c r="BWC110" s="572"/>
      <c r="BWD110" s="449"/>
      <c r="BWG110" s="572"/>
      <c r="BWH110" s="449"/>
      <c r="BWK110" s="572"/>
      <c r="BWL110" s="449"/>
      <c r="BWO110" s="572"/>
      <c r="BWP110" s="449"/>
      <c r="BWS110" s="572"/>
      <c r="BWT110" s="449"/>
      <c r="BWW110" s="572"/>
      <c r="BWX110" s="449"/>
      <c r="BXA110" s="572"/>
      <c r="BXB110" s="449"/>
      <c r="BXE110" s="572"/>
      <c r="BXF110" s="449"/>
      <c r="BXI110" s="572"/>
      <c r="BXJ110" s="449"/>
      <c r="BXM110" s="572"/>
      <c r="BXN110" s="449"/>
      <c r="BXQ110" s="572"/>
      <c r="BXR110" s="449"/>
      <c r="BXU110" s="572"/>
      <c r="BXV110" s="449"/>
      <c r="BXY110" s="572"/>
      <c r="BXZ110" s="449"/>
      <c r="BYC110" s="572"/>
      <c r="BYD110" s="449"/>
      <c r="BYG110" s="572"/>
      <c r="BYH110" s="449"/>
      <c r="BYK110" s="572"/>
      <c r="BYL110" s="449"/>
      <c r="BYO110" s="572"/>
      <c r="BYP110" s="449"/>
      <c r="BYS110" s="572"/>
      <c r="BYT110" s="449"/>
      <c r="BYW110" s="572"/>
      <c r="BYX110" s="449"/>
      <c r="BZA110" s="572"/>
      <c r="BZB110" s="449"/>
      <c r="BZE110" s="572"/>
      <c r="BZF110" s="449"/>
      <c r="BZI110" s="572"/>
      <c r="BZJ110" s="449"/>
      <c r="BZM110" s="572"/>
      <c r="BZN110" s="449"/>
      <c r="BZQ110" s="572"/>
      <c r="BZR110" s="449"/>
      <c r="BZU110" s="572"/>
      <c r="BZV110" s="449"/>
      <c r="BZY110" s="572"/>
      <c r="BZZ110" s="449"/>
      <c r="CAC110" s="572"/>
      <c r="CAD110" s="449"/>
      <c r="CAG110" s="572"/>
      <c r="CAH110" s="449"/>
      <c r="CAK110" s="572"/>
      <c r="CAL110" s="449"/>
      <c r="CAO110" s="572"/>
      <c r="CAP110" s="449"/>
      <c r="CAS110" s="572"/>
      <c r="CAT110" s="449"/>
      <c r="CAW110" s="572"/>
      <c r="CAX110" s="449"/>
      <c r="CBA110" s="572"/>
      <c r="CBB110" s="449"/>
      <c r="CBE110" s="572"/>
      <c r="CBF110" s="449"/>
      <c r="CBI110" s="572"/>
      <c r="CBJ110" s="449"/>
      <c r="CBM110" s="572"/>
      <c r="CBN110" s="449"/>
      <c r="CBQ110" s="572"/>
      <c r="CBR110" s="449"/>
      <c r="CBU110" s="572"/>
      <c r="CBV110" s="449"/>
      <c r="CBY110" s="572"/>
      <c r="CBZ110" s="449"/>
      <c r="CCC110" s="572"/>
      <c r="CCD110" s="449"/>
      <c r="CCG110" s="572"/>
      <c r="CCH110" s="449"/>
      <c r="CCK110" s="572"/>
      <c r="CCL110" s="449"/>
      <c r="CCO110" s="572"/>
      <c r="CCP110" s="449"/>
      <c r="CCS110" s="572"/>
      <c r="CCT110" s="449"/>
      <c r="CCW110" s="572"/>
      <c r="CCX110" s="449"/>
      <c r="CDA110" s="572"/>
      <c r="CDB110" s="449"/>
      <c r="CDE110" s="572"/>
      <c r="CDF110" s="449"/>
      <c r="CDI110" s="572"/>
      <c r="CDJ110" s="449"/>
      <c r="CDM110" s="572"/>
      <c r="CDN110" s="449"/>
      <c r="CDQ110" s="572"/>
      <c r="CDR110" s="449"/>
      <c r="CDU110" s="572"/>
      <c r="CDV110" s="449"/>
      <c r="CDY110" s="572"/>
      <c r="CDZ110" s="449"/>
      <c r="CEC110" s="572"/>
      <c r="CED110" s="449"/>
      <c r="CEG110" s="572"/>
      <c r="CEH110" s="449"/>
      <c r="CEK110" s="572"/>
      <c r="CEL110" s="449"/>
      <c r="CEO110" s="572"/>
      <c r="CEP110" s="449"/>
      <c r="CES110" s="572"/>
      <c r="CET110" s="449"/>
      <c r="CEW110" s="572"/>
      <c r="CEX110" s="449"/>
      <c r="CFA110" s="572"/>
      <c r="CFB110" s="449"/>
      <c r="CFE110" s="572"/>
      <c r="CFF110" s="449"/>
      <c r="CFI110" s="572"/>
      <c r="CFJ110" s="449"/>
      <c r="CFM110" s="572"/>
      <c r="CFN110" s="449"/>
      <c r="CFQ110" s="572"/>
      <c r="CFR110" s="449"/>
      <c r="CFU110" s="572"/>
      <c r="CFV110" s="449"/>
      <c r="CFY110" s="572"/>
      <c r="CFZ110" s="449"/>
      <c r="CGC110" s="572"/>
      <c r="CGD110" s="449"/>
      <c r="CGG110" s="572"/>
      <c r="CGH110" s="449"/>
      <c r="CGK110" s="572"/>
      <c r="CGL110" s="449"/>
      <c r="CGO110" s="572"/>
      <c r="CGP110" s="449"/>
      <c r="CGS110" s="572"/>
      <c r="CGT110" s="449"/>
      <c r="CGW110" s="572"/>
      <c r="CGX110" s="449"/>
      <c r="CHA110" s="572"/>
      <c r="CHB110" s="449"/>
      <c r="CHE110" s="572"/>
      <c r="CHF110" s="449"/>
      <c r="CHI110" s="572"/>
      <c r="CHJ110" s="449"/>
      <c r="CHM110" s="572"/>
      <c r="CHN110" s="449"/>
      <c r="CHQ110" s="572"/>
      <c r="CHR110" s="449"/>
      <c r="CHU110" s="572"/>
      <c r="CHV110" s="449"/>
      <c r="CHY110" s="572"/>
      <c r="CHZ110" s="449"/>
      <c r="CIC110" s="572"/>
      <c r="CID110" s="449"/>
      <c r="CIG110" s="572"/>
      <c r="CIH110" s="449"/>
      <c r="CIK110" s="572"/>
      <c r="CIL110" s="449"/>
      <c r="CIO110" s="572"/>
      <c r="CIP110" s="449"/>
      <c r="CIS110" s="572"/>
      <c r="CIT110" s="449"/>
      <c r="CIW110" s="572"/>
      <c r="CIX110" s="449"/>
      <c r="CJA110" s="572"/>
      <c r="CJB110" s="449"/>
      <c r="CJE110" s="572"/>
      <c r="CJF110" s="449"/>
      <c r="CJI110" s="572"/>
      <c r="CJJ110" s="449"/>
      <c r="CJM110" s="572"/>
      <c r="CJN110" s="449"/>
      <c r="CJQ110" s="572"/>
      <c r="CJR110" s="449"/>
      <c r="CJU110" s="572"/>
      <c r="CJV110" s="449"/>
      <c r="CJY110" s="572"/>
      <c r="CJZ110" s="449"/>
      <c r="CKC110" s="572"/>
      <c r="CKD110" s="449"/>
      <c r="CKG110" s="572"/>
      <c r="CKH110" s="449"/>
      <c r="CKK110" s="572"/>
      <c r="CKL110" s="449"/>
      <c r="CKO110" s="572"/>
      <c r="CKP110" s="449"/>
      <c r="CKS110" s="572"/>
      <c r="CKT110" s="449"/>
      <c r="CKW110" s="572"/>
      <c r="CKX110" s="449"/>
      <c r="CLA110" s="572"/>
      <c r="CLB110" s="449"/>
      <c r="CLE110" s="572"/>
      <c r="CLF110" s="449"/>
      <c r="CLI110" s="572"/>
      <c r="CLJ110" s="449"/>
      <c r="CLM110" s="572"/>
      <c r="CLN110" s="449"/>
      <c r="CLQ110" s="572"/>
      <c r="CLR110" s="449"/>
      <c r="CLU110" s="572"/>
      <c r="CLV110" s="449"/>
      <c r="CLY110" s="572"/>
      <c r="CLZ110" s="449"/>
      <c r="CMC110" s="572"/>
      <c r="CMD110" s="449"/>
      <c r="CMG110" s="572"/>
      <c r="CMH110" s="449"/>
      <c r="CMK110" s="572"/>
      <c r="CML110" s="449"/>
      <c r="CMO110" s="572"/>
      <c r="CMP110" s="449"/>
      <c r="CMS110" s="572"/>
      <c r="CMT110" s="449"/>
      <c r="CMW110" s="572"/>
      <c r="CMX110" s="449"/>
      <c r="CNA110" s="572"/>
      <c r="CNB110" s="449"/>
      <c r="CNE110" s="572"/>
      <c r="CNF110" s="449"/>
      <c r="CNI110" s="572"/>
      <c r="CNJ110" s="449"/>
      <c r="CNM110" s="572"/>
      <c r="CNN110" s="449"/>
      <c r="CNQ110" s="572"/>
      <c r="CNR110" s="449"/>
      <c r="CNU110" s="572"/>
      <c r="CNV110" s="449"/>
      <c r="CNY110" s="572"/>
      <c r="CNZ110" s="449"/>
      <c r="COC110" s="572"/>
      <c r="COD110" s="449"/>
      <c r="COG110" s="572"/>
      <c r="COH110" s="449"/>
      <c r="COK110" s="572"/>
      <c r="COL110" s="449"/>
      <c r="COO110" s="572"/>
      <c r="COP110" s="449"/>
      <c r="COS110" s="572"/>
      <c r="COT110" s="449"/>
      <c r="COW110" s="572"/>
      <c r="COX110" s="449"/>
      <c r="CPA110" s="572"/>
      <c r="CPB110" s="449"/>
      <c r="CPE110" s="572"/>
      <c r="CPF110" s="449"/>
      <c r="CPI110" s="572"/>
      <c r="CPJ110" s="449"/>
      <c r="CPM110" s="572"/>
      <c r="CPN110" s="449"/>
      <c r="CPQ110" s="572"/>
      <c r="CPR110" s="449"/>
      <c r="CPU110" s="572"/>
      <c r="CPV110" s="449"/>
      <c r="CPY110" s="572"/>
      <c r="CPZ110" s="449"/>
      <c r="CQC110" s="572"/>
      <c r="CQD110" s="449"/>
      <c r="CQG110" s="572"/>
      <c r="CQH110" s="449"/>
      <c r="CQK110" s="572"/>
      <c r="CQL110" s="449"/>
      <c r="CQO110" s="572"/>
      <c r="CQP110" s="449"/>
      <c r="CQS110" s="572"/>
      <c r="CQT110" s="449"/>
      <c r="CQW110" s="572"/>
      <c r="CQX110" s="449"/>
      <c r="CRA110" s="572"/>
      <c r="CRB110" s="449"/>
      <c r="CRE110" s="572"/>
      <c r="CRF110" s="449"/>
      <c r="CRI110" s="572"/>
      <c r="CRJ110" s="449"/>
      <c r="CRM110" s="572"/>
      <c r="CRN110" s="449"/>
      <c r="CRQ110" s="572"/>
      <c r="CRR110" s="449"/>
      <c r="CRU110" s="572"/>
      <c r="CRV110" s="449"/>
      <c r="CRY110" s="572"/>
      <c r="CRZ110" s="449"/>
      <c r="CSC110" s="572"/>
      <c r="CSD110" s="449"/>
      <c r="CSG110" s="572"/>
      <c r="CSH110" s="449"/>
      <c r="CSK110" s="572"/>
      <c r="CSL110" s="449"/>
      <c r="CSO110" s="572"/>
      <c r="CSP110" s="449"/>
      <c r="CSS110" s="572"/>
      <c r="CST110" s="449"/>
      <c r="CSW110" s="572"/>
      <c r="CSX110" s="449"/>
      <c r="CTA110" s="572"/>
      <c r="CTB110" s="449"/>
      <c r="CTE110" s="572"/>
      <c r="CTF110" s="449"/>
      <c r="CTI110" s="572"/>
      <c r="CTJ110" s="449"/>
      <c r="CTM110" s="572"/>
      <c r="CTN110" s="449"/>
      <c r="CTQ110" s="572"/>
      <c r="CTR110" s="449"/>
      <c r="CTU110" s="572"/>
      <c r="CTV110" s="449"/>
      <c r="CTY110" s="572"/>
      <c r="CTZ110" s="449"/>
      <c r="CUC110" s="572"/>
      <c r="CUD110" s="449"/>
      <c r="CUG110" s="572"/>
      <c r="CUH110" s="449"/>
      <c r="CUK110" s="572"/>
      <c r="CUL110" s="449"/>
      <c r="CUO110" s="572"/>
      <c r="CUP110" s="449"/>
      <c r="CUS110" s="572"/>
      <c r="CUT110" s="449"/>
      <c r="CUW110" s="572"/>
      <c r="CUX110" s="449"/>
      <c r="CVA110" s="572"/>
      <c r="CVB110" s="449"/>
      <c r="CVE110" s="572"/>
      <c r="CVF110" s="449"/>
      <c r="CVI110" s="572"/>
      <c r="CVJ110" s="449"/>
      <c r="CVM110" s="572"/>
      <c r="CVN110" s="449"/>
      <c r="CVQ110" s="572"/>
      <c r="CVR110" s="449"/>
      <c r="CVU110" s="572"/>
      <c r="CVV110" s="449"/>
      <c r="CVY110" s="572"/>
      <c r="CVZ110" s="449"/>
      <c r="CWC110" s="572"/>
      <c r="CWD110" s="449"/>
      <c r="CWG110" s="572"/>
      <c r="CWH110" s="449"/>
      <c r="CWK110" s="572"/>
      <c r="CWL110" s="449"/>
      <c r="CWO110" s="572"/>
      <c r="CWP110" s="449"/>
      <c r="CWS110" s="572"/>
      <c r="CWT110" s="449"/>
      <c r="CWW110" s="572"/>
      <c r="CWX110" s="449"/>
      <c r="CXA110" s="572"/>
      <c r="CXB110" s="449"/>
      <c r="CXE110" s="572"/>
      <c r="CXF110" s="449"/>
      <c r="CXI110" s="572"/>
      <c r="CXJ110" s="449"/>
      <c r="CXM110" s="572"/>
      <c r="CXN110" s="449"/>
      <c r="CXQ110" s="572"/>
      <c r="CXR110" s="449"/>
      <c r="CXU110" s="572"/>
      <c r="CXV110" s="449"/>
      <c r="CXY110" s="572"/>
      <c r="CXZ110" s="449"/>
      <c r="CYC110" s="572"/>
      <c r="CYD110" s="449"/>
      <c r="CYG110" s="572"/>
      <c r="CYH110" s="449"/>
      <c r="CYK110" s="572"/>
      <c r="CYL110" s="449"/>
      <c r="CYO110" s="572"/>
      <c r="CYP110" s="449"/>
      <c r="CYS110" s="572"/>
      <c r="CYT110" s="449"/>
      <c r="CYW110" s="572"/>
      <c r="CYX110" s="449"/>
      <c r="CZA110" s="572"/>
      <c r="CZB110" s="449"/>
      <c r="CZE110" s="572"/>
      <c r="CZF110" s="449"/>
      <c r="CZI110" s="572"/>
      <c r="CZJ110" s="449"/>
      <c r="CZM110" s="572"/>
      <c r="CZN110" s="449"/>
      <c r="CZQ110" s="572"/>
      <c r="CZR110" s="449"/>
      <c r="CZU110" s="572"/>
      <c r="CZV110" s="449"/>
      <c r="CZY110" s="572"/>
      <c r="CZZ110" s="449"/>
      <c r="DAC110" s="572"/>
      <c r="DAD110" s="449"/>
      <c r="DAG110" s="572"/>
      <c r="DAH110" s="449"/>
      <c r="DAK110" s="572"/>
      <c r="DAL110" s="449"/>
      <c r="DAO110" s="572"/>
      <c r="DAP110" s="449"/>
      <c r="DAS110" s="572"/>
      <c r="DAT110" s="449"/>
      <c r="DAW110" s="572"/>
      <c r="DAX110" s="449"/>
      <c r="DBA110" s="572"/>
      <c r="DBB110" s="449"/>
      <c r="DBE110" s="572"/>
      <c r="DBF110" s="449"/>
      <c r="DBI110" s="572"/>
      <c r="DBJ110" s="449"/>
      <c r="DBM110" s="572"/>
      <c r="DBN110" s="449"/>
      <c r="DBQ110" s="572"/>
      <c r="DBR110" s="449"/>
      <c r="DBU110" s="572"/>
      <c r="DBV110" s="449"/>
      <c r="DBY110" s="572"/>
      <c r="DBZ110" s="449"/>
      <c r="DCC110" s="572"/>
      <c r="DCD110" s="449"/>
      <c r="DCG110" s="572"/>
      <c r="DCH110" s="449"/>
      <c r="DCK110" s="572"/>
      <c r="DCL110" s="449"/>
      <c r="DCO110" s="572"/>
      <c r="DCP110" s="449"/>
      <c r="DCS110" s="572"/>
      <c r="DCT110" s="449"/>
      <c r="DCW110" s="572"/>
      <c r="DCX110" s="449"/>
      <c r="DDA110" s="572"/>
      <c r="DDB110" s="449"/>
      <c r="DDE110" s="572"/>
      <c r="DDF110" s="449"/>
      <c r="DDI110" s="572"/>
      <c r="DDJ110" s="449"/>
      <c r="DDM110" s="572"/>
      <c r="DDN110" s="449"/>
      <c r="DDQ110" s="572"/>
      <c r="DDR110" s="449"/>
      <c r="DDU110" s="572"/>
      <c r="DDV110" s="449"/>
      <c r="DDY110" s="572"/>
      <c r="DDZ110" s="449"/>
      <c r="DEC110" s="572"/>
      <c r="DED110" s="449"/>
      <c r="DEG110" s="572"/>
      <c r="DEH110" s="449"/>
      <c r="DEK110" s="572"/>
      <c r="DEL110" s="449"/>
      <c r="DEO110" s="572"/>
      <c r="DEP110" s="449"/>
      <c r="DES110" s="572"/>
      <c r="DET110" s="449"/>
      <c r="DEW110" s="572"/>
      <c r="DEX110" s="449"/>
      <c r="DFA110" s="572"/>
      <c r="DFB110" s="449"/>
      <c r="DFE110" s="572"/>
      <c r="DFF110" s="449"/>
      <c r="DFI110" s="572"/>
      <c r="DFJ110" s="449"/>
      <c r="DFM110" s="572"/>
      <c r="DFN110" s="449"/>
      <c r="DFQ110" s="572"/>
      <c r="DFR110" s="449"/>
      <c r="DFU110" s="572"/>
      <c r="DFV110" s="449"/>
      <c r="DFY110" s="572"/>
      <c r="DFZ110" s="449"/>
      <c r="DGC110" s="572"/>
      <c r="DGD110" s="449"/>
      <c r="DGG110" s="572"/>
      <c r="DGH110" s="449"/>
      <c r="DGK110" s="572"/>
      <c r="DGL110" s="449"/>
      <c r="DGO110" s="572"/>
      <c r="DGP110" s="449"/>
      <c r="DGS110" s="572"/>
      <c r="DGT110" s="449"/>
      <c r="DGW110" s="572"/>
      <c r="DGX110" s="449"/>
      <c r="DHA110" s="572"/>
      <c r="DHB110" s="449"/>
      <c r="DHE110" s="572"/>
      <c r="DHF110" s="449"/>
      <c r="DHI110" s="572"/>
      <c r="DHJ110" s="449"/>
      <c r="DHM110" s="572"/>
      <c r="DHN110" s="449"/>
      <c r="DHQ110" s="572"/>
      <c r="DHR110" s="449"/>
      <c r="DHU110" s="572"/>
      <c r="DHV110" s="449"/>
      <c r="DHY110" s="572"/>
      <c r="DHZ110" s="449"/>
      <c r="DIC110" s="572"/>
      <c r="DID110" s="449"/>
      <c r="DIG110" s="572"/>
      <c r="DIH110" s="449"/>
      <c r="DIK110" s="572"/>
      <c r="DIL110" s="449"/>
      <c r="DIO110" s="572"/>
      <c r="DIP110" s="449"/>
      <c r="DIS110" s="572"/>
      <c r="DIT110" s="449"/>
      <c r="DIW110" s="572"/>
      <c r="DIX110" s="449"/>
      <c r="DJA110" s="572"/>
      <c r="DJB110" s="449"/>
      <c r="DJE110" s="572"/>
      <c r="DJF110" s="449"/>
      <c r="DJI110" s="572"/>
      <c r="DJJ110" s="449"/>
      <c r="DJM110" s="572"/>
      <c r="DJN110" s="449"/>
      <c r="DJQ110" s="572"/>
      <c r="DJR110" s="449"/>
      <c r="DJU110" s="572"/>
      <c r="DJV110" s="449"/>
      <c r="DJY110" s="572"/>
      <c r="DJZ110" s="449"/>
      <c r="DKC110" s="572"/>
      <c r="DKD110" s="449"/>
      <c r="DKG110" s="572"/>
      <c r="DKH110" s="449"/>
      <c r="DKK110" s="572"/>
      <c r="DKL110" s="449"/>
      <c r="DKO110" s="572"/>
      <c r="DKP110" s="449"/>
      <c r="DKS110" s="572"/>
      <c r="DKT110" s="449"/>
      <c r="DKW110" s="572"/>
      <c r="DKX110" s="449"/>
      <c r="DLA110" s="572"/>
      <c r="DLB110" s="449"/>
      <c r="DLE110" s="572"/>
      <c r="DLF110" s="449"/>
      <c r="DLI110" s="572"/>
      <c r="DLJ110" s="449"/>
      <c r="DLM110" s="572"/>
      <c r="DLN110" s="449"/>
      <c r="DLQ110" s="572"/>
      <c r="DLR110" s="449"/>
      <c r="DLU110" s="572"/>
      <c r="DLV110" s="449"/>
      <c r="DLY110" s="572"/>
      <c r="DLZ110" s="449"/>
      <c r="DMC110" s="572"/>
      <c r="DMD110" s="449"/>
      <c r="DMG110" s="572"/>
      <c r="DMH110" s="449"/>
      <c r="DMK110" s="572"/>
      <c r="DML110" s="449"/>
      <c r="DMO110" s="572"/>
      <c r="DMP110" s="449"/>
      <c r="DMS110" s="572"/>
      <c r="DMT110" s="449"/>
      <c r="DMW110" s="572"/>
      <c r="DMX110" s="449"/>
      <c r="DNA110" s="572"/>
      <c r="DNB110" s="449"/>
      <c r="DNE110" s="572"/>
      <c r="DNF110" s="449"/>
      <c r="DNI110" s="572"/>
      <c r="DNJ110" s="449"/>
      <c r="DNM110" s="572"/>
      <c r="DNN110" s="449"/>
      <c r="DNQ110" s="572"/>
      <c r="DNR110" s="449"/>
      <c r="DNU110" s="572"/>
      <c r="DNV110" s="449"/>
      <c r="DNY110" s="572"/>
      <c r="DNZ110" s="449"/>
      <c r="DOC110" s="572"/>
      <c r="DOD110" s="449"/>
      <c r="DOG110" s="572"/>
      <c r="DOH110" s="449"/>
      <c r="DOK110" s="572"/>
      <c r="DOL110" s="449"/>
      <c r="DOO110" s="572"/>
      <c r="DOP110" s="449"/>
      <c r="DOS110" s="572"/>
      <c r="DOT110" s="449"/>
      <c r="DOW110" s="572"/>
      <c r="DOX110" s="449"/>
      <c r="DPA110" s="572"/>
      <c r="DPB110" s="449"/>
      <c r="DPE110" s="572"/>
      <c r="DPF110" s="449"/>
      <c r="DPI110" s="572"/>
      <c r="DPJ110" s="449"/>
      <c r="DPM110" s="572"/>
      <c r="DPN110" s="449"/>
      <c r="DPQ110" s="572"/>
      <c r="DPR110" s="449"/>
      <c r="DPU110" s="572"/>
      <c r="DPV110" s="449"/>
      <c r="DPY110" s="572"/>
      <c r="DPZ110" s="449"/>
      <c r="DQC110" s="572"/>
      <c r="DQD110" s="449"/>
      <c r="DQG110" s="572"/>
      <c r="DQH110" s="449"/>
      <c r="DQK110" s="572"/>
      <c r="DQL110" s="449"/>
      <c r="DQO110" s="572"/>
      <c r="DQP110" s="449"/>
      <c r="DQS110" s="572"/>
      <c r="DQT110" s="449"/>
      <c r="DQW110" s="572"/>
      <c r="DQX110" s="449"/>
      <c r="DRA110" s="572"/>
      <c r="DRB110" s="449"/>
      <c r="DRE110" s="572"/>
      <c r="DRF110" s="449"/>
      <c r="DRI110" s="572"/>
      <c r="DRJ110" s="449"/>
      <c r="DRM110" s="572"/>
      <c r="DRN110" s="449"/>
      <c r="DRQ110" s="572"/>
      <c r="DRR110" s="449"/>
      <c r="DRU110" s="572"/>
      <c r="DRV110" s="449"/>
      <c r="DRY110" s="572"/>
      <c r="DRZ110" s="449"/>
      <c r="DSC110" s="572"/>
      <c r="DSD110" s="449"/>
      <c r="DSG110" s="572"/>
      <c r="DSH110" s="449"/>
      <c r="DSK110" s="572"/>
      <c r="DSL110" s="449"/>
      <c r="DSO110" s="572"/>
      <c r="DSP110" s="449"/>
      <c r="DSS110" s="572"/>
      <c r="DST110" s="449"/>
      <c r="DSW110" s="572"/>
      <c r="DSX110" s="449"/>
      <c r="DTA110" s="572"/>
      <c r="DTB110" s="449"/>
      <c r="DTE110" s="572"/>
      <c r="DTF110" s="449"/>
      <c r="DTI110" s="572"/>
      <c r="DTJ110" s="449"/>
      <c r="DTM110" s="572"/>
      <c r="DTN110" s="449"/>
      <c r="DTQ110" s="572"/>
      <c r="DTR110" s="449"/>
      <c r="DTU110" s="572"/>
      <c r="DTV110" s="449"/>
      <c r="DTY110" s="572"/>
      <c r="DTZ110" s="449"/>
      <c r="DUC110" s="572"/>
      <c r="DUD110" s="449"/>
      <c r="DUG110" s="572"/>
      <c r="DUH110" s="449"/>
      <c r="DUK110" s="572"/>
      <c r="DUL110" s="449"/>
      <c r="DUO110" s="572"/>
      <c r="DUP110" s="449"/>
      <c r="DUS110" s="572"/>
      <c r="DUT110" s="449"/>
      <c r="DUW110" s="572"/>
      <c r="DUX110" s="449"/>
      <c r="DVA110" s="572"/>
      <c r="DVB110" s="449"/>
      <c r="DVE110" s="572"/>
      <c r="DVF110" s="449"/>
      <c r="DVI110" s="572"/>
      <c r="DVJ110" s="449"/>
      <c r="DVM110" s="572"/>
      <c r="DVN110" s="449"/>
      <c r="DVQ110" s="572"/>
      <c r="DVR110" s="449"/>
      <c r="DVU110" s="572"/>
      <c r="DVV110" s="449"/>
      <c r="DVY110" s="572"/>
      <c r="DVZ110" s="449"/>
      <c r="DWC110" s="572"/>
      <c r="DWD110" s="449"/>
      <c r="DWG110" s="572"/>
      <c r="DWH110" s="449"/>
      <c r="DWK110" s="572"/>
      <c r="DWL110" s="449"/>
      <c r="DWO110" s="572"/>
      <c r="DWP110" s="449"/>
      <c r="DWS110" s="572"/>
      <c r="DWT110" s="449"/>
      <c r="DWW110" s="572"/>
      <c r="DWX110" s="449"/>
      <c r="DXA110" s="572"/>
      <c r="DXB110" s="449"/>
      <c r="DXE110" s="572"/>
      <c r="DXF110" s="449"/>
      <c r="DXI110" s="572"/>
      <c r="DXJ110" s="449"/>
      <c r="DXM110" s="572"/>
      <c r="DXN110" s="449"/>
      <c r="DXQ110" s="572"/>
      <c r="DXR110" s="449"/>
      <c r="DXU110" s="572"/>
      <c r="DXV110" s="449"/>
      <c r="DXY110" s="572"/>
      <c r="DXZ110" s="449"/>
      <c r="DYC110" s="572"/>
      <c r="DYD110" s="449"/>
      <c r="DYG110" s="572"/>
      <c r="DYH110" s="449"/>
      <c r="DYK110" s="572"/>
      <c r="DYL110" s="449"/>
      <c r="DYO110" s="572"/>
      <c r="DYP110" s="449"/>
      <c r="DYS110" s="572"/>
      <c r="DYT110" s="449"/>
      <c r="DYW110" s="572"/>
      <c r="DYX110" s="449"/>
      <c r="DZA110" s="572"/>
      <c r="DZB110" s="449"/>
      <c r="DZE110" s="572"/>
      <c r="DZF110" s="449"/>
      <c r="DZI110" s="572"/>
      <c r="DZJ110" s="449"/>
      <c r="DZM110" s="572"/>
      <c r="DZN110" s="449"/>
      <c r="DZQ110" s="572"/>
      <c r="DZR110" s="449"/>
      <c r="DZU110" s="572"/>
      <c r="DZV110" s="449"/>
      <c r="DZY110" s="572"/>
      <c r="DZZ110" s="449"/>
      <c r="EAC110" s="572"/>
      <c r="EAD110" s="449"/>
      <c r="EAG110" s="572"/>
      <c r="EAH110" s="449"/>
      <c r="EAK110" s="572"/>
      <c r="EAL110" s="449"/>
      <c r="EAO110" s="572"/>
      <c r="EAP110" s="449"/>
      <c r="EAS110" s="572"/>
      <c r="EAT110" s="449"/>
      <c r="EAW110" s="572"/>
      <c r="EAX110" s="449"/>
      <c r="EBA110" s="572"/>
      <c r="EBB110" s="449"/>
      <c r="EBE110" s="572"/>
      <c r="EBF110" s="449"/>
      <c r="EBI110" s="572"/>
      <c r="EBJ110" s="449"/>
      <c r="EBM110" s="572"/>
      <c r="EBN110" s="449"/>
      <c r="EBQ110" s="572"/>
      <c r="EBR110" s="449"/>
      <c r="EBU110" s="572"/>
      <c r="EBV110" s="449"/>
      <c r="EBY110" s="572"/>
      <c r="EBZ110" s="449"/>
      <c r="ECC110" s="572"/>
      <c r="ECD110" s="449"/>
      <c r="ECG110" s="572"/>
      <c r="ECH110" s="449"/>
      <c r="ECK110" s="572"/>
      <c r="ECL110" s="449"/>
      <c r="ECO110" s="572"/>
      <c r="ECP110" s="449"/>
      <c r="ECS110" s="572"/>
      <c r="ECT110" s="449"/>
      <c r="ECW110" s="572"/>
      <c r="ECX110" s="449"/>
      <c r="EDA110" s="572"/>
      <c r="EDB110" s="449"/>
      <c r="EDE110" s="572"/>
      <c r="EDF110" s="449"/>
      <c r="EDI110" s="572"/>
      <c r="EDJ110" s="449"/>
      <c r="EDM110" s="572"/>
      <c r="EDN110" s="449"/>
      <c r="EDQ110" s="572"/>
      <c r="EDR110" s="449"/>
      <c r="EDU110" s="572"/>
      <c r="EDV110" s="449"/>
      <c r="EDY110" s="572"/>
      <c r="EDZ110" s="449"/>
      <c r="EEC110" s="572"/>
      <c r="EED110" s="449"/>
      <c r="EEG110" s="572"/>
      <c r="EEH110" s="449"/>
      <c r="EEK110" s="572"/>
      <c r="EEL110" s="449"/>
      <c r="EEO110" s="572"/>
      <c r="EEP110" s="449"/>
      <c r="EES110" s="572"/>
      <c r="EET110" s="449"/>
      <c r="EEW110" s="572"/>
      <c r="EEX110" s="449"/>
      <c r="EFA110" s="572"/>
      <c r="EFB110" s="449"/>
      <c r="EFE110" s="572"/>
      <c r="EFF110" s="449"/>
      <c r="EFI110" s="572"/>
      <c r="EFJ110" s="449"/>
      <c r="EFM110" s="572"/>
      <c r="EFN110" s="449"/>
      <c r="EFQ110" s="572"/>
      <c r="EFR110" s="449"/>
      <c r="EFU110" s="572"/>
      <c r="EFV110" s="449"/>
      <c r="EFY110" s="572"/>
      <c r="EFZ110" s="449"/>
      <c r="EGC110" s="572"/>
      <c r="EGD110" s="449"/>
      <c r="EGG110" s="572"/>
      <c r="EGH110" s="449"/>
      <c r="EGK110" s="572"/>
      <c r="EGL110" s="449"/>
      <c r="EGO110" s="572"/>
      <c r="EGP110" s="449"/>
      <c r="EGS110" s="572"/>
      <c r="EGT110" s="449"/>
      <c r="EGW110" s="572"/>
      <c r="EGX110" s="449"/>
      <c r="EHA110" s="572"/>
      <c r="EHB110" s="449"/>
      <c r="EHE110" s="572"/>
      <c r="EHF110" s="449"/>
      <c r="EHI110" s="572"/>
      <c r="EHJ110" s="449"/>
      <c r="EHM110" s="572"/>
      <c r="EHN110" s="449"/>
      <c r="EHQ110" s="572"/>
      <c r="EHR110" s="449"/>
      <c r="EHU110" s="572"/>
      <c r="EHV110" s="449"/>
      <c r="EHY110" s="572"/>
      <c r="EHZ110" s="449"/>
      <c r="EIC110" s="572"/>
      <c r="EID110" s="449"/>
      <c r="EIG110" s="572"/>
      <c r="EIH110" s="449"/>
      <c r="EIK110" s="572"/>
      <c r="EIL110" s="449"/>
      <c r="EIO110" s="572"/>
      <c r="EIP110" s="449"/>
      <c r="EIS110" s="572"/>
      <c r="EIT110" s="449"/>
      <c r="EIW110" s="572"/>
      <c r="EIX110" s="449"/>
      <c r="EJA110" s="572"/>
      <c r="EJB110" s="449"/>
      <c r="EJE110" s="572"/>
      <c r="EJF110" s="449"/>
      <c r="EJI110" s="572"/>
      <c r="EJJ110" s="449"/>
      <c r="EJM110" s="572"/>
      <c r="EJN110" s="449"/>
      <c r="EJQ110" s="572"/>
      <c r="EJR110" s="449"/>
      <c r="EJU110" s="572"/>
      <c r="EJV110" s="449"/>
      <c r="EJY110" s="572"/>
      <c r="EJZ110" s="449"/>
      <c r="EKC110" s="572"/>
      <c r="EKD110" s="449"/>
      <c r="EKG110" s="572"/>
      <c r="EKH110" s="449"/>
      <c r="EKK110" s="572"/>
      <c r="EKL110" s="449"/>
      <c r="EKO110" s="572"/>
      <c r="EKP110" s="449"/>
      <c r="EKS110" s="572"/>
      <c r="EKT110" s="449"/>
      <c r="EKW110" s="572"/>
      <c r="EKX110" s="449"/>
      <c r="ELA110" s="572"/>
      <c r="ELB110" s="449"/>
      <c r="ELE110" s="572"/>
      <c r="ELF110" s="449"/>
      <c r="ELI110" s="572"/>
      <c r="ELJ110" s="449"/>
      <c r="ELM110" s="572"/>
      <c r="ELN110" s="449"/>
      <c r="ELQ110" s="572"/>
      <c r="ELR110" s="449"/>
      <c r="ELU110" s="572"/>
      <c r="ELV110" s="449"/>
      <c r="ELY110" s="572"/>
      <c r="ELZ110" s="449"/>
      <c r="EMC110" s="572"/>
      <c r="EMD110" s="449"/>
      <c r="EMG110" s="572"/>
      <c r="EMH110" s="449"/>
      <c r="EMK110" s="572"/>
      <c r="EML110" s="449"/>
      <c r="EMO110" s="572"/>
      <c r="EMP110" s="449"/>
      <c r="EMS110" s="572"/>
      <c r="EMT110" s="449"/>
      <c r="EMW110" s="572"/>
      <c r="EMX110" s="449"/>
      <c r="ENA110" s="572"/>
      <c r="ENB110" s="449"/>
      <c r="ENE110" s="572"/>
      <c r="ENF110" s="449"/>
      <c r="ENI110" s="572"/>
      <c r="ENJ110" s="449"/>
      <c r="ENM110" s="572"/>
      <c r="ENN110" s="449"/>
      <c r="ENQ110" s="572"/>
      <c r="ENR110" s="449"/>
      <c r="ENU110" s="572"/>
      <c r="ENV110" s="449"/>
      <c r="ENY110" s="572"/>
      <c r="ENZ110" s="449"/>
      <c r="EOC110" s="572"/>
      <c r="EOD110" s="449"/>
      <c r="EOG110" s="572"/>
      <c r="EOH110" s="449"/>
      <c r="EOK110" s="572"/>
      <c r="EOL110" s="449"/>
      <c r="EOO110" s="572"/>
      <c r="EOP110" s="449"/>
      <c r="EOS110" s="572"/>
      <c r="EOT110" s="449"/>
      <c r="EOW110" s="572"/>
      <c r="EOX110" s="449"/>
      <c r="EPA110" s="572"/>
      <c r="EPB110" s="449"/>
      <c r="EPE110" s="572"/>
      <c r="EPF110" s="449"/>
      <c r="EPI110" s="572"/>
      <c r="EPJ110" s="449"/>
      <c r="EPM110" s="572"/>
      <c r="EPN110" s="449"/>
      <c r="EPQ110" s="572"/>
      <c r="EPR110" s="449"/>
      <c r="EPU110" s="572"/>
      <c r="EPV110" s="449"/>
      <c r="EPY110" s="572"/>
      <c r="EPZ110" s="449"/>
      <c r="EQC110" s="572"/>
      <c r="EQD110" s="449"/>
      <c r="EQG110" s="572"/>
      <c r="EQH110" s="449"/>
      <c r="EQK110" s="572"/>
      <c r="EQL110" s="449"/>
      <c r="EQO110" s="572"/>
      <c r="EQP110" s="449"/>
      <c r="EQS110" s="572"/>
      <c r="EQT110" s="449"/>
      <c r="EQW110" s="572"/>
      <c r="EQX110" s="449"/>
      <c r="ERA110" s="572"/>
      <c r="ERB110" s="449"/>
      <c r="ERE110" s="572"/>
      <c r="ERF110" s="449"/>
      <c r="ERI110" s="572"/>
      <c r="ERJ110" s="449"/>
      <c r="ERM110" s="572"/>
      <c r="ERN110" s="449"/>
      <c r="ERQ110" s="572"/>
      <c r="ERR110" s="449"/>
      <c r="ERU110" s="572"/>
      <c r="ERV110" s="449"/>
      <c r="ERY110" s="572"/>
      <c r="ERZ110" s="449"/>
      <c r="ESC110" s="572"/>
      <c r="ESD110" s="449"/>
      <c r="ESG110" s="572"/>
      <c r="ESH110" s="449"/>
      <c r="ESK110" s="572"/>
      <c r="ESL110" s="449"/>
      <c r="ESO110" s="572"/>
      <c r="ESP110" s="449"/>
      <c r="ESS110" s="572"/>
      <c r="EST110" s="449"/>
      <c r="ESW110" s="572"/>
      <c r="ESX110" s="449"/>
      <c r="ETA110" s="572"/>
      <c r="ETB110" s="449"/>
      <c r="ETE110" s="572"/>
      <c r="ETF110" s="449"/>
      <c r="ETI110" s="572"/>
      <c r="ETJ110" s="449"/>
      <c r="ETM110" s="572"/>
      <c r="ETN110" s="449"/>
      <c r="ETQ110" s="572"/>
      <c r="ETR110" s="449"/>
      <c r="ETU110" s="572"/>
      <c r="ETV110" s="449"/>
      <c r="ETY110" s="572"/>
      <c r="ETZ110" s="449"/>
      <c r="EUC110" s="572"/>
      <c r="EUD110" s="449"/>
      <c r="EUG110" s="572"/>
      <c r="EUH110" s="449"/>
      <c r="EUK110" s="572"/>
      <c r="EUL110" s="449"/>
      <c r="EUO110" s="572"/>
      <c r="EUP110" s="449"/>
      <c r="EUS110" s="572"/>
      <c r="EUT110" s="449"/>
      <c r="EUW110" s="572"/>
      <c r="EUX110" s="449"/>
      <c r="EVA110" s="572"/>
      <c r="EVB110" s="449"/>
      <c r="EVE110" s="572"/>
      <c r="EVF110" s="449"/>
      <c r="EVI110" s="572"/>
      <c r="EVJ110" s="449"/>
      <c r="EVM110" s="572"/>
      <c r="EVN110" s="449"/>
      <c r="EVQ110" s="572"/>
      <c r="EVR110" s="449"/>
      <c r="EVU110" s="572"/>
      <c r="EVV110" s="449"/>
      <c r="EVY110" s="572"/>
      <c r="EVZ110" s="449"/>
      <c r="EWC110" s="572"/>
      <c r="EWD110" s="449"/>
      <c r="EWG110" s="572"/>
      <c r="EWH110" s="449"/>
      <c r="EWK110" s="572"/>
      <c r="EWL110" s="449"/>
      <c r="EWO110" s="572"/>
      <c r="EWP110" s="449"/>
      <c r="EWS110" s="572"/>
      <c r="EWT110" s="449"/>
      <c r="EWW110" s="572"/>
      <c r="EWX110" s="449"/>
      <c r="EXA110" s="572"/>
      <c r="EXB110" s="449"/>
      <c r="EXE110" s="572"/>
      <c r="EXF110" s="449"/>
      <c r="EXI110" s="572"/>
      <c r="EXJ110" s="449"/>
      <c r="EXM110" s="572"/>
      <c r="EXN110" s="449"/>
      <c r="EXQ110" s="572"/>
      <c r="EXR110" s="449"/>
      <c r="EXU110" s="572"/>
      <c r="EXV110" s="449"/>
      <c r="EXY110" s="572"/>
      <c r="EXZ110" s="449"/>
      <c r="EYC110" s="572"/>
      <c r="EYD110" s="449"/>
      <c r="EYG110" s="572"/>
      <c r="EYH110" s="449"/>
      <c r="EYK110" s="572"/>
      <c r="EYL110" s="449"/>
      <c r="EYO110" s="572"/>
      <c r="EYP110" s="449"/>
      <c r="EYS110" s="572"/>
      <c r="EYT110" s="449"/>
      <c r="EYW110" s="572"/>
      <c r="EYX110" s="449"/>
      <c r="EZA110" s="572"/>
      <c r="EZB110" s="449"/>
      <c r="EZE110" s="572"/>
      <c r="EZF110" s="449"/>
      <c r="EZI110" s="572"/>
      <c r="EZJ110" s="449"/>
      <c r="EZM110" s="572"/>
      <c r="EZN110" s="449"/>
      <c r="EZQ110" s="572"/>
      <c r="EZR110" s="449"/>
      <c r="EZU110" s="572"/>
      <c r="EZV110" s="449"/>
      <c r="EZY110" s="572"/>
      <c r="EZZ110" s="449"/>
      <c r="FAC110" s="572"/>
      <c r="FAD110" s="449"/>
      <c r="FAG110" s="572"/>
      <c r="FAH110" s="449"/>
      <c r="FAK110" s="572"/>
      <c r="FAL110" s="449"/>
      <c r="FAO110" s="572"/>
      <c r="FAP110" s="449"/>
      <c r="FAS110" s="572"/>
      <c r="FAT110" s="449"/>
      <c r="FAW110" s="572"/>
      <c r="FAX110" s="449"/>
      <c r="FBA110" s="572"/>
      <c r="FBB110" s="449"/>
      <c r="FBE110" s="572"/>
      <c r="FBF110" s="449"/>
      <c r="FBI110" s="572"/>
      <c r="FBJ110" s="449"/>
      <c r="FBM110" s="572"/>
      <c r="FBN110" s="449"/>
      <c r="FBQ110" s="572"/>
      <c r="FBR110" s="449"/>
      <c r="FBU110" s="572"/>
      <c r="FBV110" s="449"/>
      <c r="FBY110" s="572"/>
      <c r="FBZ110" s="449"/>
      <c r="FCC110" s="572"/>
      <c r="FCD110" s="449"/>
      <c r="FCG110" s="572"/>
      <c r="FCH110" s="449"/>
      <c r="FCK110" s="572"/>
      <c r="FCL110" s="449"/>
      <c r="FCO110" s="572"/>
      <c r="FCP110" s="449"/>
      <c r="FCS110" s="572"/>
      <c r="FCT110" s="449"/>
      <c r="FCW110" s="572"/>
      <c r="FCX110" s="449"/>
      <c r="FDA110" s="572"/>
      <c r="FDB110" s="449"/>
      <c r="FDE110" s="572"/>
      <c r="FDF110" s="449"/>
      <c r="FDI110" s="572"/>
      <c r="FDJ110" s="449"/>
      <c r="FDM110" s="572"/>
      <c r="FDN110" s="449"/>
      <c r="FDQ110" s="572"/>
      <c r="FDR110" s="449"/>
      <c r="FDU110" s="572"/>
      <c r="FDV110" s="449"/>
      <c r="FDY110" s="572"/>
      <c r="FDZ110" s="449"/>
      <c r="FEC110" s="572"/>
      <c r="FED110" s="449"/>
      <c r="FEG110" s="572"/>
      <c r="FEH110" s="449"/>
      <c r="FEK110" s="572"/>
      <c r="FEL110" s="449"/>
      <c r="FEO110" s="572"/>
      <c r="FEP110" s="449"/>
      <c r="FES110" s="572"/>
      <c r="FET110" s="449"/>
      <c r="FEW110" s="572"/>
      <c r="FEX110" s="449"/>
      <c r="FFA110" s="572"/>
      <c r="FFB110" s="449"/>
      <c r="FFE110" s="572"/>
      <c r="FFF110" s="449"/>
      <c r="FFI110" s="572"/>
      <c r="FFJ110" s="449"/>
      <c r="FFM110" s="572"/>
      <c r="FFN110" s="449"/>
      <c r="FFQ110" s="572"/>
      <c r="FFR110" s="449"/>
      <c r="FFU110" s="572"/>
      <c r="FFV110" s="449"/>
      <c r="FFY110" s="572"/>
      <c r="FFZ110" s="449"/>
      <c r="FGC110" s="572"/>
      <c r="FGD110" s="449"/>
      <c r="FGG110" s="572"/>
      <c r="FGH110" s="449"/>
      <c r="FGK110" s="572"/>
      <c r="FGL110" s="449"/>
      <c r="FGO110" s="572"/>
      <c r="FGP110" s="449"/>
      <c r="FGS110" s="572"/>
      <c r="FGT110" s="449"/>
      <c r="FGW110" s="572"/>
      <c r="FGX110" s="449"/>
      <c r="FHA110" s="572"/>
      <c r="FHB110" s="449"/>
      <c r="FHE110" s="572"/>
      <c r="FHF110" s="449"/>
      <c r="FHI110" s="572"/>
      <c r="FHJ110" s="449"/>
      <c r="FHM110" s="572"/>
      <c r="FHN110" s="449"/>
      <c r="FHQ110" s="572"/>
      <c r="FHR110" s="449"/>
      <c r="FHU110" s="572"/>
      <c r="FHV110" s="449"/>
      <c r="FHY110" s="572"/>
      <c r="FHZ110" s="449"/>
      <c r="FIC110" s="572"/>
      <c r="FID110" s="449"/>
      <c r="FIG110" s="572"/>
      <c r="FIH110" s="449"/>
      <c r="FIK110" s="572"/>
      <c r="FIL110" s="449"/>
      <c r="FIO110" s="572"/>
      <c r="FIP110" s="449"/>
      <c r="FIS110" s="572"/>
      <c r="FIT110" s="449"/>
      <c r="FIW110" s="572"/>
      <c r="FIX110" s="449"/>
      <c r="FJA110" s="572"/>
      <c r="FJB110" s="449"/>
      <c r="FJE110" s="572"/>
      <c r="FJF110" s="449"/>
      <c r="FJI110" s="572"/>
      <c r="FJJ110" s="449"/>
      <c r="FJM110" s="572"/>
      <c r="FJN110" s="449"/>
      <c r="FJQ110" s="572"/>
      <c r="FJR110" s="449"/>
      <c r="FJU110" s="572"/>
      <c r="FJV110" s="449"/>
      <c r="FJY110" s="572"/>
      <c r="FJZ110" s="449"/>
      <c r="FKC110" s="572"/>
      <c r="FKD110" s="449"/>
      <c r="FKG110" s="572"/>
      <c r="FKH110" s="449"/>
      <c r="FKK110" s="572"/>
      <c r="FKL110" s="449"/>
      <c r="FKO110" s="572"/>
      <c r="FKP110" s="449"/>
      <c r="FKS110" s="572"/>
      <c r="FKT110" s="449"/>
      <c r="FKW110" s="572"/>
      <c r="FKX110" s="449"/>
      <c r="FLA110" s="572"/>
      <c r="FLB110" s="449"/>
      <c r="FLE110" s="572"/>
      <c r="FLF110" s="449"/>
      <c r="FLI110" s="572"/>
      <c r="FLJ110" s="449"/>
      <c r="FLM110" s="572"/>
      <c r="FLN110" s="449"/>
      <c r="FLQ110" s="572"/>
      <c r="FLR110" s="449"/>
      <c r="FLU110" s="572"/>
      <c r="FLV110" s="449"/>
      <c r="FLY110" s="572"/>
      <c r="FLZ110" s="449"/>
      <c r="FMC110" s="572"/>
      <c r="FMD110" s="449"/>
      <c r="FMG110" s="572"/>
      <c r="FMH110" s="449"/>
      <c r="FMK110" s="572"/>
      <c r="FML110" s="449"/>
      <c r="FMO110" s="572"/>
      <c r="FMP110" s="449"/>
      <c r="FMS110" s="572"/>
      <c r="FMT110" s="449"/>
      <c r="FMW110" s="572"/>
      <c r="FMX110" s="449"/>
      <c r="FNA110" s="572"/>
      <c r="FNB110" s="449"/>
      <c r="FNE110" s="572"/>
      <c r="FNF110" s="449"/>
      <c r="FNI110" s="572"/>
      <c r="FNJ110" s="449"/>
      <c r="FNM110" s="572"/>
      <c r="FNN110" s="449"/>
      <c r="FNQ110" s="572"/>
      <c r="FNR110" s="449"/>
      <c r="FNU110" s="572"/>
      <c r="FNV110" s="449"/>
      <c r="FNY110" s="572"/>
      <c r="FNZ110" s="449"/>
      <c r="FOC110" s="572"/>
      <c r="FOD110" s="449"/>
      <c r="FOG110" s="572"/>
      <c r="FOH110" s="449"/>
      <c r="FOK110" s="572"/>
      <c r="FOL110" s="449"/>
      <c r="FOO110" s="572"/>
      <c r="FOP110" s="449"/>
      <c r="FOS110" s="572"/>
      <c r="FOT110" s="449"/>
      <c r="FOW110" s="572"/>
      <c r="FOX110" s="449"/>
      <c r="FPA110" s="572"/>
      <c r="FPB110" s="449"/>
      <c r="FPE110" s="572"/>
      <c r="FPF110" s="449"/>
      <c r="FPI110" s="572"/>
      <c r="FPJ110" s="449"/>
      <c r="FPM110" s="572"/>
      <c r="FPN110" s="449"/>
      <c r="FPQ110" s="572"/>
      <c r="FPR110" s="449"/>
      <c r="FPU110" s="572"/>
      <c r="FPV110" s="449"/>
      <c r="FPY110" s="572"/>
      <c r="FPZ110" s="449"/>
      <c r="FQC110" s="572"/>
      <c r="FQD110" s="449"/>
      <c r="FQG110" s="572"/>
      <c r="FQH110" s="449"/>
      <c r="FQK110" s="572"/>
      <c r="FQL110" s="449"/>
      <c r="FQO110" s="572"/>
      <c r="FQP110" s="449"/>
      <c r="FQS110" s="572"/>
      <c r="FQT110" s="449"/>
      <c r="FQW110" s="572"/>
      <c r="FQX110" s="449"/>
      <c r="FRA110" s="572"/>
      <c r="FRB110" s="449"/>
      <c r="FRE110" s="572"/>
      <c r="FRF110" s="449"/>
      <c r="FRI110" s="572"/>
      <c r="FRJ110" s="449"/>
      <c r="FRM110" s="572"/>
      <c r="FRN110" s="449"/>
      <c r="FRQ110" s="572"/>
      <c r="FRR110" s="449"/>
      <c r="FRU110" s="572"/>
      <c r="FRV110" s="449"/>
      <c r="FRY110" s="572"/>
      <c r="FRZ110" s="449"/>
      <c r="FSC110" s="572"/>
      <c r="FSD110" s="449"/>
      <c r="FSG110" s="572"/>
      <c r="FSH110" s="449"/>
      <c r="FSK110" s="572"/>
      <c r="FSL110" s="449"/>
      <c r="FSO110" s="572"/>
      <c r="FSP110" s="449"/>
      <c r="FSS110" s="572"/>
      <c r="FST110" s="449"/>
      <c r="FSW110" s="572"/>
      <c r="FSX110" s="449"/>
      <c r="FTA110" s="572"/>
      <c r="FTB110" s="449"/>
      <c r="FTE110" s="572"/>
      <c r="FTF110" s="449"/>
      <c r="FTI110" s="572"/>
      <c r="FTJ110" s="449"/>
      <c r="FTM110" s="572"/>
      <c r="FTN110" s="449"/>
      <c r="FTQ110" s="572"/>
      <c r="FTR110" s="449"/>
      <c r="FTU110" s="572"/>
      <c r="FTV110" s="449"/>
      <c r="FTY110" s="572"/>
      <c r="FTZ110" s="449"/>
      <c r="FUC110" s="572"/>
      <c r="FUD110" s="449"/>
      <c r="FUG110" s="572"/>
      <c r="FUH110" s="449"/>
      <c r="FUK110" s="572"/>
      <c r="FUL110" s="449"/>
      <c r="FUO110" s="572"/>
      <c r="FUP110" s="449"/>
      <c r="FUS110" s="572"/>
      <c r="FUT110" s="449"/>
      <c r="FUW110" s="572"/>
      <c r="FUX110" s="449"/>
      <c r="FVA110" s="572"/>
      <c r="FVB110" s="449"/>
      <c r="FVE110" s="572"/>
      <c r="FVF110" s="449"/>
      <c r="FVI110" s="572"/>
      <c r="FVJ110" s="449"/>
      <c r="FVM110" s="572"/>
      <c r="FVN110" s="449"/>
      <c r="FVQ110" s="572"/>
      <c r="FVR110" s="449"/>
      <c r="FVU110" s="572"/>
      <c r="FVV110" s="449"/>
      <c r="FVY110" s="572"/>
      <c r="FVZ110" s="449"/>
      <c r="FWC110" s="572"/>
      <c r="FWD110" s="449"/>
      <c r="FWG110" s="572"/>
      <c r="FWH110" s="449"/>
      <c r="FWK110" s="572"/>
      <c r="FWL110" s="449"/>
      <c r="FWO110" s="572"/>
      <c r="FWP110" s="449"/>
      <c r="FWS110" s="572"/>
      <c r="FWT110" s="449"/>
      <c r="FWW110" s="572"/>
      <c r="FWX110" s="449"/>
      <c r="FXA110" s="572"/>
      <c r="FXB110" s="449"/>
      <c r="FXE110" s="572"/>
      <c r="FXF110" s="449"/>
      <c r="FXI110" s="572"/>
      <c r="FXJ110" s="449"/>
      <c r="FXM110" s="572"/>
      <c r="FXN110" s="449"/>
      <c r="FXQ110" s="572"/>
      <c r="FXR110" s="449"/>
      <c r="FXU110" s="572"/>
      <c r="FXV110" s="449"/>
      <c r="FXY110" s="572"/>
      <c r="FXZ110" s="449"/>
      <c r="FYC110" s="572"/>
      <c r="FYD110" s="449"/>
      <c r="FYG110" s="572"/>
      <c r="FYH110" s="449"/>
      <c r="FYK110" s="572"/>
      <c r="FYL110" s="449"/>
      <c r="FYO110" s="572"/>
      <c r="FYP110" s="449"/>
      <c r="FYS110" s="572"/>
      <c r="FYT110" s="449"/>
      <c r="FYW110" s="572"/>
      <c r="FYX110" s="449"/>
      <c r="FZA110" s="572"/>
      <c r="FZB110" s="449"/>
      <c r="FZE110" s="572"/>
      <c r="FZF110" s="449"/>
      <c r="FZI110" s="572"/>
      <c r="FZJ110" s="449"/>
      <c r="FZM110" s="572"/>
      <c r="FZN110" s="449"/>
      <c r="FZQ110" s="572"/>
      <c r="FZR110" s="449"/>
      <c r="FZU110" s="572"/>
      <c r="FZV110" s="449"/>
      <c r="FZY110" s="572"/>
      <c r="FZZ110" s="449"/>
      <c r="GAC110" s="572"/>
      <c r="GAD110" s="449"/>
      <c r="GAG110" s="572"/>
      <c r="GAH110" s="449"/>
      <c r="GAK110" s="572"/>
      <c r="GAL110" s="449"/>
      <c r="GAO110" s="572"/>
      <c r="GAP110" s="449"/>
      <c r="GAS110" s="572"/>
      <c r="GAT110" s="449"/>
      <c r="GAW110" s="572"/>
      <c r="GAX110" s="449"/>
      <c r="GBA110" s="572"/>
      <c r="GBB110" s="449"/>
      <c r="GBE110" s="572"/>
      <c r="GBF110" s="449"/>
      <c r="GBI110" s="572"/>
      <c r="GBJ110" s="449"/>
      <c r="GBM110" s="572"/>
      <c r="GBN110" s="449"/>
      <c r="GBQ110" s="572"/>
      <c r="GBR110" s="449"/>
      <c r="GBU110" s="572"/>
      <c r="GBV110" s="449"/>
      <c r="GBY110" s="572"/>
      <c r="GBZ110" s="449"/>
      <c r="GCC110" s="572"/>
      <c r="GCD110" s="449"/>
      <c r="GCG110" s="572"/>
      <c r="GCH110" s="449"/>
      <c r="GCK110" s="572"/>
      <c r="GCL110" s="449"/>
      <c r="GCO110" s="572"/>
      <c r="GCP110" s="449"/>
      <c r="GCS110" s="572"/>
      <c r="GCT110" s="449"/>
      <c r="GCW110" s="572"/>
      <c r="GCX110" s="449"/>
      <c r="GDA110" s="572"/>
      <c r="GDB110" s="449"/>
      <c r="GDE110" s="572"/>
      <c r="GDF110" s="449"/>
      <c r="GDI110" s="572"/>
      <c r="GDJ110" s="449"/>
      <c r="GDM110" s="572"/>
      <c r="GDN110" s="449"/>
      <c r="GDQ110" s="572"/>
      <c r="GDR110" s="449"/>
      <c r="GDU110" s="572"/>
      <c r="GDV110" s="449"/>
      <c r="GDY110" s="572"/>
      <c r="GDZ110" s="449"/>
      <c r="GEC110" s="572"/>
      <c r="GED110" s="449"/>
      <c r="GEG110" s="572"/>
      <c r="GEH110" s="449"/>
      <c r="GEK110" s="572"/>
      <c r="GEL110" s="449"/>
      <c r="GEO110" s="572"/>
      <c r="GEP110" s="449"/>
      <c r="GES110" s="572"/>
      <c r="GET110" s="449"/>
      <c r="GEW110" s="572"/>
      <c r="GEX110" s="449"/>
      <c r="GFA110" s="572"/>
      <c r="GFB110" s="449"/>
      <c r="GFE110" s="572"/>
      <c r="GFF110" s="449"/>
      <c r="GFI110" s="572"/>
      <c r="GFJ110" s="449"/>
      <c r="GFM110" s="572"/>
      <c r="GFN110" s="449"/>
      <c r="GFQ110" s="572"/>
      <c r="GFR110" s="449"/>
      <c r="GFU110" s="572"/>
      <c r="GFV110" s="449"/>
      <c r="GFY110" s="572"/>
      <c r="GFZ110" s="449"/>
      <c r="GGC110" s="572"/>
      <c r="GGD110" s="449"/>
      <c r="GGG110" s="572"/>
      <c r="GGH110" s="449"/>
      <c r="GGK110" s="572"/>
      <c r="GGL110" s="449"/>
      <c r="GGO110" s="572"/>
      <c r="GGP110" s="449"/>
      <c r="GGS110" s="572"/>
      <c r="GGT110" s="449"/>
      <c r="GGW110" s="572"/>
      <c r="GGX110" s="449"/>
      <c r="GHA110" s="572"/>
      <c r="GHB110" s="449"/>
      <c r="GHE110" s="572"/>
      <c r="GHF110" s="449"/>
      <c r="GHI110" s="572"/>
      <c r="GHJ110" s="449"/>
      <c r="GHM110" s="572"/>
      <c r="GHN110" s="449"/>
      <c r="GHQ110" s="572"/>
      <c r="GHR110" s="449"/>
      <c r="GHU110" s="572"/>
      <c r="GHV110" s="449"/>
      <c r="GHY110" s="572"/>
      <c r="GHZ110" s="449"/>
      <c r="GIC110" s="572"/>
      <c r="GID110" s="449"/>
      <c r="GIG110" s="572"/>
      <c r="GIH110" s="449"/>
      <c r="GIK110" s="572"/>
      <c r="GIL110" s="449"/>
      <c r="GIO110" s="572"/>
      <c r="GIP110" s="449"/>
      <c r="GIS110" s="572"/>
      <c r="GIT110" s="449"/>
      <c r="GIW110" s="572"/>
      <c r="GIX110" s="449"/>
      <c r="GJA110" s="572"/>
      <c r="GJB110" s="449"/>
      <c r="GJE110" s="572"/>
      <c r="GJF110" s="449"/>
      <c r="GJI110" s="572"/>
      <c r="GJJ110" s="449"/>
      <c r="GJM110" s="572"/>
      <c r="GJN110" s="449"/>
      <c r="GJQ110" s="572"/>
      <c r="GJR110" s="449"/>
      <c r="GJU110" s="572"/>
      <c r="GJV110" s="449"/>
      <c r="GJY110" s="572"/>
      <c r="GJZ110" s="449"/>
      <c r="GKC110" s="572"/>
      <c r="GKD110" s="449"/>
      <c r="GKG110" s="572"/>
      <c r="GKH110" s="449"/>
      <c r="GKK110" s="572"/>
      <c r="GKL110" s="449"/>
      <c r="GKO110" s="572"/>
      <c r="GKP110" s="449"/>
      <c r="GKS110" s="572"/>
      <c r="GKT110" s="449"/>
      <c r="GKW110" s="572"/>
      <c r="GKX110" s="449"/>
      <c r="GLA110" s="572"/>
      <c r="GLB110" s="449"/>
      <c r="GLE110" s="572"/>
      <c r="GLF110" s="449"/>
      <c r="GLI110" s="572"/>
      <c r="GLJ110" s="449"/>
      <c r="GLM110" s="572"/>
      <c r="GLN110" s="449"/>
      <c r="GLQ110" s="572"/>
      <c r="GLR110" s="449"/>
      <c r="GLU110" s="572"/>
      <c r="GLV110" s="449"/>
      <c r="GLY110" s="572"/>
      <c r="GLZ110" s="449"/>
      <c r="GMC110" s="572"/>
      <c r="GMD110" s="449"/>
      <c r="GMG110" s="572"/>
      <c r="GMH110" s="449"/>
      <c r="GMK110" s="572"/>
      <c r="GML110" s="449"/>
      <c r="GMO110" s="572"/>
      <c r="GMP110" s="449"/>
      <c r="GMS110" s="572"/>
      <c r="GMT110" s="449"/>
      <c r="GMW110" s="572"/>
      <c r="GMX110" s="449"/>
      <c r="GNA110" s="572"/>
      <c r="GNB110" s="449"/>
      <c r="GNE110" s="572"/>
      <c r="GNF110" s="449"/>
      <c r="GNI110" s="572"/>
      <c r="GNJ110" s="449"/>
      <c r="GNM110" s="572"/>
      <c r="GNN110" s="449"/>
      <c r="GNQ110" s="572"/>
      <c r="GNR110" s="449"/>
      <c r="GNU110" s="572"/>
      <c r="GNV110" s="449"/>
      <c r="GNY110" s="572"/>
      <c r="GNZ110" s="449"/>
      <c r="GOC110" s="572"/>
      <c r="GOD110" s="449"/>
      <c r="GOG110" s="572"/>
      <c r="GOH110" s="449"/>
      <c r="GOK110" s="572"/>
      <c r="GOL110" s="449"/>
      <c r="GOO110" s="572"/>
      <c r="GOP110" s="449"/>
      <c r="GOS110" s="572"/>
      <c r="GOT110" s="449"/>
      <c r="GOW110" s="572"/>
      <c r="GOX110" s="449"/>
      <c r="GPA110" s="572"/>
      <c r="GPB110" s="449"/>
      <c r="GPE110" s="572"/>
      <c r="GPF110" s="449"/>
      <c r="GPI110" s="572"/>
      <c r="GPJ110" s="449"/>
      <c r="GPM110" s="572"/>
      <c r="GPN110" s="449"/>
      <c r="GPQ110" s="572"/>
      <c r="GPR110" s="449"/>
      <c r="GPU110" s="572"/>
      <c r="GPV110" s="449"/>
      <c r="GPY110" s="572"/>
      <c r="GPZ110" s="449"/>
      <c r="GQC110" s="572"/>
      <c r="GQD110" s="449"/>
      <c r="GQG110" s="572"/>
      <c r="GQH110" s="449"/>
      <c r="GQK110" s="572"/>
      <c r="GQL110" s="449"/>
      <c r="GQO110" s="572"/>
      <c r="GQP110" s="449"/>
      <c r="GQS110" s="572"/>
      <c r="GQT110" s="449"/>
      <c r="GQW110" s="572"/>
      <c r="GQX110" s="449"/>
      <c r="GRA110" s="572"/>
      <c r="GRB110" s="449"/>
      <c r="GRE110" s="572"/>
      <c r="GRF110" s="449"/>
      <c r="GRI110" s="572"/>
      <c r="GRJ110" s="449"/>
      <c r="GRM110" s="572"/>
      <c r="GRN110" s="449"/>
      <c r="GRQ110" s="572"/>
      <c r="GRR110" s="449"/>
      <c r="GRU110" s="572"/>
      <c r="GRV110" s="449"/>
      <c r="GRY110" s="572"/>
      <c r="GRZ110" s="449"/>
      <c r="GSC110" s="572"/>
      <c r="GSD110" s="449"/>
      <c r="GSG110" s="572"/>
      <c r="GSH110" s="449"/>
      <c r="GSK110" s="572"/>
      <c r="GSL110" s="449"/>
      <c r="GSO110" s="572"/>
      <c r="GSP110" s="449"/>
      <c r="GSS110" s="572"/>
      <c r="GST110" s="449"/>
      <c r="GSW110" s="572"/>
      <c r="GSX110" s="449"/>
      <c r="GTA110" s="572"/>
      <c r="GTB110" s="449"/>
      <c r="GTE110" s="572"/>
      <c r="GTF110" s="449"/>
      <c r="GTI110" s="572"/>
      <c r="GTJ110" s="449"/>
      <c r="GTM110" s="572"/>
      <c r="GTN110" s="449"/>
      <c r="GTQ110" s="572"/>
      <c r="GTR110" s="449"/>
      <c r="GTU110" s="572"/>
      <c r="GTV110" s="449"/>
      <c r="GTY110" s="572"/>
      <c r="GTZ110" s="449"/>
      <c r="GUC110" s="572"/>
      <c r="GUD110" s="449"/>
      <c r="GUG110" s="572"/>
      <c r="GUH110" s="449"/>
      <c r="GUK110" s="572"/>
      <c r="GUL110" s="449"/>
      <c r="GUO110" s="572"/>
      <c r="GUP110" s="449"/>
      <c r="GUS110" s="572"/>
      <c r="GUT110" s="449"/>
      <c r="GUW110" s="572"/>
      <c r="GUX110" s="449"/>
      <c r="GVA110" s="572"/>
      <c r="GVB110" s="449"/>
      <c r="GVE110" s="572"/>
      <c r="GVF110" s="449"/>
      <c r="GVI110" s="572"/>
      <c r="GVJ110" s="449"/>
      <c r="GVM110" s="572"/>
      <c r="GVN110" s="449"/>
      <c r="GVQ110" s="572"/>
      <c r="GVR110" s="449"/>
      <c r="GVU110" s="572"/>
      <c r="GVV110" s="449"/>
      <c r="GVY110" s="572"/>
      <c r="GVZ110" s="449"/>
      <c r="GWC110" s="572"/>
      <c r="GWD110" s="449"/>
      <c r="GWG110" s="572"/>
      <c r="GWH110" s="449"/>
      <c r="GWK110" s="572"/>
      <c r="GWL110" s="449"/>
      <c r="GWO110" s="572"/>
      <c r="GWP110" s="449"/>
      <c r="GWS110" s="572"/>
      <c r="GWT110" s="449"/>
      <c r="GWW110" s="572"/>
      <c r="GWX110" s="449"/>
      <c r="GXA110" s="572"/>
      <c r="GXB110" s="449"/>
      <c r="GXE110" s="572"/>
      <c r="GXF110" s="449"/>
      <c r="GXI110" s="572"/>
      <c r="GXJ110" s="449"/>
      <c r="GXM110" s="572"/>
      <c r="GXN110" s="449"/>
      <c r="GXQ110" s="572"/>
      <c r="GXR110" s="449"/>
      <c r="GXU110" s="572"/>
      <c r="GXV110" s="449"/>
      <c r="GXY110" s="572"/>
      <c r="GXZ110" s="449"/>
      <c r="GYC110" s="572"/>
      <c r="GYD110" s="449"/>
      <c r="GYG110" s="572"/>
      <c r="GYH110" s="449"/>
      <c r="GYK110" s="572"/>
      <c r="GYL110" s="449"/>
      <c r="GYO110" s="572"/>
      <c r="GYP110" s="449"/>
      <c r="GYS110" s="572"/>
      <c r="GYT110" s="449"/>
      <c r="GYW110" s="572"/>
      <c r="GYX110" s="449"/>
      <c r="GZA110" s="572"/>
      <c r="GZB110" s="449"/>
      <c r="GZE110" s="572"/>
      <c r="GZF110" s="449"/>
      <c r="GZI110" s="572"/>
      <c r="GZJ110" s="449"/>
      <c r="GZM110" s="572"/>
      <c r="GZN110" s="449"/>
      <c r="GZQ110" s="572"/>
      <c r="GZR110" s="449"/>
      <c r="GZU110" s="572"/>
      <c r="GZV110" s="449"/>
      <c r="GZY110" s="572"/>
      <c r="GZZ110" s="449"/>
      <c r="HAC110" s="572"/>
      <c r="HAD110" s="449"/>
      <c r="HAG110" s="572"/>
      <c r="HAH110" s="449"/>
      <c r="HAK110" s="572"/>
      <c r="HAL110" s="449"/>
      <c r="HAO110" s="572"/>
      <c r="HAP110" s="449"/>
      <c r="HAS110" s="572"/>
      <c r="HAT110" s="449"/>
      <c r="HAW110" s="572"/>
      <c r="HAX110" s="449"/>
      <c r="HBA110" s="572"/>
      <c r="HBB110" s="449"/>
      <c r="HBE110" s="572"/>
      <c r="HBF110" s="449"/>
      <c r="HBI110" s="572"/>
      <c r="HBJ110" s="449"/>
      <c r="HBM110" s="572"/>
      <c r="HBN110" s="449"/>
      <c r="HBQ110" s="572"/>
      <c r="HBR110" s="449"/>
      <c r="HBU110" s="572"/>
      <c r="HBV110" s="449"/>
      <c r="HBY110" s="572"/>
      <c r="HBZ110" s="449"/>
      <c r="HCC110" s="572"/>
      <c r="HCD110" s="449"/>
      <c r="HCG110" s="572"/>
      <c r="HCH110" s="449"/>
      <c r="HCK110" s="572"/>
      <c r="HCL110" s="449"/>
      <c r="HCO110" s="572"/>
      <c r="HCP110" s="449"/>
      <c r="HCS110" s="572"/>
      <c r="HCT110" s="449"/>
      <c r="HCW110" s="572"/>
      <c r="HCX110" s="449"/>
      <c r="HDA110" s="572"/>
      <c r="HDB110" s="449"/>
      <c r="HDE110" s="572"/>
      <c r="HDF110" s="449"/>
      <c r="HDI110" s="572"/>
      <c r="HDJ110" s="449"/>
      <c r="HDM110" s="572"/>
      <c r="HDN110" s="449"/>
      <c r="HDQ110" s="572"/>
      <c r="HDR110" s="449"/>
      <c r="HDU110" s="572"/>
      <c r="HDV110" s="449"/>
      <c r="HDY110" s="572"/>
      <c r="HDZ110" s="449"/>
      <c r="HEC110" s="572"/>
      <c r="HED110" s="449"/>
      <c r="HEG110" s="572"/>
      <c r="HEH110" s="449"/>
      <c r="HEK110" s="572"/>
      <c r="HEL110" s="449"/>
      <c r="HEO110" s="572"/>
      <c r="HEP110" s="449"/>
      <c r="HES110" s="572"/>
      <c r="HET110" s="449"/>
      <c r="HEW110" s="572"/>
      <c r="HEX110" s="449"/>
      <c r="HFA110" s="572"/>
      <c r="HFB110" s="449"/>
      <c r="HFE110" s="572"/>
      <c r="HFF110" s="449"/>
      <c r="HFI110" s="572"/>
      <c r="HFJ110" s="449"/>
      <c r="HFM110" s="572"/>
      <c r="HFN110" s="449"/>
      <c r="HFQ110" s="572"/>
      <c r="HFR110" s="449"/>
      <c r="HFU110" s="572"/>
      <c r="HFV110" s="449"/>
      <c r="HFY110" s="572"/>
      <c r="HFZ110" s="449"/>
      <c r="HGC110" s="572"/>
      <c r="HGD110" s="449"/>
      <c r="HGG110" s="572"/>
      <c r="HGH110" s="449"/>
      <c r="HGK110" s="572"/>
      <c r="HGL110" s="449"/>
      <c r="HGO110" s="572"/>
      <c r="HGP110" s="449"/>
      <c r="HGS110" s="572"/>
      <c r="HGT110" s="449"/>
      <c r="HGW110" s="572"/>
      <c r="HGX110" s="449"/>
      <c r="HHA110" s="572"/>
      <c r="HHB110" s="449"/>
      <c r="HHE110" s="572"/>
      <c r="HHF110" s="449"/>
      <c r="HHI110" s="572"/>
      <c r="HHJ110" s="449"/>
      <c r="HHM110" s="572"/>
      <c r="HHN110" s="449"/>
      <c r="HHQ110" s="572"/>
      <c r="HHR110" s="449"/>
      <c r="HHU110" s="572"/>
      <c r="HHV110" s="449"/>
      <c r="HHY110" s="572"/>
      <c r="HHZ110" s="449"/>
      <c r="HIC110" s="572"/>
      <c r="HID110" s="449"/>
      <c r="HIG110" s="572"/>
      <c r="HIH110" s="449"/>
      <c r="HIK110" s="572"/>
      <c r="HIL110" s="449"/>
      <c r="HIO110" s="572"/>
      <c r="HIP110" s="449"/>
      <c r="HIS110" s="572"/>
      <c r="HIT110" s="449"/>
      <c r="HIW110" s="572"/>
      <c r="HIX110" s="449"/>
      <c r="HJA110" s="572"/>
      <c r="HJB110" s="449"/>
      <c r="HJE110" s="572"/>
      <c r="HJF110" s="449"/>
      <c r="HJI110" s="572"/>
      <c r="HJJ110" s="449"/>
      <c r="HJM110" s="572"/>
      <c r="HJN110" s="449"/>
      <c r="HJQ110" s="572"/>
      <c r="HJR110" s="449"/>
      <c r="HJU110" s="572"/>
      <c r="HJV110" s="449"/>
      <c r="HJY110" s="572"/>
      <c r="HJZ110" s="449"/>
      <c r="HKC110" s="572"/>
      <c r="HKD110" s="449"/>
      <c r="HKG110" s="572"/>
      <c r="HKH110" s="449"/>
      <c r="HKK110" s="572"/>
      <c r="HKL110" s="449"/>
      <c r="HKO110" s="572"/>
      <c r="HKP110" s="449"/>
      <c r="HKS110" s="572"/>
      <c r="HKT110" s="449"/>
      <c r="HKW110" s="572"/>
      <c r="HKX110" s="449"/>
      <c r="HLA110" s="572"/>
      <c r="HLB110" s="449"/>
      <c r="HLE110" s="572"/>
      <c r="HLF110" s="449"/>
      <c r="HLI110" s="572"/>
      <c r="HLJ110" s="449"/>
      <c r="HLM110" s="572"/>
      <c r="HLN110" s="449"/>
      <c r="HLQ110" s="572"/>
      <c r="HLR110" s="449"/>
      <c r="HLU110" s="572"/>
      <c r="HLV110" s="449"/>
      <c r="HLY110" s="572"/>
      <c r="HLZ110" s="449"/>
      <c r="HMC110" s="572"/>
      <c r="HMD110" s="449"/>
      <c r="HMG110" s="572"/>
      <c r="HMH110" s="449"/>
      <c r="HMK110" s="572"/>
      <c r="HML110" s="449"/>
      <c r="HMO110" s="572"/>
      <c r="HMP110" s="449"/>
      <c r="HMS110" s="572"/>
      <c r="HMT110" s="449"/>
      <c r="HMW110" s="572"/>
      <c r="HMX110" s="449"/>
      <c r="HNA110" s="572"/>
      <c r="HNB110" s="449"/>
      <c r="HNE110" s="572"/>
      <c r="HNF110" s="449"/>
      <c r="HNI110" s="572"/>
      <c r="HNJ110" s="449"/>
      <c r="HNM110" s="572"/>
      <c r="HNN110" s="449"/>
      <c r="HNQ110" s="572"/>
      <c r="HNR110" s="449"/>
      <c r="HNU110" s="572"/>
      <c r="HNV110" s="449"/>
      <c r="HNY110" s="572"/>
      <c r="HNZ110" s="449"/>
      <c r="HOC110" s="572"/>
      <c r="HOD110" s="449"/>
      <c r="HOG110" s="572"/>
      <c r="HOH110" s="449"/>
      <c r="HOK110" s="572"/>
      <c r="HOL110" s="449"/>
      <c r="HOO110" s="572"/>
      <c r="HOP110" s="449"/>
      <c r="HOS110" s="572"/>
      <c r="HOT110" s="449"/>
      <c r="HOW110" s="572"/>
      <c r="HOX110" s="449"/>
      <c r="HPA110" s="572"/>
      <c r="HPB110" s="449"/>
      <c r="HPE110" s="572"/>
      <c r="HPF110" s="449"/>
      <c r="HPI110" s="572"/>
      <c r="HPJ110" s="449"/>
      <c r="HPM110" s="572"/>
      <c r="HPN110" s="449"/>
      <c r="HPQ110" s="572"/>
      <c r="HPR110" s="449"/>
      <c r="HPU110" s="572"/>
      <c r="HPV110" s="449"/>
      <c r="HPY110" s="572"/>
      <c r="HPZ110" s="449"/>
      <c r="HQC110" s="572"/>
      <c r="HQD110" s="449"/>
      <c r="HQG110" s="572"/>
      <c r="HQH110" s="449"/>
      <c r="HQK110" s="572"/>
      <c r="HQL110" s="449"/>
      <c r="HQO110" s="572"/>
      <c r="HQP110" s="449"/>
      <c r="HQS110" s="572"/>
      <c r="HQT110" s="449"/>
      <c r="HQW110" s="572"/>
      <c r="HQX110" s="449"/>
      <c r="HRA110" s="572"/>
      <c r="HRB110" s="449"/>
      <c r="HRE110" s="572"/>
      <c r="HRF110" s="449"/>
      <c r="HRI110" s="572"/>
      <c r="HRJ110" s="449"/>
      <c r="HRM110" s="572"/>
      <c r="HRN110" s="449"/>
      <c r="HRQ110" s="572"/>
      <c r="HRR110" s="449"/>
      <c r="HRU110" s="572"/>
      <c r="HRV110" s="449"/>
      <c r="HRY110" s="572"/>
      <c r="HRZ110" s="449"/>
      <c r="HSC110" s="572"/>
      <c r="HSD110" s="449"/>
      <c r="HSG110" s="572"/>
      <c r="HSH110" s="449"/>
      <c r="HSK110" s="572"/>
      <c r="HSL110" s="449"/>
      <c r="HSO110" s="572"/>
      <c r="HSP110" s="449"/>
      <c r="HSS110" s="572"/>
      <c r="HST110" s="449"/>
      <c r="HSW110" s="572"/>
      <c r="HSX110" s="449"/>
      <c r="HTA110" s="572"/>
      <c r="HTB110" s="449"/>
      <c r="HTE110" s="572"/>
      <c r="HTF110" s="449"/>
      <c r="HTI110" s="572"/>
      <c r="HTJ110" s="449"/>
      <c r="HTM110" s="572"/>
      <c r="HTN110" s="449"/>
      <c r="HTQ110" s="572"/>
      <c r="HTR110" s="449"/>
      <c r="HTU110" s="572"/>
      <c r="HTV110" s="449"/>
      <c r="HTY110" s="572"/>
      <c r="HTZ110" s="449"/>
      <c r="HUC110" s="572"/>
      <c r="HUD110" s="449"/>
      <c r="HUG110" s="572"/>
      <c r="HUH110" s="449"/>
      <c r="HUK110" s="572"/>
      <c r="HUL110" s="449"/>
      <c r="HUO110" s="572"/>
      <c r="HUP110" s="449"/>
      <c r="HUS110" s="572"/>
      <c r="HUT110" s="449"/>
      <c r="HUW110" s="572"/>
      <c r="HUX110" s="449"/>
      <c r="HVA110" s="572"/>
      <c r="HVB110" s="449"/>
      <c r="HVE110" s="572"/>
      <c r="HVF110" s="449"/>
      <c r="HVI110" s="572"/>
      <c r="HVJ110" s="449"/>
      <c r="HVM110" s="572"/>
      <c r="HVN110" s="449"/>
      <c r="HVQ110" s="572"/>
      <c r="HVR110" s="449"/>
      <c r="HVU110" s="572"/>
      <c r="HVV110" s="449"/>
      <c r="HVY110" s="572"/>
      <c r="HVZ110" s="449"/>
      <c r="HWC110" s="572"/>
      <c r="HWD110" s="449"/>
      <c r="HWG110" s="572"/>
      <c r="HWH110" s="449"/>
      <c r="HWK110" s="572"/>
      <c r="HWL110" s="449"/>
      <c r="HWO110" s="572"/>
      <c r="HWP110" s="449"/>
      <c r="HWS110" s="572"/>
      <c r="HWT110" s="449"/>
      <c r="HWW110" s="572"/>
      <c r="HWX110" s="449"/>
      <c r="HXA110" s="572"/>
      <c r="HXB110" s="449"/>
      <c r="HXE110" s="572"/>
      <c r="HXF110" s="449"/>
      <c r="HXI110" s="572"/>
      <c r="HXJ110" s="449"/>
      <c r="HXM110" s="572"/>
      <c r="HXN110" s="449"/>
      <c r="HXQ110" s="572"/>
      <c r="HXR110" s="449"/>
      <c r="HXU110" s="572"/>
      <c r="HXV110" s="449"/>
      <c r="HXY110" s="572"/>
      <c r="HXZ110" s="449"/>
      <c r="HYC110" s="572"/>
      <c r="HYD110" s="449"/>
      <c r="HYG110" s="572"/>
      <c r="HYH110" s="449"/>
      <c r="HYK110" s="572"/>
      <c r="HYL110" s="449"/>
      <c r="HYO110" s="572"/>
      <c r="HYP110" s="449"/>
      <c r="HYS110" s="572"/>
      <c r="HYT110" s="449"/>
      <c r="HYW110" s="572"/>
      <c r="HYX110" s="449"/>
      <c r="HZA110" s="572"/>
      <c r="HZB110" s="449"/>
      <c r="HZE110" s="572"/>
      <c r="HZF110" s="449"/>
      <c r="HZI110" s="572"/>
      <c r="HZJ110" s="449"/>
      <c r="HZM110" s="572"/>
      <c r="HZN110" s="449"/>
      <c r="HZQ110" s="572"/>
      <c r="HZR110" s="449"/>
      <c r="HZU110" s="572"/>
      <c r="HZV110" s="449"/>
      <c r="HZY110" s="572"/>
      <c r="HZZ110" s="449"/>
      <c r="IAC110" s="572"/>
      <c r="IAD110" s="449"/>
      <c r="IAG110" s="572"/>
      <c r="IAH110" s="449"/>
      <c r="IAK110" s="572"/>
      <c r="IAL110" s="449"/>
      <c r="IAO110" s="572"/>
      <c r="IAP110" s="449"/>
      <c r="IAS110" s="572"/>
      <c r="IAT110" s="449"/>
      <c r="IAW110" s="572"/>
      <c r="IAX110" s="449"/>
      <c r="IBA110" s="572"/>
      <c r="IBB110" s="449"/>
      <c r="IBE110" s="572"/>
      <c r="IBF110" s="449"/>
      <c r="IBI110" s="572"/>
      <c r="IBJ110" s="449"/>
      <c r="IBM110" s="572"/>
      <c r="IBN110" s="449"/>
      <c r="IBQ110" s="572"/>
      <c r="IBR110" s="449"/>
      <c r="IBU110" s="572"/>
      <c r="IBV110" s="449"/>
      <c r="IBY110" s="572"/>
      <c r="IBZ110" s="449"/>
      <c r="ICC110" s="572"/>
      <c r="ICD110" s="449"/>
      <c r="ICG110" s="572"/>
      <c r="ICH110" s="449"/>
      <c r="ICK110" s="572"/>
      <c r="ICL110" s="449"/>
      <c r="ICO110" s="572"/>
      <c r="ICP110" s="449"/>
      <c r="ICS110" s="572"/>
      <c r="ICT110" s="449"/>
      <c r="ICW110" s="572"/>
      <c r="ICX110" s="449"/>
      <c r="IDA110" s="572"/>
      <c r="IDB110" s="449"/>
      <c r="IDE110" s="572"/>
      <c r="IDF110" s="449"/>
      <c r="IDI110" s="572"/>
      <c r="IDJ110" s="449"/>
      <c r="IDM110" s="572"/>
      <c r="IDN110" s="449"/>
      <c r="IDQ110" s="572"/>
      <c r="IDR110" s="449"/>
      <c r="IDU110" s="572"/>
      <c r="IDV110" s="449"/>
      <c r="IDY110" s="572"/>
      <c r="IDZ110" s="449"/>
      <c r="IEC110" s="572"/>
      <c r="IED110" s="449"/>
      <c r="IEG110" s="572"/>
      <c r="IEH110" s="449"/>
      <c r="IEK110" s="572"/>
      <c r="IEL110" s="449"/>
      <c r="IEO110" s="572"/>
      <c r="IEP110" s="449"/>
      <c r="IES110" s="572"/>
      <c r="IET110" s="449"/>
      <c r="IEW110" s="572"/>
      <c r="IEX110" s="449"/>
      <c r="IFA110" s="572"/>
      <c r="IFB110" s="449"/>
      <c r="IFE110" s="572"/>
      <c r="IFF110" s="449"/>
      <c r="IFI110" s="572"/>
      <c r="IFJ110" s="449"/>
      <c r="IFM110" s="572"/>
      <c r="IFN110" s="449"/>
      <c r="IFQ110" s="572"/>
      <c r="IFR110" s="449"/>
      <c r="IFU110" s="572"/>
      <c r="IFV110" s="449"/>
      <c r="IFY110" s="572"/>
      <c r="IFZ110" s="449"/>
      <c r="IGC110" s="572"/>
      <c r="IGD110" s="449"/>
      <c r="IGG110" s="572"/>
      <c r="IGH110" s="449"/>
      <c r="IGK110" s="572"/>
      <c r="IGL110" s="449"/>
      <c r="IGO110" s="572"/>
      <c r="IGP110" s="449"/>
      <c r="IGS110" s="572"/>
      <c r="IGT110" s="449"/>
      <c r="IGW110" s="572"/>
      <c r="IGX110" s="449"/>
      <c r="IHA110" s="572"/>
      <c r="IHB110" s="449"/>
      <c r="IHE110" s="572"/>
      <c r="IHF110" s="449"/>
      <c r="IHI110" s="572"/>
      <c r="IHJ110" s="449"/>
      <c r="IHM110" s="572"/>
      <c r="IHN110" s="449"/>
      <c r="IHQ110" s="572"/>
      <c r="IHR110" s="449"/>
      <c r="IHU110" s="572"/>
      <c r="IHV110" s="449"/>
      <c r="IHY110" s="572"/>
      <c r="IHZ110" s="449"/>
      <c r="IIC110" s="572"/>
      <c r="IID110" s="449"/>
      <c r="IIG110" s="572"/>
      <c r="IIH110" s="449"/>
      <c r="IIK110" s="572"/>
      <c r="IIL110" s="449"/>
      <c r="IIO110" s="572"/>
      <c r="IIP110" s="449"/>
      <c r="IIS110" s="572"/>
      <c r="IIT110" s="449"/>
      <c r="IIW110" s="572"/>
      <c r="IIX110" s="449"/>
      <c r="IJA110" s="572"/>
      <c r="IJB110" s="449"/>
      <c r="IJE110" s="572"/>
      <c r="IJF110" s="449"/>
      <c r="IJI110" s="572"/>
      <c r="IJJ110" s="449"/>
      <c r="IJM110" s="572"/>
      <c r="IJN110" s="449"/>
      <c r="IJQ110" s="572"/>
      <c r="IJR110" s="449"/>
      <c r="IJU110" s="572"/>
      <c r="IJV110" s="449"/>
      <c r="IJY110" s="572"/>
      <c r="IJZ110" s="449"/>
      <c r="IKC110" s="572"/>
      <c r="IKD110" s="449"/>
      <c r="IKG110" s="572"/>
      <c r="IKH110" s="449"/>
      <c r="IKK110" s="572"/>
      <c r="IKL110" s="449"/>
      <c r="IKO110" s="572"/>
      <c r="IKP110" s="449"/>
      <c r="IKS110" s="572"/>
      <c r="IKT110" s="449"/>
      <c r="IKW110" s="572"/>
      <c r="IKX110" s="449"/>
      <c r="ILA110" s="572"/>
      <c r="ILB110" s="449"/>
      <c r="ILE110" s="572"/>
      <c r="ILF110" s="449"/>
      <c r="ILI110" s="572"/>
      <c r="ILJ110" s="449"/>
      <c r="ILM110" s="572"/>
      <c r="ILN110" s="449"/>
      <c r="ILQ110" s="572"/>
      <c r="ILR110" s="449"/>
      <c r="ILU110" s="572"/>
      <c r="ILV110" s="449"/>
      <c r="ILY110" s="572"/>
      <c r="ILZ110" s="449"/>
      <c r="IMC110" s="572"/>
      <c r="IMD110" s="449"/>
      <c r="IMG110" s="572"/>
      <c r="IMH110" s="449"/>
      <c r="IMK110" s="572"/>
      <c r="IML110" s="449"/>
      <c r="IMO110" s="572"/>
      <c r="IMP110" s="449"/>
      <c r="IMS110" s="572"/>
      <c r="IMT110" s="449"/>
      <c r="IMW110" s="572"/>
      <c r="IMX110" s="449"/>
      <c r="INA110" s="572"/>
      <c r="INB110" s="449"/>
      <c r="INE110" s="572"/>
      <c r="INF110" s="449"/>
      <c r="INI110" s="572"/>
      <c r="INJ110" s="449"/>
      <c r="INM110" s="572"/>
      <c r="INN110" s="449"/>
      <c r="INQ110" s="572"/>
      <c r="INR110" s="449"/>
      <c r="INU110" s="572"/>
      <c r="INV110" s="449"/>
      <c r="INY110" s="572"/>
      <c r="INZ110" s="449"/>
      <c r="IOC110" s="572"/>
      <c r="IOD110" s="449"/>
      <c r="IOG110" s="572"/>
      <c r="IOH110" s="449"/>
      <c r="IOK110" s="572"/>
      <c r="IOL110" s="449"/>
      <c r="IOO110" s="572"/>
      <c r="IOP110" s="449"/>
      <c r="IOS110" s="572"/>
      <c r="IOT110" s="449"/>
      <c r="IOW110" s="572"/>
      <c r="IOX110" s="449"/>
      <c r="IPA110" s="572"/>
      <c r="IPB110" s="449"/>
      <c r="IPE110" s="572"/>
      <c r="IPF110" s="449"/>
      <c r="IPI110" s="572"/>
      <c r="IPJ110" s="449"/>
      <c r="IPM110" s="572"/>
      <c r="IPN110" s="449"/>
      <c r="IPQ110" s="572"/>
      <c r="IPR110" s="449"/>
      <c r="IPU110" s="572"/>
      <c r="IPV110" s="449"/>
      <c r="IPY110" s="572"/>
      <c r="IPZ110" s="449"/>
      <c r="IQC110" s="572"/>
      <c r="IQD110" s="449"/>
      <c r="IQG110" s="572"/>
      <c r="IQH110" s="449"/>
      <c r="IQK110" s="572"/>
      <c r="IQL110" s="449"/>
      <c r="IQO110" s="572"/>
      <c r="IQP110" s="449"/>
      <c r="IQS110" s="572"/>
      <c r="IQT110" s="449"/>
      <c r="IQW110" s="572"/>
      <c r="IQX110" s="449"/>
      <c r="IRA110" s="572"/>
      <c r="IRB110" s="449"/>
      <c r="IRE110" s="572"/>
      <c r="IRF110" s="449"/>
      <c r="IRI110" s="572"/>
      <c r="IRJ110" s="449"/>
      <c r="IRM110" s="572"/>
      <c r="IRN110" s="449"/>
      <c r="IRQ110" s="572"/>
      <c r="IRR110" s="449"/>
      <c r="IRU110" s="572"/>
      <c r="IRV110" s="449"/>
      <c r="IRY110" s="572"/>
      <c r="IRZ110" s="449"/>
      <c r="ISC110" s="572"/>
      <c r="ISD110" s="449"/>
      <c r="ISG110" s="572"/>
      <c r="ISH110" s="449"/>
      <c r="ISK110" s="572"/>
      <c r="ISL110" s="449"/>
      <c r="ISO110" s="572"/>
      <c r="ISP110" s="449"/>
      <c r="ISS110" s="572"/>
      <c r="IST110" s="449"/>
      <c r="ISW110" s="572"/>
      <c r="ISX110" s="449"/>
      <c r="ITA110" s="572"/>
      <c r="ITB110" s="449"/>
      <c r="ITE110" s="572"/>
      <c r="ITF110" s="449"/>
      <c r="ITI110" s="572"/>
      <c r="ITJ110" s="449"/>
      <c r="ITM110" s="572"/>
      <c r="ITN110" s="449"/>
      <c r="ITQ110" s="572"/>
      <c r="ITR110" s="449"/>
      <c r="ITU110" s="572"/>
      <c r="ITV110" s="449"/>
      <c r="ITY110" s="572"/>
      <c r="ITZ110" s="449"/>
      <c r="IUC110" s="572"/>
      <c r="IUD110" s="449"/>
      <c r="IUG110" s="572"/>
      <c r="IUH110" s="449"/>
      <c r="IUK110" s="572"/>
      <c r="IUL110" s="449"/>
      <c r="IUO110" s="572"/>
      <c r="IUP110" s="449"/>
      <c r="IUS110" s="572"/>
      <c r="IUT110" s="449"/>
      <c r="IUW110" s="572"/>
      <c r="IUX110" s="449"/>
      <c r="IVA110" s="572"/>
      <c r="IVB110" s="449"/>
      <c r="IVE110" s="572"/>
      <c r="IVF110" s="449"/>
      <c r="IVI110" s="572"/>
      <c r="IVJ110" s="449"/>
      <c r="IVM110" s="572"/>
      <c r="IVN110" s="449"/>
      <c r="IVQ110" s="572"/>
      <c r="IVR110" s="449"/>
      <c r="IVU110" s="572"/>
      <c r="IVV110" s="449"/>
      <c r="IVY110" s="572"/>
      <c r="IVZ110" s="449"/>
      <c r="IWC110" s="572"/>
      <c r="IWD110" s="449"/>
      <c r="IWG110" s="572"/>
      <c r="IWH110" s="449"/>
      <c r="IWK110" s="572"/>
      <c r="IWL110" s="449"/>
      <c r="IWO110" s="572"/>
      <c r="IWP110" s="449"/>
      <c r="IWS110" s="572"/>
      <c r="IWT110" s="449"/>
      <c r="IWW110" s="572"/>
      <c r="IWX110" s="449"/>
      <c r="IXA110" s="572"/>
      <c r="IXB110" s="449"/>
      <c r="IXE110" s="572"/>
      <c r="IXF110" s="449"/>
      <c r="IXI110" s="572"/>
      <c r="IXJ110" s="449"/>
      <c r="IXM110" s="572"/>
      <c r="IXN110" s="449"/>
      <c r="IXQ110" s="572"/>
      <c r="IXR110" s="449"/>
      <c r="IXU110" s="572"/>
      <c r="IXV110" s="449"/>
      <c r="IXY110" s="572"/>
      <c r="IXZ110" s="449"/>
      <c r="IYC110" s="572"/>
      <c r="IYD110" s="449"/>
      <c r="IYG110" s="572"/>
      <c r="IYH110" s="449"/>
      <c r="IYK110" s="572"/>
      <c r="IYL110" s="449"/>
      <c r="IYO110" s="572"/>
      <c r="IYP110" s="449"/>
      <c r="IYS110" s="572"/>
      <c r="IYT110" s="449"/>
      <c r="IYW110" s="572"/>
      <c r="IYX110" s="449"/>
      <c r="IZA110" s="572"/>
      <c r="IZB110" s="449"/>
      <c r="IZE110" s="572"/>
      <c r="IZF110" s="449"/>
      <c r="IZI110" s="572"/>
      <c r="IZJ110" s="449"/>
      <c r="IZM110" s="572"/>
      <c r="IZN110" s="449"/>
      <c r="IZQ110" s="572"/>
      <c r="IZR110" s="449"/>
      <c r="IZU110" s="572"/>
      <c r="IZV110" s="449"/>
      <c r="IZY110" s="572"/>
      <c r="IZZ110" s="449"/>
      <c r="JAC110" s="572"/>
      <c r="JAD110" s="449"/>
      <c r="JAG110" s="572"/>
      <c r="JAH110" s="449"/>
      <c r="JAK110" s="572"/>
      <c r="JAL110" s="449"/>
      <c r="JAO110" s="572"/>
      <c r="JAP110" s="449"/>
      <c r="JAS110" s="572"/>
      <c r="JAT110" s="449"/>
      <c r="JAW110" s="572"/>
      <c r="JAX110" s="449"/>
      <c r="JBA110" s="572"/>
      <c r="JBB110" s="449"/>
      <c r="JBE110" s="572"/>
      <c r="JBF110" s="449"/>
      <c r="JBI110" s="572"/>
      <c r="JBJ110" s="449"/>
      <c r="JBM110" s="572"/>
      <c r="JBN110" s="449"/>
      <c r="JBQ110" s="572"/>
      <c r="JBR110" s="449"/>
      <c r="JBU110" s="572"/>
      <c r="JBV110" s="449"/>
      <c r="JBY110" s="572"/>
      <c r="JBZ110" s="449"/>
      <c r="JCC110" s="572"/>
      <c r="JCD110" s="449"/>
      <c r="JCG110" s="572"/>
      <c r="JCH110" s="449"/>
      <c r="JCK110" s="572"/>
      <c r="JCL110" s="449"/>
      <c r="JCO110" s="572"/>
      <c r="JCP110" s="449"/>
      <c r="JCS110" s="572"/>
      <c r="JCT110" s="449"/>
      <c r="JCW110" s="572"/>
      <c r="JCX110" s="449"/>
      <c r="JDA110" s="572"/>
      <c r="JDB110" s="449"/>
      <c r="JDE110" s="572"/>
      <c r="JDF110" s="449"/>
      <c r="JDI110" s="572"/>
      <c r="JDJ110" s="449"/>
      <c r="JDM110" s="572"/>
      <c r="JDN110" s="449"/>
      <c r="JDQ110" s="572"/>
      <c r="JDR110" s="449"/>
      <c r="JDU110" s="572"/>
      <c r="JDV110" s="449"/>
      <c r="JDY110" s="572"/>
      <c r="JDZ110" s="449"/>
      <c r="JEC110" s="572"/>
      <c r="JED110" s="449"/>
      <c r="JEG110" s="572"/>
      <c r="JEH110" s="449"/>
      <c r="JEK110" s="572"/>
      <c r="JEL110" s="449"/>
      <c r="JEO110" s="572"/>
      <c r="JEP110" s="449"/>
      <c r="JES110" s="572"/>
      <c r="JET110" s="449"/>
      <c r="JEW110" s="572"/>
      <c r="JEX110" s="449"/>
      <c r="JFA110" s="572"/>
      <c r="JFB110" s="449"/>
      <c r="JFE110" s="572"/>
      <c r="JFF110" s="449"/>
      <c r="JFI110" s="572"/>
      <c r="JFJ110" s="449"/>
      <c r="JFM110" s="572"/>
      <c r="JFN110" s="449"/>
      <c r="JFQ110" s="572"/>
      <c r="JFR110" s="449"/>
      <c r="JFU110" s="572"/>
      <c r="JFV110" s="449"/>
      <c r="JFY110" s="572"/>
      <c r="JFZ110" s="449"/>
      <c r="JGC110" s="572"/>
      <c r="JGD110" s="449"/>
      <c r="JGG110" s="572"/>
      <c r="JGH110" s="449"/>
      <c r="JGK110" s="572"/>
      <c r="JGL110" s="449"/>
      <c r="JGO110" s="572"/>
      <c r="JGP110" s="449"/>
      <c r="JGS110" s="572"/>
      <c r="JGT110" s="449"/>
      <c r="JGW110" s="572"/>
      <c r="JGX110" s="449"/>
      <c r="JHA110" s="572"/>
      <c r="JHB110" s="449"/>
      <c r="JHE110" s="572"/>
      <c r="JHF110" s="449"/>
      <c r="JHI110" s="572"/>
      <c r="JHJ110" s="449"/>
      <c r="JHM110" s="572"/>
      <c r="JHN110" s="449"/>
      <c r="JHQ110" s="572"/>
      <c r="JHR110" s="449"/>
      <c r="JHU110" s="572"/>
      <c r="JHV110" s="449"/>
      <c r="JHY110" s="572"/>
      <c r="JHZ110" s="449"/>
      <c r="JIC110" s="572"/>
      <c r="JID110" s="449"/>
      <c r="JIG110" s="572"/>
      <c r="JIH110" s="449"/>
      <c r="JIK110" s="572"/>
      <c r="JIL110" s="449"/>
      <c r="JIO110" s="572"/>
      <c r="JIP110" s="449"/>
      <c r="JIS110" s="572"/>
      <c r="JIT110" s="449"/>
      <c r="JIW110" s="572"/>
      <c r="JIX110" s="449"/>
      <c r="JJA110" s="572"/>
      <c r="JJB110" s="449"/>
      <c r="JJE110" s="572"/>
      <c r="JJF110" s="449"/>
      <c r="JJI110" s="572"/>
      <c r="JJJ110" s="449"/>
      <c r="JJM110" s="572"/>
      <c r="JJN110" s="449"/>
      <c r="JJQ110" s="572"/>
      <c r="JJR110" s="449"/>
      <c r="JJU110" s="572"/>
      <c r="JJV110" s="449"/>
      <c r="JJY110" s="572"/>
      <c r="JJZ110" s="449"/>
      <c r="JKC110" s="572"/>
      <c r="JKD110" s="449"/>
      <c r="JKG110" s="572"/>
      <c r="JKH110" s="449"/>
      <c r="JKK110" s="572"/>
      <c r="JKL110" s="449"/>
      <c r="JKO110" s="572"/>
      <c r="JKP110" s="449"/>
      <c r="JKS110" s="572"/>
      <c r="JKT110" s="449"/>
      <c r="JKW110" s="572"/>
      <c r="JKX110" s="449"/>
      <c r="JLA110" s="572"/>
      <c r="JLB110" s="449"/>
      <c r="JLE110" s="572"/>
      <c r="JLF110" s="449"/>
      <c r="JLI110" s="572"/>
      <c r="JLJ110" s="449"/>
      <c r="JLM110" s="572"/>
      <c r="JLN110" s="449"/>
      <c r="JLQ110" s="572"/>
      <c r="JLR110" s="449"/>
      <c r="JLU110" s="572"/>
      <c r="JLV110" s="449"/>
      <c r="JLY110" s="572"/>
      <c r="JLZ110" s="449"/>
      <c r="JMC110" s="572"/>
      <c r="JMD110" s="449"/>
      <c r="JMG110" s="572"/>
      <c r="JMH110" s="449"/>
      <c r="JMK110" s="572"/>
      <c r="JML110" s="449"/>
      <c r="JMO110" s="572"/>
      <c r="JMP110" s="449"/>
      <c r="JMS110" s="572"/>
      <c r="JMT110" s="449"/>
      <c r="JMW110" s="572"/>
      <c r="JMX110" s="449"/>
      <c r="JNA110" s="572"/>
      <c r="JNB110" s="449"/>
      <c r="JNE110" s="572"/>
      <c r="JNF110" s="449"/>
      <c r="JNI110" s="572"/>
      <c r="JNJ110" s="449"/>
      <c r="JNM110" s="572"/>
      <c r="JNN110" s="449"/>
      <c r="JNQ110" s="572"/>
      <c r="JNR110" s="449"/>
      <c r="JNU110" s="572"/>
      <c r="JNV110" s="449"/>
      <c r="JNY110" s="572"/>
      <c r="JNZ110" s="449"/>
      <c r="JOC110" s="572"/>
      <c r="JOD110" s="449"/>
      <c r="JOG110" s="572"/>
      <c r="JOH110" s="449"/>
      <c r="JOK110" s="572"/>
      <c r="JOL110" s="449"/>
      <c r="JOO110" s="572"/>
      <c r="JOP110" s="449"/>
      <c r="JOS110" s="572"/>
      <c r="JOT110" s="449"/>
      <c r="JOW110" s="572"/>
      <c r="JOX110" s="449"/>
      <c r="JPA110" s="572"/>
      <c r="JPB110" s="449"/>
      <c r="JPE110" s="572"/>
      <c r="JPF110" s="449"/>
      <c r="JPI110" s="572"/>
      <c r="JPJ110" s="449"/>
      <c r="JPM110" s="572"/>
      <c r="JPN110" s="449"/>
      <c r="JPQ110" s="572"/>
      <c r="JPR110" s="449"/>
      <c r="JPU110" s="572"/>
      <c r="JPV110" s="449"/>
      <c r="JPY110" s="572"/>
      <c r="JPZ110" s="449"/>
      <c r="JQC110" s="572"/>
      <c r="JQD110" s="449"/>
      <c r="JQG110" s="572"/>
      <c r="JQH110" s="449"/>
      <c r="JQK110" s="572"/>
      <c r="JQL110" s="449"/>
      <c r="JQO110" s="572"/>
      <c r="JQP110" s="449"/>
      <c r="JQS110" s="572"/>
      <c r="JQT110" s="449"/>
      <c r="JQW110" s="572"/>
      <c r="JQX110" s="449"/>
      <c r="JRA110" s="572"/>
      <c r="JRB110" s="449"/>
      <c r="JRE110" s="572"/>
      <c r="JRF110" s="449"/>
      <c r="JRI110" s="572"/>
      <c r="JRJ110" s="449"/>
      <c r="JRM110" s="572"/>
      <c r="JRN110" s="449"/>
      <c r="JRQ110" s="572"/>
      <c r="JRR110" s="449"/>
      <c r="JRU110" s="572"/>
      <c r="JRV110" s="449"/>
      <c r="JRY110" s="572"/>
      <c r="JRZ110" s="449"/>
      <c r="JSC110" s="572"/>
      <c r="JSD110" s="449"/>
      <c r="JSG110" s="572"/>
      <c r="JSH110" s="449"/>
      <c r="JSK110" s="572"/>
      <c r="JSL110" s="449"/>
      <c r="JSO110" s="572"/>
      <c r="JSP110" s="449"/>
      <c r="JSS110" s="572"/>
      <c r="JST110" s="449"/>
      <c r="JSW110" s="572"/>
      <c r="JSX110" s="449"/>
      <c r="JTA110" s="572"/>
      <c r="JTB110" s="449"/>
      <c r="JTE110" s="572"/>
      <c r="JTF110" s="449"/>
      <c r="JTI110" s="572"/>
      <c r="JTJ110" s="449"/>
      <c r="JTM110" s="572"/>
      <c r="JTN110" s="449"/>
      <c r="JTQ110" s="572"/>
      <c r="JTR110" s="449"/>
      <c r="JTU110" s="572"/>
      <c r="JTV110" s="449"/>
      <c r="JTY110" s="572"/>
      <c r="JTZ110" s="449"/>
      <c r="JUC110" s="572"/>
      <c r="JUD110" s="449"/>
      <c r="JUG110" s="572"/>
      <c r="JUH110" s="449"/>
      <c r="JUK110" s="572"/>
      <c r="JUL110" s="449"/>
      <c r="JUO110" s="572"/>
      <c r="JUP110" s="449"/>
      <c r="JUS110" s="572"/>
      <c r="JUT110" s="449"/>
      <c r="JUW110" s="572"/>
      <c r="JUX110" s="449"/>
      <c r="JVA110" s="572"/>
      <c r="JVB110" s="449"/>
      <c r="JVE110" s="572"/>
      <c r="JVF110" s="449"/>
      <c r="JVI110" s="572"/>
      <c r="JVJ110" s="449"/>
      <c r="JVM110" s="572"/>
      <c r="JVN110" s="449"/>
      <c r="JVQ110" s="572"/>
      <c r="JVR110" s="449"/>
      <c r="JVU110" s="572"/>
      <c r="JVV110" s="449"/>
      <c r="JVY110" s="572"/>
      <c r="JVZ110" s="449"/>
      <c r="JWC110" s="572"/>
      <c r="JWD110" s="449"/>
      <c r="JWG110" s="572"/>
      <c r="JWH110" s="449"/>
      <c r="JWK110" s="572"/>
      <c r="JWL110" s="449"/>
      <c r="JWO110" s="572"/>
      <c r="JWP110" s="449"/>
      <c r="JWS110" s="572"/>
      <c r="JWT110" s="449"/>
      <c r="JWW110" s="572"/>
      <c r="JWX110" s="449"/>
      <c r="JXA110" s="572"/>
      <c r="JXB110" s="449"/>
      <c r="JXE110" s="572"/>
      <c r="JXF110" s="449"/>
      <c r="JXI110" s="572"/>
      <c r="JXJ110" s="449"/>
      <c r="JXM110" s="572"/>
      <c r="JXN110" s="449"/>
      <c r="JXQ110" s="572"/>
      <c r="JXR110" s="449"/>
      <c r="JXU110" s="572"/>
      <c r="JXV110" s="449"/>
      <c r="JXY110" s="572"/>
      <c r="JXZ110" s="449"/>
      <c r="JYC110" s="572"/>
      <c r="JYD110" s="449"/>
      <c r="JYG110" s="572"/>
      <c r="JYH110" s="449"/>
      <c r="JYK110" s="572"/>
      <c r="JYL110" s="449"/>
      <c r="JYO110" s="572"/>
      <c r="JYP110" s="449"/>
      <c r="JYS110" s="572"/>
      <c r="JYT110" s="449"/>
      <c r="JYW110" s="572"/>
      <c r="JYX110" s="449"/>
      <c r="JZA110" s="572"/>
      <c r="JZB110" s="449"/>
      <c r="JZE110" s="572"/>
      <c r="JZF110" s="449"/>
      <c r="JZI110" s="572"/>
      <c r="JZJ110" s="449"/>
      <c r="JZM110" s="572"/>
      <c r="JZN110" s="449"/>
      <c r="JZQ110" s="572"/>
      <c r="JZR110" s="449"/>
      <c r="JZU110" s="572"/>
      <c r="JZV110" s="449"/>
      <c r="JZY110" s="572"/>
      <c r="JZZ110" s="449"/>
      <c r="KAC110" s="572"/>
      <c r="KAD110" s="449"/>
      <c r="KAG110" s="572"/>
      <c r="KAH110" s="449"/>
      <c r="KAK110" s="572"/>
      <c r="KAL110" s="449"/>
      <c r="KAO110" s="572"/>
      <c r="KAP110" s="449"/>
      <c r="KAS110" s="572"/>
      <c r="KAT110" s="449"/>
      <c r="KAW110" s="572"/>
      <c r="KAX110" s="449"/>
      <c r="KBA110" s="572"/>
      <c r="KBB110" s="449"/>
      <c r="KBE110" s="572"/>
      <c r="KBF110" s="449"/>
      <c r="KBI110" s="572"/>
      <c r="KBJ110" s="449"/>
      <c r="KBM110" s="572"/>
      <c r="KBN110" s="449"/>
      <c r="KBQ110" s="572"/>
      <c r="KBR110" s="449"/>
      <c r="KBU110" s="572"/>
      <c r="KBV110" s="449"/>
      <c r="KBY110" s="572"/>
      <c r="KBZ110" s="449"/>
      <c r="KCC110" s="572"/>
      <c r="KCD110" s="449"/>
      <c r="KCG110" s="572"/>
      <c r="KCH110" s="449"/>
      <c r="KCK110" s="572"/>
      <c r="KCL110" s="449"/>
      <c r="KCO110" s="572"/>
      <c r="KCP110" s="449"/>
      <c r="KCS110" s="572"/>
      <c r="KCT110" s="449"/>
      <c r="KCW110" s="572"/>
      <c r="KCX110" s="449"/>
      <c r="KDA110" s="572"/>
      <c r="KDB110" s="449"/>
      <c r="KDE110" s="572"/>
      <c r="KDF110" s="449"/>
      <c r="KDI110" s="572"/>
      <c r="KDJ110" s="449"/>
      <c r="KDM110" s="572"/>
      <c r="KDN110" s="449"/>
      <c r="KDQ110" s="572"/>
      <c r="KDR110" s="449"/>
      <c r="KDU110" s="572"/>
      <c r="KDV110" s="449"/>
      <c r="KDY110" s="572"/>
      <c r="KDZ110" s="449"/>
      <c r="KEC110" s="572"/>
      <c r="KED110" s="449"/>
      <c r="KEG110" s="572"/>
      <c r="KEH110" s="449"/>
      <c r="KEK110" s="572"/>
      <c r="KEL110" s="449"/>
      <c r="KEO110" s="572"/>
      <c r="KEP110" s="449"/>
      <c r="KES110" s="572"/>
      <c r="KET110" s="449"/>
      <c r="KEW110" s="572"/>
      <c r="KEX110" s="449"/>
      <c r="KFA110" s="572"/>
      <c r="KFB110" s="449"/>
      <c r="KFE110" s="572"/>
      <c r="KFF110" s="449"/>
      <c r="KFI110" s="572"/>
      <c r="KFJ110" s="449"/>
      <c r="KFM110" s="572"/>
      <c r="KFN110" s="449"/>
      <c r="KFQ110" s="572"/>
      <c r="KFR110" s="449"/>
      <c r="KFU110" s="572"/>
      <c r="KFV110" s="449"/>
      <c r="KFY110" s="572"/>
      <c r="KFZ110" s="449"/>
      <c r="KGC110" s="572"/>
      <c r="KGD110" s="449"/>
      <c r="KGG110" s="572"/>
      <c r="KGH110" s="449"/>
      <c r="KGK110" s="572"/>
      <c r="KGL110" s="449"/>
      <c r="KGO110" s="572"/>
      <c r="KGP110" s="449"/>
      <c r="KGS110" s="572"/>
      <c r="KGT110" s="449"/>
      <c r="KGW110" s="572"/>
      <c r="KGX110" s="449"/>
      <c r="KHA110" s="572"/>
      <c r="KHB110" s="449"/>
      <c r="KHE110" s="572"/>
      <c r="KHF110" s="449"/>
      <c r="KHI110" s="572"/>
      <c r="KHJ110" s="449"/>
      <c r="KHM110" s="572"/>
      <c r="KHN110" s="449"/>
      <c r="KHQ110" s="572"/>
      <c r="KHR110" s="449"/>
      <c r="KHU110" s="572"/>
      <c r="KHV110" s="449"/>
      <c r="KHY110" s="572"/>
      <c r="KHZ110" s="449"/>
      <c r="KIC110" s="572"/>
      <c r="KID110" s="449"/>
      <c r="KIG110" s="572"/>
      <c r="KIH110" s="449"/>
      <c r="KIK110" s="572"/>
      <c r="KIL110" s="449"/>
      <c r="KIO110" s="572"/>
      <c r="KIP110" s="449"/>
      <c r="KIS110" s="572"/>
      <c r="KIT110" s="449"/>
      <c r="KIW110" s="572"/>
      <c r="KIX110" s="449"/>
      <c r="KJA110" s="572"/>
      <c r="KJB110" s="449"/>
      <c r="KJE110" s="572"/>
      <c r="KJF110" s="449"/>
      <c r="KJI110" s="572"/>
      <c r="KJJ110" s="449"/>
      <c r="KJM110" s="572"/>
      <c r="KJN110" s="449"/>
      <c r="KJQ110" s="572"/>
      <c r="KJR110" s="449"/>
      <c r="KJU110" s="572"/>
      <c r="KJV110" s="449"/>
      <c r="KJY110" s="572"/>
      <c r="KJZ110" s="449"/>
      <c r="KKC110" s="572"/>
      <c r="KKD110" s="449"/>
      <c r="KKG110" s="572"/>
      <c r="KKH110" s="449"/>
      <c r="KKK110" s="572"/>
      <c r="KKL110" s="449"/>
      <c r="KKO110" s="572"/>
      <c r="KKP110" s="449"/>
      <c r="KKS110" s="572"/>
      <c r="KKT110" s="449"/>
      <c r="KKW110" s="572"/>
      <c r="KKX110" s="449"/>
      <c r="KLA110" s="572"/>
      <c r="KLB110" s="449"/>
      <c r="KLE110" s="572"/>
      <c r="KLF110" s="449"/>
      <c r="KLI110" s="572"/>
      <c r="KLJ110" s="449"/>
      <c r="KLM110" s="572"/>
      <c r="KLN110" s="449"/>
      <c r="KLQ110" s="572"/>
      <c r="KLR110" s="449"/>
      <c r="KLU110" s="572"/>
      <c r="KLV110" s="449"/>
      <c r="KLY110" s="572"/>
      <c r="KLZ110" s="449"/>
      <c r="KMC110" s="572"/>
      <c r="KMD110" s="449"/>
      <c r="KMG110" s="572"/>
      <c r="KMH110" s="449"/>
      <c r="KMK110" s="572"/>
      <c r="KML110" s="449"/>
      <c r="KMO110" s="572"/>
      <c r="KMP110" s="449"/>
      <c r="KMS110" s="572"/>
      <c r="KMT110" s="449"/>
      <c r="KMW110" s="572"/>
      <c r="KMX110" s="449"/>
      <c r="KNA110" s="572"/>
      <c r="KNB110" s="449"/>
      <c r="KNE110" s="572"/>
      <c r="KNF110" s="449"/>
      <c r="KNI110" s="572"/>
      <c r="KNJ110" s="449"/>
      <c r="KNM110" s="572"/>
      <c r="KNN110" s="449"/>
      <c r="KNQ110" s="572"/>
      <c r="KNR110" s="449"/>
      <c r="KNU110" s="572"/>
      <c r="KNV110" s="449"/>
      <c r="KNY110" s="572"/>
      <c r="KNZ110" s="449"/>
      <c r="KOC110" s="572"/>
      <c r="KOD110" s="449"/>
      <c r="KOG110" s="572"/>
      <c r="KOH110" s="449"/>
      <c r="KOK110" s="572"/>
      <c r="KOL110" s="449"/>
      <c r="KOO110" s="572"/>
      <c r="KOP110" s="449"/>
      <c r="KOS110" s="572"/>
      <c r="KOT110" s="449"/>
      <c r="KOW110" s="572"/>
      <c r="KOX110" s="449"/>
      <c r="KPA110" s="572"/>
      <c r="KPB110" s="449"/>
      <c r="KPE110" s="572"/>
      <c r="KPF110" s="449"/>
      <c r="KPI110" s="572"/>
      <c r="KPJ110" s="449"/>
      <c r="KPM110" s="572"/>
      <c r="KPN110" s="449"/>
      <c r="KPQ110" s="572"/>
      <c r="KPR110" s="449"/>
      <c r="KPU110" s="572"/>
      <c r="KPV110" s="449"/>
      <c r="KPY110" s="572"/>
      <c r="KPZ110" s="449"/>
      <c r="KQC110" s="572"/>
      <c r="KQD110" s="449"/>
      <c r="KQG110" s="572"/>
      <c r="KQH110" s="449"/>
      <c r="KQK110" s="572"/>
      <c r="KQL110" s="449"/>
      <c r="KQO110" s="572"/>
      <c r="KQP110" s="449"/>
      <c r="KQS110" s="572"/>
      <c r="KQT110" s="449"/>
      <c r="KQW110" s="572"/>
      <c r="KQX110" s="449"/>
      <c r="KRA110" s="572"/>
      <c r="KRB110" s="449"/>
      <c r="KRE110" s="572"/>
      <c r="KRF110" s="449"/>
      <c r="KRI110" s="572"/>
      <c r="KRJ110" s="449"/>
      <c r="KRM110" s="572"/>
      <c r="KRN110" s="449"/>
      <c r="KRQ110" s="572"/>
      <c r="KRR110" s="449"/>
      <c r="KRU110" s="572"/>
      <c r="KRV110" s="449"/>
      <c r="KRY110" s="572"/>
      <c r="KRZ110" s="449"/>
      <c r="KSC110" s="572"/>
      <c r="KSD110" s="449"/>
      <c r="KSG110" s="572"/>
      <c r="KSH110" s="449"/>
      <c r="KSK110" s="572"/>
      <c r="KSL110" s="449"/>
      <c r="KSO110" s="572"/>
      <c r="KSP110" s="449"/>
      <c r="KSS110" s="572"/>
      <c r="KST110" s="449"/>
      <c r="KSW110" s="572"/>
      <c r="KSX110" s="449"/>
      <c r="KTA110" s="572"/>
      <c r="KTB110" s="449"/>
      <c r="KTE110" s="572"/>
      <c r="KTF110" s="449"/>
      <c r="KTI110" s="572"/>
      <c r="KTJ110" s="449"/>
      <c r="KTM110" s="572"/>
      <c r="KTN110" s="449"/>
      <c r="KTQ110" s="572"/>
      <c r="KTR110" s="449"/>
      <c r="KTU110" s="572"/>
      <c r="KTV110" s="449"/>
      <c r="KTY110" s="572"/>
      <c r="KTZ110" s="449"/>
      <c r="KUC110" s="572"/>
      <c r="KUD110" s="449"/>
      <c r="KUG110" s="572"/>
      <c r="KUH110" s="449"/>
      <c r="KUK110" s="572"/>
      <c r="KUL110" s="449"/>
      <c r="KUO110" s="572"/>
      <c r="KUP110" s="449"/>
      <c r="KUS110" s="572"/>
      <c r="KUT110" s="449"/>
      <c r="KUW110" s="572"/>
      <c r="KUX110" s="449"/>
      <c r="KVA110" s="572"/>
      <c r="KVB110" s="449"/>
      <c r="KVE110" s="572"/>
      <c r="KVF110" s="449"/>
      <c r="KVI110" s="572"/>
      <c r="KVJ110" s="449"/>
      <c r="KVM110" s="572"/>
      <c r="KVN110" s="449"/>
      <c r="KVQ110" s="572"/>
      <c r="KVR110" s="449"/>
      <c r="KVU110" s="572"/>
      <c r="KVV110" s="449"/>
      <c r="KVY110" s="572"/>
      <c r="KVZ110" s="449"/>
      <c r="KWC110" s="572"/>
      <c r="KWD110" s="449"/>
      <c r="KWG110" s="572"/>
      <c r="KWH110" s="449"/>
      <c r="KWK110" s="572"/>
      <c r="KWL110" s="449"/>
      <c r="KWO110" s="572"/>
      <c r="KWP110" s="449"/>
      <c r="KWS110" s="572"/>
      <c r="KWT110" s="449"/>
      <c r="KWW110" s="572"/>
      <c r="KWX110" s="449"/>
      <c r="KXA110" s="572"/>
      <c r="KXB110" s="449"/>
      <c r="KXE110" s="572"/>
      <c r="KXF110" s="449"/>
      <c r="KXI110" s="572"/>
      <c r="KXJ110" s="449"/>
      <c r="KXM110" s="572"/>
      <c r="KXN110" s="449"/>
      <c r="KXQ110" s="572"/>
      <c r="KXR110" s="449"/>
      <c r="KXU110" s="572"/>
      <c r="KXV110" s="449"/>
      <c r="KXY110" s="572"/>
      <c r="KXZ110" s="449"/>
      <c r="KYC110" s="572"/>
      <c r="KYD110" s="449"/>
      <c r="KYG110" s="572"/>
      <c r="KYH110" s="449"/>
      <c r="KYK110" s="572"/>
      <c r="KYL110" s="449"/>
      <c r="KYO110" s="572"/>
      <c r="KYP110" s="449"/>
      <c r="KYS110" s="572"/>
      <c r="KYT110" s="449"/>
      <c r="KYW110" s="572"/>
      <c r="KYX110" s="449"/>
      <c r="KZA110" s="572"/>
      <c r="KZB110" s="449"/>
      <c r="KZE110" s="572"/>
      <c r="KZF110" s="449"/>
      <c r="KZI110" s="572"/>
      <c r="KZJ110" s="449"/>
      <c r="KZM110" s="572"/>
      <c r="KZN110" s="449"/>
      <c r="KZQ110" s="572"/>
      <c r="KZR110" s="449"/>
      <c r="KZU110" s="572"/>
      <c r="KZV110" s="449"/>
      <c r="KZY110" s="572"/>
      <c r="KZZ110" s="449"/>
      <c r="LAC110" s="572"/>
      <c r="LAD110" s="449"/>
      <c r="LAG110" s="572"/>
      <c r="LAH110" s="449"/>
      <c r="LAK110" s="572"/>
      <c r="LAL110" s="449"/>
      <c r="LAO110" s="572"/>
      <c r="LAP110" s="449"/>
      <c r="LAS110" s="572"/>
      <c r="LAT110" s="449"/>
      <c r="LAW110" s="572"/>
      <c r="LAX110" s="449"/>
      <c r="LBA110" s="572"/>
      <c r="LBB110" s="449"/>
      <c r="LBE110" s="572"/>
      <c r="LBF110" s="449"/>
      <c r="LBI110" s="572"/>
      <c r="LBJ110" s="449"/>
      <c r="LBM110" s="572"/>
      <c r="LBN110" s="449"/>
      <c r="LBQ110" s="572"/>
      <c r="LBR110" s="449"/>
      <c r="LBU110" s="572"/>
      <c r="LBV110" s="449"/>
      <c r="LBY110" s="572"/>
      <c r="LBZ110" s="449"/>
      <c r="LCC110" s="572"/>
      <c r="LCD110" s="449"/>
      <c r="LCG110" s="572"/>
      <c r="LCH110" s="449"/>
      <c r="LCK110" s="572"/>
      <c r="LCL110" s="449"/>
      <c r="LCO110" s="572"/>
      <c r="LCP110" s="449"/>
      <c r="LCS110" s="572"/>
      <c r="LCT110" s="449"/>
      <c r="LCW110" s="572"/>
      <c r="LCX110" s="449"/>
      <c r="LDA110" s="572"/>
      <c r="LDB110" s="449"/>
      <c r="LDE110" s="572"/>
      <c r="LDF110" s="449"/>
      <c r="LDI110" s="572"/>
      <c r="LDJ110" s="449"/>
      <c r="LDM110" s="572"/>
      <c r="LDN110" s="449"/>
      <c r="LDQ110" s="572"/>
      <c r="LDR110" s="449"/>
      <c r="LDU110" s="572"/>
      <c r="LDV110" s="449"/>
      <c r="LDY110" s="572"/>
      <c r="LDZ110" s="449"/>
      <c r="LEC110" s="572"/>
      <c r="LED110" s="449"/>
      <c r="LEG110" s="572"/>
      <c r="LEH110" s="449"/>
      <c r="LEK110" s="572"/>
      <c r="LEL110" s="449"/>
      <c r="LEO110" s="572"/>
      <c r="LEP110" s="449"/>
      <c r="LES110" s="572"/>
      <c r="LET110" s="449"/>
      <c r="LEW110" s="572"/>
      <c r="LEX110" s="449"/>
      <c r="LFA110" s="572"/>
      <c r="LFB110" s="449"/>
      <c r="LFE110" s="572"/>
      <c r="LFF110" s="449"/>
      <c r="LFI110" s="572"/>
      <c r="LFJ110" s="449"/>
      <c r="LFM110" s="572"/>
      <c r="LFN110" s="449"/>
      <c r="LFQ110" s="572"/>
      <c r="LFR110" s="449"/>
      <c r="LFU110" s="572"/>
      <c r="LFV110" s="449"/>
      <c r="LFY110" s="572"/>
      <c r="LFZ110" s="449"/>
      <c r="LGC110" s="572"/>
      <c r="LGD110" s="449"/>
      <c r="LGG110" s="572"/>
      <c r="LGH110" s="449"/>
      <c r="LGK110" s="572"/>
      <c r="LGL110" s="449"/>
      <c r="LGO110" s="572"/>
      <c r="LGP110" s="449"/>
      <c r="LGS110" s="572"/>
      <c r="LGT110" s="449"/>
      <c r="LGW110" s="572"/>
      <c r="LGX110" s="449"/>
      <c r="LHA110" s="572"/>
      <c r="LHB110" s="449"/>
      <c r="LHE110" s="572"/>
      <c r="LHF110" s="449"/>
      <c r="LHI110" s="572"/>
      <c r="LHJ110" s="449"/>
      <c r="LHM110" s="572"/>
      <c r="LHN110" s="449"/>
      <c r="LHQ110" s="572"/>
      <c r="LHR110" s="449"/>
      <c r="LHU110" s="572"/>
      <c r="LHV110" s="449"/>
      <c r="LHY110" s="572"/>
      <c r="LHZ110" s="449"/>
      <c r="LIC110" s="572"/>
      <c r="LID110" s="449"/>
      <c r="LIG110" s="572"/>
      <c r="LIH110" s="449"/>
      <c r="LIK110" s="572"/>
      <c r="LIL110" s="449"/>
      <c r="LIO110" s="572"/>
      <c r="LIP110" s="449"/>
      <c r="LIS110" s="572"/>
      <c r="LIT110" s="449"/>
      <c r="LIW110" s="572"/>
      <c r="LIX110" s="449"/>
      <c r="LJA110" s="572"/>
      <c r="LJB110" s="449"/>
      <c r="LJE110" s="572"/>
      <c r="LJF110" s="449"/>
      <c r="LJI110" s="572"/>
      <c r="LJJ110" s="449"/>
      <c r="LJM110" s="572"/>
      <c r="LJN110" s="449"/>
      <c r="LJQ110" s="572"/>
      <c r="LJR110" s="449"/>
      <c r="LJU110" s="572"/>
      <c r="LJV110" s="449"/>
      <c r="LJY110" s="572"/>
      <c r="LJZ110" s="449"/>
      <c r="LKC110" s="572"/>
      <c r="LKD110" s="449"/>
      <c r="LKG110" s="572"/>
      <c r="LKH110" s="449"/>
      <c r="LKK110" s="572"/>
      <c r="LKL110" s="449"/>
      <c r="LKO110" s="572"/>
      <c r="LKP110" s="449"/>
      <c r="LKS110" s="572"/>
      <c r="LKT110" s="449"/>
      <c r="LKW110" s="572"/>
      <c r="LKX110" s="449"/>
      <c r="LLA110" s="572"/>
      <c r="LLB110" s="449"/>
      <c r="LLE110" s="572"/>
      <c r="LLF110" s="449"/>
      <c r="LLI110" s="572"/>
      <c r="LLJ110" s="449"/>
      <c r="LLM110" s="572"/>
      <c r="LLN110" s="449"/>
      <c r="LLQ110" s="572"/>
      <c r="LLR110" s="449"/>
      <c r="LLU110" s="572"/>
      <c r="LLV110" s="449"/>
      <c r="LLY110" s="572"/>
      <c r="LLZ110" s="449"/>
      <c r="LMC110" s="572"/>
      <c r="LMD110" s="449"/>
      <c r="LMG110" s="572"/>
      <c r="LMH110" s="449"/>
      <c r="LMK110" s="572"/>
      <c r="LML110" s="449"/>
      <c r="LMO110" s="572"/>
      <c r="LMP110" s="449"/>
      <c r="LMS110" s="572"/>
      <c r="LMT110" s="449"/>
      <c r="LMW110" s="572"/>
      <c r="LMX110" s="449"/>
      <c r="LNA110" s="572"/>
      <c r="LNB110" s="449"/>
      <c r="LNE110" s="572"/>
      <c r="LNF110" s="449"/>
      <c r="LNI110" s="572"/>
      <c r="LNJ110" s="449"/>
      <c r="LNM110" s="572"/>
      <c r="LNN110" s="449"/>
      <c r="LNQ110" s="572"/>
      <c r="LNR110" s="449"/>
      <c r="LNU110" s="572"/>
      <c r="LNV110" s="449"/>
      <c r="LNY110" s="572"/>
      <c r="LNZ110" s="449"/>
      <c r="LOC110" s="572"/>
      <c r="LOD110" s="449"/>
      <c r="LOG110" s="572"/>
      <c r="LOH110" s="449"/>
      <c r="LOK110" s="572"/>
      <c r="LOL110" s="449"/>
      <c r="LOO110" s="572"/>
      <c r="LOP110" s="449"/>
      <c r="LOS110" s="572"/>
      <c r="LOT110" s="449"/>
      <c r="LOW110" s="572"/>
      <c r="LOX110" s="449"/>
      <c r="LPA110" s="572"/>
      <c r="LPB110" s="449"/>
      <c r="LPE110" s="572"/>
      <c r="LPF110" s="449"/>
      <c r="LPI110" s="572"/>
      <c r="LPJ110" s="449"/>
      <c r="LPM110" s="572"/>
      <c r="LPN110" s="449"/>
      <c r="LPQ110" s="572"/>
      <c r="LPR110" s="449"/>
      <c r="LPU110" s="572"/>
      <c r="LPV110" s="449"/>
      <c r="LPY110" s="572"/>
      <c r="LPZ110" s="449"/>
      <c r="LQC110" s="572"/>
      <c r="LQD110" s="449"/>
      <c r="LQG110" s="572"/>
      <c r="LQH110" s="449"/>
      <c r="LQK110" s="572"/>
      <c r="LQL110" s="449"/>
      <c r="LQO110" s="572"/>
      <c r="LQP110" s="449"/>
      <c r="LQS110" s="572"/>
      <c r="LQT110" s="449"/>
      <c r="LQW110" s="572"/>
      <c r="LQX110" s="449"/>
      <c r="LRA110" s="572"/>
      <c r="LRB110" s="449"/>
      <c r="LRE110" s="572"/>
      <c r="LRF110" s="449"/>
      <c r="LRI110" s="572"/>
      <c r="LRJ110" s="449"/>
      <c r="LRM110" s="572"/>
      <c r="LRN110" s="449"/>
      <c r="LRQ110" s="572"/>
      <c r="LRR110" s="449"/>
      <c r="LRU110" s="572"/>
      <c r="LRV110" s="449"/>
      <c r="LRY110" s="572"/>
      <c r="LRZ110" s="449"/>
      <c r="LSC110" s="572"/>
      <c r="LSD110" s="449"/>
      <c r="LSG110" s="572"/>
      <c r="LSH110" s="449"/>
      <c r="LSK110" s="572"/>
      <c r="LSL110" s="449"/>
      <c r="LSO110" s="572"/>
      <c r="LSP110" s="449"/>
      <c r="LSS110" s="572"/>
      <c r="LST110" s="449"/>
      <c r="LSW110" s="572"/>
      <c r="LSX110" s="449"/>
      <c r="LTA110" s="572"/>
      <c r="LTB110" s="449"/>
      <c r="LTE110" s="572"/>
      <c r="LTF110" s="449"/>
      <c r="LTI110" s="572"/>
      <c r="LTJ110" s="449"/>
      <c r="LTM110" s="572"/>
      <c r="LTN110" s="449"/>
      <c r="LTQ110" s="572"/>
      <c r="LTR110" s="449"/>
      <c r="LTU110" s="572"/>
      <c r="LTV110" s="449"/>
      <c r="LTY110" s="572"/>
      <c r="LTZ110" s="449"/>
      <c r="LUC110" s="572"/>
      <c r="LUD110" s="449"/>
      <c r="LUG110" s="572"/>
      <c r="LUH110" s="449"/>
      <c r="LUK110" s="572"/>
      <c r="LUL110" s="449"/>
      <c r="LUO110" s="572"/>
      <c r="LUP110" s="449"/>
      <c r="LUS110" s="572"/>
      <c r="LUT110" s="449"/>
      <c r="LUW110" s="572"/>
      <c r="LUX110" s="449"/>
      <c r="LVA110" s="572"/>
      <c r="LVB110" s="449"/>
      <c r="LVE110" s="572"/>
      <c r="LVF110" s="449"/>
      <c r="LVI110" s="572"/>
      <c r="LVJ110" s="449"/>
      <c r="LVM110" s="572"/>
      <c r="LVN110" s="449"/>
      <c r="LVQ110" s="572"/>
      <c r="LVR110" s="449"/>
      <c r="LVU110" s="572"/>
      <c r="LVV110" s="449"/>
      <c r="LVY110" s="572"/>
      <c r="LVZ110" s="449"/>
      <c r="LWC110" s="572"/>
      <c r="LWD110" s="449"/>
      <c r="LWG110" s="572"/>
      <c r="LWH110" s="449"/>
      <c r="LWK110" s="572"/>
      <c r="LWL110" s="449"/>
      <c r="LWO110" s="572"/>
      <c r="LWP110" s="449"/>
      <c r="LWS110" s="572"/>
      <c r="LWT110" s="449"/>
      <c r="LWW110" s="572"/>
      <c r="LWX110" s="449"/>
      <c r="LXA110" s="572"/>
      <c r="LXB110" s="449"/>
      <c r="LXE110" s="572"/>
      <c r="LXF110" s="449"/>
      <c r="LXI110" s="572"/>
      <c r="LXJ110" s="449"/>
      <c r="LXM110" s="572"/>
      <c r="LXN110" s="449"/>
      <c r="LXQ110" s="572"/>
      <c r="LXR110" s="449"/>
      <c r="LXU110" s="572"/>
      <c r="LXV110" s="449"/>
      <c r="LXY110" s="572"/>
      <c r="LXZ110" s="449"/>
      <c r="LYC110" s="572"/>
      <c r="LYD110" s="449"/>
      <c r="LYG110" s="572"/>
      <c r="LYH110" s="449"/>
      <c r="LYK110" s="572"/>
      <c r="LYL110" s="449"/>
      <c r="LYO110" s="572"/>
      <c r="LYP110" s="449"/>
      <c r="LYS110" s="572"/>
      <c r="LYT110" s="449"/>
      <c r="LYW110" s="572"/>
      <c r="LYX110" s="449"/>
      <c r="LZA110" s="572"/>
      <c r="LZB110" s="449"/>
      <c r="LZE110" s="572"/>
      <c r="LZF110" s="449"/>
      <c r="LZI110" s="572"/>
      <c r="LZJ110" s="449"/>
      <c r="LZM110" s="572"/>
      <c r="LZN110" s="449"/>
      <c r="LZQ110" s="572"/>
      <c r="LZR110" s="449"/>
      <c r="LZU110" s="572"/>
      <c r="LZV110" s="449"/>
      <c r="LZY110" s="572"/>
      <c r="LZZ110" s="449"/>
      <c r="MAC110" s="572"/>
      <c r="MAD110" s="449"/>
      <c r="MAG110" s="572"/>
      <c r="MAH110" s="449"/>
      <c r="MAK110" s="572"/>
      <c r="MAL110" s="449"/>
      <c r="MAO110" s="572"/>
      <c r="MAP110" s="449"/>
      <c r="MAS110" s="572"/>
      <c r="MAT110" s="449"/>
      <c r="MAW110" s="572"/>
      <c r="MAX110" s="449"/>
      <c r="MBA110" s="572"/>
      <c r="MBB110" s="449"/>
      <c r="MBE110" s="572"/>
      <c r="MBF110" s="449"/>
      <c r="MBI110" s="572"/>
      <c r="MBJ110" s="449"/>
      <c r="MBM110" s="572"/>
      <c r="MBN110" s="449"/>
      <c r="MBQ110" s="572"/>
      <c r="MBR110" s="449"/>
      <c r="MBU110" s="572"/>
      <c r="MBV110" s="449"/>
      <c r="MBY110" s="572"/>
      <c r="MBZ110" s="449"/>
      <c r="MCC110" s="572"/>
      <c r="MCD110" s="449"/>
      <c r="MCG110" s="572"/>
      <c r="MCH110" s="449"/>
      <c r="MCK110" s="572"/>
      <c r="MCL110" s="449"/>
      <c r="MCO110" s="572"/>
      <c r="MCP110" s="449"/>
      <c r="MCS110" s="572"/>
      <c r="MCT110" s="449"/>
      <c r="MCW110" s="572"/>
      <c r="MCX110" s="449"/>
      <c r="MDA110" s="572"/>
      <c r="MDB110" s="449"/>
      <c r="MDE110" s="572"/>
      <c r="MDF110" s="449"/>
      <c r="MDI110" s="572"/>
      <c r="MDJ110" s="449"/>
      <c r="MDM110" s="572"/>
      <c r="MDN110" s="449"/>
      <c r="MDQ110" s="572"/>
      <c r="MDR110" s="449"/>
      <c r="MDU110" s="572"/>
      <c r="MDV110" s="449"/>
      <c r="MDY110" s="572"/>
      <c r="MDZ110" s="449"/>
      <c r="MEC110" s="572"/>
      <c r="MED110" s="449"/>
      <c r="MEG110" s="572"/>
      <c r="MEH110" s="449"/>
      <c r="MEK110" s="572"/>
      <c r="MEL110" s="449"/>
      <c r="MEO110" s="572"/>
      <c r="MEP110" s="449"/>
      <c r="MES110" s="572"/>
      <c r="MET110" s="449"/>
      <c r="MEW110" s="572"/>
      <c r="MEX110" s="449"/>
      <c r="MFA110" s="572"/>
      <c r="MFB110" s="449"/>
      <c r="MFE110" s="572"/>
      <c r="MFF110" s="449"/>
      <c r="MFI110" s="572"/>
      <c r="MFJ110" s="449"/>
      <c r="MFM110" s="572"/>
      <c r="MFN110" s="449"/>
      <c r="MFQ110" s="572"/>
      <c r="MFR110" s="449"/>
      <c r="MFU110" s="572"/>
      <c r="MFV110" s="449"/>
      <c r="MFY110" s="572"/>
      <c r="MFZ110" s="449"/>
      <c r="MGC110" s="572"/>
      <c r="MGD110" s="449"/>
      <c r="MGG110" s="572"/>
      <c r="MGH110" s="449"/>
      <c r="MGK110" s="572"/>
      <c r="MGL110" s="449"/>
      <c r="MGO110" s="572"/>
      <c r="MGP110" s="449"/>
      <c r="MGS110" s="572"/>
      <c r="MGT110" s="449"/>
      <c r="MGW110" s="572"/>
      <c r="MGX110" s="449"/>
      <c r="MHA110" s="572"/>
      <c r="MHB110" s="449"/>
      <c r="MHE110" s="572"/>
      <c r="MHF110" s="449"/>
      <c r="MHI110" s="572"/>
      <c r="MHJ110" s="449"/>
      <c r="MHM110" s="572"/>
      <c r="MHN110" s="449"/>
      <c r="MHQ110" s="572"/>
      <c r="MHR110" s="449"/>
      <c r="MHU110" s="572"/>
      <c r="MHV110" s="449"/>
      <c r="MHY110" s="572"/>
      <c r="MHZ110" s="449"/>
      <c r="MIC110" s="572"/>
      <c r="MID110" s="449"/>
      <c r="MIG110" s="572"/>
      <c r="MIH110" s="449"/>
      <c r="MIK110" s="572"/>
      <c r="MIL110" s="449"/>
      <c r="MIO110" s="572"/>
      <c r="MIP110" s="449"/>
      <c r="MIS110" s="572"/>
      <c r="MIT110" s="449"/>
      <c r="MIW110" s="572"/>
      <c r="MIX110" s="449"/>
      <c r="MJA110" s="572"/>
      <c r="MJB110" s="449"/>
      <c r="MJE110" s="572"/>
      <c r="MJF110" s="449"/>
      <c r="MJI110" s="572"/>
      <c r="MJJ110" s="449"/>
      <c r="MJM110" s="572"/>
      <c r="MJN110" s="449"/>
      <c r="MJQ110" s="572"/>
      <c r="MJR110" s="449"/>
      <c r="MJU110" s="572"/>
      <c r="MJV110" s="449"/>
      <c r="MJY110" s="572"/>
      <c r="MJZ110" s="449"/>
      <c r="MKC110" s="572"/>
      <c r="MKD110" s="449"/>
      <c r="MKG110" s="572"/>
      <c r="MKH110" s="449"/>
      <c r="MKK110" s="572"/>
      <c r="MKL110" s="449"/>
      <c r="MKO110" s="572"/>
      <c r="MKP110" s="449"/>
      <c r="MKS110" s="572"/>
      <c r="MKT110" s="449"/>
      <c r="MKW110" s="572"/>
      <c r="MKX110" s="449"/>
      <c r="MLA110" s="572"/>
      <c r="MLB110" s="449"/>
      <c r="MLE110" s="572"/>
      <c r="MLF110" s="449"/>
      <c r="MLI110" s="572"/>
      <c r="MLJ110" s="449"/>
      <c r="MLM110" s="572"/>
      <c r="MLN110" s="449"/>
      <c r="MLQ110" s="572"/>
      <c r="MLR110" s="449"/>
      <c r="MLU110" s="572"/>
      <c r="MLV110" s="449"/>
      <c r="MLY110" s="572"/>
      <c r="MLZ110" s="449"/>
      <c r="MMC110" s="572"/>
      <c r="MMD110" s="449"/>
      <c r="MMG110" s="572"/>
      <c r="MMH110" s="449"/>
      <c r="MMK110" s="572"/>
      <c r="MML110" s="449"/>
      <c r="MMO110" s="572"/>
      <c r="MMP110" s="449"/>
      <c r="MMS110" s="572"/>
      <c r="MMT110" s="449"/>
      <c r="MMW110" s="572"/>
      <c r="MMX110" s="449"/>
      <c r="MNA110" s="572"/>
      <c r="MNB110" s="449"/>
      <c r="MNE110" s="572"/>
      <c r="MNF110" s="449"/>
      <c r="MNI110" s="572"/>
      <c r="MNJ110" s="449"/>
      <c r="MNM110" s="572"/>
      <c r="MNN110" s="449"/>
      <c r="MNQ110" s="572"/>
      <c r="MNR110" s="449"/>
      <c r="MNU110" s="572"/>
      <c r="MNV110" s="449"/>
      <c r="MNY110" s="572"/>
      <c r="MNZ110" s="449"/>
      <c r="MOC110" s="572"/>
      <c r="MOD110" s="449"/>
      <c r="MOG110" s="572"/>
      <c r="MOH110" s="449"/>
      <c r="MOK110" s="572"/>
      <c r="MOL110" s="449"/>
      <c r="MOO110" s="572"/>
      <c r="MOP110" s="449"/>
      <c r="MOS110" s="572"/>
      <c r="MOT110" s="449"/>
      <c r="MOW110" s="572"/>
      <c r="MOX110" s="449"/>
      <c r="MPA110" s="572"/>
      <c r="MPB110" s="449"/>
      <c r="MPE110" s="572"/>
      <c r="MPF110" s="449"/>
      <c r="MPI110" s="572"/>
      <c r="MPJ110" s="449"/>
      <c r="MPM110" s="572"/>
      <c r="MPN110" s="449"/>
      <c r="MPQ110" s="572"/>
      <c r="MPR110" s="449"/>
      <c r="MPU110" s="572"/>
      <c r="MPV110" s="449"/>
      <c r="MPY110" s="572"/>
      <c r="MPZ110" s="449"/>
      <c r="MQC110" s="572"/>
      <c r="MQD110" s="449"/>
      <c r="MQG110" s="572"/>
      <c r="MQH110" s="449"/>
      <c r="MQK110" s="572"/>
      <c r="MQL110" s="449"/>
      <c r="MQO110" s="572"/>
      <c r="MQP110" s="449"/>
      <c r="MQS110" s="572"/>
      <c r="MQT110" s="449"/>
      <c r="MQW110" s="572"/>
      <c r="MQX110" s="449"/>
      <c r="MRA110" s="572"/>
      <c r="MRB110" s="449"/>
      <c r="MRE110" s="572"/>
      <c r="MRF110" s="449"/>
      <c r="MRI110" s="572"/>
      <c r="MRJ110" s="449"/>
      <c r="MRM110" s="572"/>
      <c r="MRN110" s="449"/>
      <c r="MRQ110" s="572"/>
      <c r="MRR110" s="449"/>
      <c r="MRU110" s="572"/>
      <c r="MRV110" s="449"/>
      <c r="MRY110" s="572"/>
      <c r="MRZ110" s="449"/>
      <c r="MSC110" s="572"/>
      <c r="MSD110" s="449"/>
      <c r="MSG110" s="572"/>
      <c r="MSH110" s="449"/>
      <c r="MSK110" s="572"/>
      <c r="MSL110" s="449"/>
      <c r="MSO110" s="572"/>
      <c r="MSP110" s="449"/>
      <c r="MSS110" s="572"/>
      <c r="MST110" s="449"/>
      <c r="MSW110" s="572"/>
      <c r="MSX110" s="449"/>
      <c r="MTA110" s="572"/>
      <c r="MTB110" s="449"/>
      <c r="MTE110" s="572"/>
      <c r="MTF110" s="449"/>
      <c r="MTI110" s="572"/>
      <c r="MTJ110" s="449"/>
      <c r="MTM110" s="572"/>
      <c r="MTN110" s="449"/>
      <c r="MTQ110" s="572"/>
      <c r="MTR110" s="449"/>
      <c r="MTU110" s="572"/>
      <c r="MTV110" s="449"/>
      <c r="MTY110" s="572"/>
      <c r="MTZ110" s="449"/>
      <c r="MUC110" s="572"/>
      <c r="MUD110" s="449"/>
      <c r="MUG110" s="572"/>
      <c r="MUH110" s="449"/>
      <c r="MUK110" s="572"/>
      <c r="MUL110" s="449"/>
      <c r="MUO110" s="572"/>
      <c r="MUP110" s="449"/>
      <c r="MUS110" s="572"/>
      <c r="MUT110" s="449"/>
      <c r="MUW110" s="572"/>
      <c r="MUX110" s="449"/>
      <c r="MVA110" s="572"/>
      <c r="MVB110" s="449"/>
      <c r="MVE110" s="572"/>
      <c r="MVF110" s="449"/>
      <c r="MVI110" s="572"/>
      <c r="MVJ110" s="449"/>
      <c r="MVM110" s="572"/>
      <c r="MVN110" s="449"/>
      <c r="MVQ110" s="572"/>
      <c r="MVR110" s="449"/>
      <c r="MVU110" s="572"/>
      <c r="MVV110" s="449"/>
      <c r="MVY110" s="572"/>
      <c r="MVZ110" s="449"/>
      <c r="MWC110" s="572"/>
      <c r="MWD110" s="449"/>
      <c r="MWG110" s="572"/>
      <c r="MWH110" s="449"/>
      <c r="MWK110" s="572"/>
      <c r="MWL110" s="449"/>
      <c r="MWO110" s="572"/>
      <c r="MWP110" s="449"/>
      <c r="MWS110" s="572"/>
      <c r="MWT110" s="449"/>
      <c r="MWW110" s="572"/>
      <c r="MWX110" s="449"/>
      <c r="MXA110" s="572"/>
      <c r="MXB110" s="449"/>
      <c r="MXE110" s="572"/>
      <c r="MXF110" s="449"/>
      <c r="MXI110" s="572"/>
      <c r="MXJ110" s="449"/>
      <c r="MXM110" s="572"/>
      <c r="MXN110" s="449"/>
      <c r="MXQ110" s="572"/>
      <c r="MXR110" s="449"/>
      <c r="MXU110" s="572"/>
      <c r="MXV110" s="449"/>
      <c r="MXY110" s="572"/>
      <c r="MXZ110" s="449"/>
      <c r="MYC110" s="572"/>
      <c r="MYD110" s="449"/>
      <c r="MYG110" s="572"/>
      <c r="MYH110" s="449"/>
      <c r="MYK110" s="572"/>
      <c r="MYL110" s="449"/>
      <c r="MYO110" s="572"/>
      <c r="MYP110" s="449"/>
      <c r="MYS110" s="572"/>
      <c r="MYT110" s="449"/>
      <c r="MYW110" s="572"/>
      <c r="MYX110" s="449"/>
      <c r="MZA110" s="572"/>
      <c r="MZB110" s="449"/>
      <c r="MZE110" s="572"/>
      <c r="MZF110" s="449"/>
      <c r="MZI110" s="572"/>
      <c r="MZJ110" s="449"/>
      <c r="MZM110" s="572"/>
      <c r="MZN110" s="449"/>
      <c r="MZQ110" s="572"/>
      <c r="MZR110" s="449"/>
      <c r="MZU110" s="572"/>
      <c r="MZV110" s="449"/>
      <c r="MZY110" s="572"/>
      <c r="MZZ110" s="449"/>
      <c r="NAC110" s="572"/>
      <c r="NAD110" s="449"/>
      <c r="NAG110" s="572"/>
      <c r="NAH110" s="449"/>
      <c r="NAK110" s="572"/>
      <c r="NAL110" s="449"/>
      <c r="NAO110" s="572"/>
      <c r="NAP110" s="449"/>
      <c r="NAS110" s="572"/>
      <c r="NAT110" s="449"/>
      <c r="NAW110" s="572"/>
      <c r="NAX110" s="449"/>
      <c r="NBA110" s="572"/>
      <c r="NBB110" s="449"/>
      <c r="NBE110" s="572"/>
      <c r="NBF110" s="449"/>
      <c r="NBI110" s="572"/>
      <c r="NBJ110" s="449"/>
      <c r="NBM110" s="572"/>
      <c r="NBN110" s="449"/>
      <c r="NBQ110" s="572"/>
      <c r="NBR110" s="449"/>
      <c r="NBU110" s="572"/>
      <c r="NBV110" s="449"/>
      <c r="NBY110" s="572"/>
      <c r="NBZ110" s="449"/>
      <c r="NCC110" s="572"/>
      <c r="NCD110" s="449"/>
      <c r="NCG110" s="572"/>
      <c r="NCH110" s="449"/>
      <c r="NCK110" s="572"/>
      <c r="NCL110" s="449"/>
      <c r="NCO110" s="572"/>
      <c r="NCP110" s="449"/>
      <c r="NCS110" s="572"/>
      <c r="NCT110" s="449"/>
      <c r="NCW110" s="572"/>
      <c r="NCX110" s="449"/>
      <c r="NDA110" s="572"/>
      <c r="NDB110" s="449"/>
      <c r="NDE110" s="572"/>
      <c r="NDF110" s="449"/>
      <c r="NDI110" s="572"/>
      <c r="NDJ110" s="449"/>
      <c r="NDM110" s="572"/>
      <c r="NDN110" s="449"/>
      <c r="NDQ110" s="572"/>
      <c r="NDR110" s="449"/>
      <c r="NDU110" s="572"/>
      <c r="NDV110" s="449"/>
      <c r="NDY110" s="572"/>
      <c r="NDZ110" s="449"/>
      <c r="NEC110" s="572"/>
      <c r="NED110" s="449"/>
      <c r="NEG110" s="572"/>
      <c r="NEH110" s="449"/>
      <c r="NEK110" s="572"/>
      <c r="NEL110" s="449"/>
      <c r="NEO110" s="572"/>
      <c r="NEP110" s="449"/>
      <c r="NES110" s="572"/>
      <c r="NET110" s="449"/>
      <c r="NEW110" s="572"/>
      <c r="NEX110" s="449"/>
      <c r="NFA110" s="572"/>
      <c r="NFB110" s="449"/>
      <c r="NFE110" s="572"/>
      <c r="NFF110" s="449"/>
      <c r="NFI110" s="572"/>
      <c r="NFJ110" s="449"/>
      <c r="NFM110" s="572"/>
      <c r="NFN110" s="449"/>
      <c r="NFQ110" s="572"/>
      <c r="NFR110" s="449"/>
      <c r="NFU110" s="572"/>
      <c r="NFV110" s="449"/>
      <c r="NFY110" s="572"/>
      <c r="NFZ110" s="449"/>
      <c r="NGC110" s="572"/>
      <c r="NGD110" s="449"/>
      <c r="NGG110" s="572"/>
      <c r="NGH110" s="449"/>
      <c r="NGK110" s="572"/>
      <c r="NGL110" s="449"/>
      <c r="NGO110" s="572"/>
      <c r="NGP110" s="449"/>
      <c r="NGS110" s="572"/>
      <c r="NGT110" s="449"/>
      <c r="NGW110" s="572"/>
      <c r="NGX110" s="449"/>
      <c r="NHA110" s="572"/>
      <c r="NHB110" s="449"/>
      <c r="NHE110" s="572"/>
      <c r="NHF110" s="449"/>
      <c r="NHI110" s="572"/>
      <c r="NHJ110" s="449"/>
      <c r="NHM110" s="572"/>
      <c r="NHN110" s="449"/>
      <c r="NHQ110" s="572"/>
      <c r="NHR110" s="449"/>
      <c r="NHU110" s="572"/>
      <c r="NHV110" s="449"/>
      <c r="NHY110" s="572"/>
      <c r="NHZ110" s="449"/>
      <c r="NIC110" s="572"/>
      <c r="NID110" s="449"/>
      <c r="NIG110" s="572"/>
      <c r="NIH110" s="449"/>
      <c r="NIK110" s="572"/>
      <c r="NIL110" s="449"/>
      <c r="NIO110" s="572"/>
      <c r="NIP110" s="449"/>
      <c r="NIS110" s="572"/>
      <c r="NIT110" s="449"/>
      <c r="NIW110" s="572"/>
      <c r="NIX110" s="449"/>
      <c r="NJA110" s="572"/>
      <c r="NJB110" s="449"/>
      <c r="NJE110" s="572"/>
      <c r="NJF110" s="449"/>
      <c r="NJI110" s="572"/>
      <c r="NJJ110" s="449"/>
      <c r="NJM110" s="572"/>
      <c r="NJN110" s="449"/>
      <c r="NJQ110" s="572"/>
      <c r="NJR110" s="449"/>
      <c r="NJU110" s="572"/>
      <c r="NJV110" s="449"/>
      <c r="NJY110" s="572"/>
      <c r="NJZ110" s="449"/>
      <c r="NKC110" s="572"/>
      <c r="NKD110" s="449"/>
      <c r="NKG110" s="572"/>
      <c r="NKH110" s="449"/>
      <c r="NKK110" s="572"/>
      <c r="NKL110" s="449"/>
      <c r="NKO110" s="572"/>
      <c r="NKP110" s="449"/>
      <c r="NKS110" s="572"/>
      <c r="NKT110" s="449"/>
      <c r="NKW110" s="572"/>
      <c r="NKX110" s="449"/>
      <c r="NLA110" s="572"/>
      <c r="NLB110" s="449"/>
      <c r="NLE110" s="572"/>
      <c r="NLF110" s="449"/>
      <c r="NLI110" s="572"/>
      <c r="NLJ110" s="449"/>
      <c r="NLM110" s="572"/>
      <c r="NLN110" s="449"/>
      <c r="NLQ110" s="572"/>
      <c r="NLR110" s="449"/>
      <c r="NLU110" s="572"/>
      <c r="NLV110" s="449"/>
      <c r="NLY110" s="572"/>
      <c r="NLZ110" s="449"/>
      <c r="NMC110" s="572"/>
      <c r="NMD110" s="449"/>
      <c r="NMG110" s="572"/>
      <c r="NMH110" s="449"/>
      <c r="NMK110" s="572"/>
      <c r="NML110" s="449"/>
      <c r="NMO110" s="572"/>
      <c r="NMP110" s="449"/>
      <c r="NMS110" s="572"/>
      <c r="NMT110" s="449"/>
      <c r="NMW110" s="572"/>
      <c r="NMX110" s="449"/>
      <c r="NNA110" s="572"/>
      <c r="NNB110" s="449"/>
      <c r="NNE110" s="572"/>
      <c r="NNF110" s="449"/>
      <c r="NNI110" s="572"/>
      <c r="NNJ110" s="449"/>
      <c r="NNM110" s="572"/>
      <c r="NNN110" s="449"/>
      <c r="NNQ110" s="572"/>
      <c r="NNR110" s="449"/>
      <c r="NNU110" s="572"/>
      <c r="NNV110" s="449"/>
      <c r="NNY110" s="572"/>
      <c r="NNZ110" s="449"/>
      <c r="NOC110" s="572"/>
      <c r="NOD110" s="449"/>
      <c r="NOG110" s="572"/>
      <c r="NOH110" s="449"/>
      <c r="NOK110" s="572"/>
      <c r="NOL110" s="449"/>
      <c r="NOO110" s="572"/>
      <c r="NOP110" s="449"/>
      <c r="NOS110" s="572"/>
      <c r="NOT110" s="449"/>
      <c r="NOW110" s="572"/>
      <c r="NOX110" s="449"/>
      <c r="NPA110" s="572"/>
      <c r="NPB110" s="449"/>
      <c r="NPE110" s="572"/>
      <c r="NPF110" s="449"/>
      <c r="NPI110" s="572"/>
      <c r="NPJ110" s="449"/>
      <c r="NPM110" s="572"/>
      <c r="NPN110" s="449"/>
      <c r="NPQ110" s="572"/>
      <c r="NPR110" s="449"/>
      <c r="NPU110" s="572"/>
      <c r="NPV110" s="449"/>
      <c r="NPY110" s="572"/>
      <c r="NPZ110" s="449"/>
      <c r="NQC110" s="572"/>
      <c r="NQD110" s="449"/>
      <c r="NQG110" s="572"/>
      <c r="NQH110" s="449"/>
      <c r="NQK110" s="572"/>
      <c r="NQL110" s="449"/>
      <c r="NQO110" s="572"/>
      <c r="NQP110" s="449"/>
      <c r="NQS110" s="572"/>
      <c r="NQT110" s="449"/>
      <c r="NQW110" s="572"/>
      <c r="NQX110" s="449"/>
      <c r="NRA110" s="572"/>
      <c r="NRB110" s="449"/>
      <c r="NRE110" s="572"/>
      <c r="NRF110" s="449"/>
      <c r="NRI110" s="572"/>
      <c r="NRJ110" s="449"/>
      <c r="NRM110" s="572"/>
      <c r="NRN110" s="449"/>
      <c r="NRQ110" s="572"/>
      <c r="NRR110" s="449"/>
      <c r="NRU110" s="572"/>
      <c r="NRV110" s="449"/>
      <c r="NRY110" s="572"/>
      <c r="NRZ110" s="449"/>
      <c r="NSC110" s="572"/>
      <c r="NSD110" s="449"/>
      <c r="NSG110" s="572"/>
      <c r="NSH110" s="449"/>
      <c r="NSK110" s="572"/>
      <c r="NSL110" s="449"/>
      <c r="NSO110" s="572"/>
      <c r="NSP110" s="449"/>
      <c r="NSS110" s="572"/>
      <c r="NST110" s="449"/>
      <c r="NSW110" s="572"/>
      <c r="NSX110" s="449"/>
      <c r="NTA110" s="572"/>
      <c r="NTB110" s="449"/>
      <c r="NTE110" s="572"/>
      <c r="NTF110" s="449"/>
      <c r="NTI110" s="572"/>
      <c r="NTJ110" s="449"/>
      <c r="NTM110" s="572"/>
      <c r="NTN110" s="449"/>
      <c r="NTQ110" s="572"/>
      <c r="NTR110" s="449"/>
      <c r="NTU110" s="572"/>
      <c r="NTV110" s="449"/>
      <c r="NTY110" s="572"/>
      <c r="NTZ110" s="449"/>
      <c r="NUC110" s="572"/>
      <c r="NUD110" s="449"/>
      <c r="NUG110" s="572"/>
      <c r="NUH110" s="449"/>
      <c r="NUK110" s="572"/>
      <c r="NUL110" s="449"/>
      <c r="NUO110" s="572"/>
      <c r="NUP110" s="449"/>
      <c r="NUS110" s="572"/>
      <c r="NUT110" s="449"/>
      <c r="NUW110" s="572"/>
      <c r="NUX110" s="449"/>
      <c r="NVA110" s="572"/>
      <c r="NVB110" s="449"/>
      <c r="NVE110" s="572"/>
      <c r="NVF110" s="449"/>
      <c r="NVI110" s="572"/>
      <c r="NVJ110" s="449"/>
      <c r="NVM110" s="572"/>
      <c r="NVN110" s="449"/>
      <c r="NVQ110" s="572"/>
      <c r="NVR110" s="449"/>
      <c r="NVU110" s="572"/>
      <c r="NVV110" s="449"/>
      <c r="NVY110" s="572"/>
      <c r="NVZ110" s="449"/>
      <c r="NWC110" s="572"/>
      <c r="NWD110" s="449"/>
      <c r="NWG110" s="572"/>
      <c r="NWH110" s="449"/>
      <c r="NWK110" s="572"/>
      <c r="NWL110" s="449"/>
      <c r="NWO110" s="572"/>
      <c r="NWP110" s="449"/>
      <c r="NWS110" s="572"/>
      <c r="NWT110" s="449"/>
      <c r="NWW110" s="572"/>
      <c r="NWX110" s="449"/>
      <c r="NXA110" s="572"/>
      <c r="NXB110" s="449"/>
      <c r="NXE110" s="572"/>
      <c r="NXF110" s="449"/>
      <c r="NXI110" s="572"/>
      <c r="NXJ110" s="449"/>
      <c r="NXM110" s="572"/>
      <c r="NXN110" s="449"/>
      <c r="NXQ110" s="572"/>
      <c r="NXR110" s="449"/>
      <c r="NXU110" s="572"/>
      <c r="NXV110" s="449"/>
      <c r="NXY110" s="572"/>
      <c r="NXZ110" s="449"/>
      <c r="NYC110" s="572"/>
      <c r="NYD110" s="449"/>
      <c r="NYG110" s="572"/>
      <c r="NYH110" s="449"/>
      <c r="NYK110" s="572"/>
      <c r="NYL110" s="449"/>
      <c r="NYO110" s="572"/>
      <c r="NYP110" s="449"/>
      <c r="NYS110" s="572"/>
      <c r="NYT110" s="449"/>
      <c r="NYW110" s="572"/>
      <c r="NYX110" s="449"/>
      <c r="NZA110" s="572"/>
      <c r="NZB110" s="449"/>
      <c r="NZE110" s="572"/>
      <c r="NZF110" s="449"/>
      <c r="NZI110" s="572"/>
      <c r="NZJ110" s="449"/>
      <c r="NZM110" s="572"/>
      <c r="NZN110" s="449"/>
      <c r="NZQ110" s="572"/>
      <c r="NZR110" s="449"/>
      <c r="NZU110" s="572"/>
      <c r="NZV110" s="449"/>
      <c r="NZY110" s="572"/>
      <c r="NZZ110" s="449"/>
      <c r="OAC110" s="572"/>
      <c r="OAD110" s="449"/>
      <c r="OAG110" s="572"/>
      <c r="OAH110" s="449"/>
      <c r="OAK110" s="572"/>
      <c r="OAL110" s="449"/>
      <c r="OAO110" s="572"/>
      <c r="OAP110" s="449"/>
      <c r="OAS110" s="572"/>
      <c r="OAT110" s="449"/>
      <c r="OAW110" s="572"/>
      <c r="OAX110" s="449"/>
      <c r="OBA110" s="572"/>
      <c r="OBB110" s="449"/>
      <c r="OBE110" s="572"/>
      <c r="OBF110" s="449"/>
      <c r="OBI110" s="572"/>
      <c r="OBJ110" s="449"/>
      <c r="OBM110" s="572"/>
      <c r="OBN110" s="449"/>
      <c r="OBQ110" s="572"/>
      <c r="OBR110" s="449"/>
      <c r="OBU110" s="572"/>
      <c r="OBV110" s="449"/>
      <c r="OBY110" s="572"/>
      <c r="OBZ110" s="449"/>
      <c r="OCC110" s="572"/>
      <c r="OCD110" s="449"/>
      <c r="OCG110" s="572"/>
      <c r="OCH110" s="449"/>
      <c r="OCK110" s="572"/>
      <c r="OCL110" s="449"/>
      <c r="OCO110" s="572"/>
      <c r="OCP110" s="449"/>
      <c r="OCS110" s="572"/>
      <c r="OCT110" s="449"/>
      <c r="OCW110" s="572"/>
      <c r="OCX110" s="449"/>
      <c r="ODA110" s="572"/>
      <c r="ODB110" s="449"/>
      <c r="ODE110" s="572"/>
      <c r="ODF110" s="449"/>
      <c r="ODI110" s="572"/>
      <c r="ODJ110" s="449"/>
      <c r="ODM110" s="572"/>
      <c r="ODN110" s="449"/>
      <c r="ODQ110" s="572"/>
      <c r="ODR110" s="449"/>
      <c r="ODU110" s="572"/>
      <c r="ODV110" s="449"/>
      <c r="ODY110" s="572"/>
      <c r="ODZ110" s="449"/>
      <c r="OEC110" s="572"/>
      <c r="OED110" s="449"/>
      <c r="OEG110" s="572"/>
      <c r="OEH110" s="449"/>
      <c r="OEK110" s="572"/>
      <c r="OEL110" s="449"/>
      <c r="OEO110" s="572"/>
      <c r="OEP110" s="449"/>
      <c r="OES110" s="572"/>
      <c r="OET110" s="449"/>
      <c r="OEW110" s="572"/>
      <c r="OEX110" s="449"/>
      <c r="OFA110" s="572"/>
      <c r="OFB110" s="449"/>
      <c r="OFE110" s="572"/>
      <c r="OFF110" s="449"/>
      <c r="OFI110" s="572"/>
      <c r="OFJ110" s="449"/>
      <c r="OFM110" s="572"/>
      <c r="OFN110" s="449"/>
      <c r="OFQ110" s="572"/>
      <c r="OFR110" s="449"/>
      <c r="OFU110" s="572"/>
      <c r="OFV110" s="449"/>
      <c r="OFY110" s="572"/>
      <c r="OFZ110" s="449"/>
      <c r="OGC110" s="572"/>
      <c r="OGD110" s="449"/>
      <c r="OGG110" s="572"/>
      <c r="OGH110" s="449"/>
      <c r="OGK110" s="572"/>
      <c r="OGL110" s="449"/>
      <c r="OGO110" s="572"/>
      <c r="OGP110" s="449"/>
      <c r="OGS110" s="572"/>
      <c r="OGT110" s="449"/>
      <c r="OGW110" s="572"/>
      <c r="OGX110" s="449"/>
      <c r="OHA110" s="572"/>
      <c r="OHB110" s="449"/>
      <c r="OHE110" s="572"/>
      <c r="OHF110" s="449"/>
      <c r="OHI110" s="572"/>
      <c r="OHJ110" s="449"/>
      <c r="OHM110" s="572"/>
      <c r="OHN110" s="449"/>
      <c r="OHQ110" s="572"/>
      <c r="OHR110" s="449"/>
      <c r="OHU110" s="572"/>
      <c r="OHV110" s="449"/>
      <c r="OHY110" s="572"/>
      <c r="OHZ110" s="449"/>
      <c r="OIC110" s="572"/>
      <c r="OID110" s="449"/>
      <c r="OIG110" s="572"/>
      <c r="OIH110" s="449"/>
      <c r="OIK110" s="572"/>
      <c r="OIL110" s="449"/>
      <c r="OIO110" s="572"/>
      <c r="OIP110" s="449"/>
      <c r="OIS110" s="572"/>
      <c r="OIT110" s="449"/>
      <c r="OIW110" s="572"/>
      <c r="OIX110" s="449"/>
      <c r="OJA110" s="572"/>
      <c r="OJB110" s="449"/>
      <c r="OJE110" s="572"/>
      <c r="OJF110" s="449"/>
      <c r="OJI110" s="572"/>
      <c r="OJJ110" s="449"/>
      <c r="OJM110" s="572"/>
      <c r="OJN110" s="449"/>
      <c r="OJQ110" s="572"/>
      <c r="OJR110" s="449"/>
      <c r="OJU110" s="572"/>
      <c r="OJV110" s="449"/>
      <c r="OJY110" s="572"/>
      <c r="OJZ110" s="449"/>
      <c r="OKC110" s="572"/>
      <c r="OKD110" s="449"/>
      <c r="OKG110" s="572"/>
      <c r="OKH110" s="449"/>
      <c r="OKK110" s="572"/>
      <c r="OKL110" s="449"/>
      <c r="OKO110" s="572"/>
      <c r="OKP110" s="449"/>
      <c r="OKS110" s="572"/>
      <c r="OKT110" s="449"/>
      <c r="OKW110" s="572"/>
      <c r="OKX110" s="449"/>
      <c r="OLA110" s="572"/>
      <c r="OLB110" s="449"/>
      <c r="OLE110" s="572"/>
      <c r="OLF110" s="449"/>
      <c r="OLI110" s="572"/>
      <c r="OLJ110" s="449"/>
      <c r="OLM110" s="572"/>
      <c r="OLN110" s="449"/>
      <c r="OLQ110" s="572"/>
      <c r="OLR110" s="449"/>
      <c r="OLU110" s="572"/>
      <c r="OLV110" s="449"/>
      <c r="OLY110" s="572"/>
      <c r="OLZ110" s="449"/>
      <c r="OMC110" s="572"/>
      <c r="OMD110" s="449"/>
      <c r="OMG110" s="572"/>
      <c r="OMH110" s="449"/>
      <c r="OMK110" s="572"/>
      <c r="OML110" s="449"/>
      <c r="OMO110" s="572"/>
      <c r="OMP110" s="449"/>
      <c r="OMS110" s="572"/>
      <c r="OMT110" s="449"/>
      <c r="OMW110" s="572"/>
      <c r="OMX110" s="449"/>
      <c r="ONA110" s="572"/>
      <c r="ONB110" s="449"/>
      <c r="ONE110" s="572"/>
      <c r="ONF110" s="449"/>
      <c r="ONI110" s="572"/>
      <c r="ONJ110" s="449"/>
      <c r="ONM110" s="572"/>
      <c r="ONN110" s="449"/>
      <c r="ONQ110" s="572"/>
      <c r="ONR110" s="449"/>
      <c r="ONU110" s="572"/>
      <c r="ONV110" s="449"/>
      <c r="ONY110" s="572"/>
      <c r="ONZ110" s="449"/>
      <c r="OOC110" s="572"/>
      <c r="OOD110" s="449"/>
      <c r="OOG110" s="572"/>
      <c r="OOH110" s="449"/>
      <c r="OOK110" s="572"/>
      <c r="OOL110" s="449"/>
      <c r="OOO110" s="572"/>
      <c r="OOP110" s="449"/>
      <c r="OOS110" s="572"/>
      <c r="OOT110" s="449"/>
      <c r="OOW110" s="572"/>
      <c r="OOX110" s="449"/>
      <c r="OPA110" s="572"/>
      <c r="OPB110" s="449"/>
      <c r="OPE110" s="572"/>
      <c r="OPF110" s="449"/>
      <c r="OPI110" s="572"/>
      <c r="OPJ110" s="449"/>
      <c r="OPM110" s="572"/>
      <c r="OPN110" s="449"/>
      <c r="OPQ110" s="572"/>
      <c r="OPR110" s="449"/>
      <c r="OPU110" s="572"/>
      <c r="OPV110" s="449"/>
      <c r="OPY110" s="572"/>
      <c r="OPZ110" s="449"/>
      <c r="OQC110" s="572"/>
      <c r="OQD110" s="449"/>
      <c r="OQG110" s="572"/>
      <c r="OQH110" s="449"/>
      <c r="OQK110" s="572"/>
      <c r="OQL110" s="449"/>
      <c r="OQO110" s="572"/>
      <c r="OQP110" s="449"/>
      <c r="OQS110" s="572"/>
      <c r="OQT110" s="449"/>
      <c r="OQW110" s="572"/>
      <c r="OQX110" s="449"/>
      <c r="ORA110" s="572"/>
      <c r="ORB110" s="449"/>
      <c r="ORE110" s="572"/>
      <c r="ORF110" s="449"/>
      <c r="ORI110" s="572"/>
      <c r="ORJ110" s="449"/>
      <c r="ORM110" s="572"/>
      <c r="ORN110" s="449"/>
      <c r="ORQ110" s="572"/>
      <c r="ORR110" s="449"/>
      <c r="ORU110" s="572"/>
      <c r="ORV110" s="449"/>
      <c r="ORY110" s="572"/>
      <c r="ORZ110" s="449"/>
      <c r="OSC110" s="572"/>
      <c r="OSD110" s="449"/>
      <c r="OSG110" s="572"/>
      <c r="OSH110" s="449"/>
      <c r="OSK110" s="572"/>
      <c r="OSL110" s="449"/>
      <c r="OSO110" s="572"/>
      <c r="OSP110" s="449"/>
      <c r="OSS110" s="572"/>
      <c r="OST110" s="449"/>
      <c r="OSW110" s="572"/>
      <c r="OSX110" s="449"/>
      <c r="OTA110" s="572"/>
      <c r="OTB110" s="449"/>
      <c r="OTE110" s="572"/>
      <c r="OTF110" s="449"/>
      <c r="OTI110" s="572"/>
      <c r="OTJ110" s="449"/>
      <c r="OTM110" s="572"/>
      <c r="OTN110" s="449"/>
      <c r="OTQ110" s="572"/>
      <c r="OTR110" s="449"/>
      <c r="OTU110" s="572"/>
      <c r="OTV110" s="449"/>
      <c r="OTY110" s="572"/>
      <c r="OTZ110" s="449"/>
      <c r="OUC110" s="572"/>
      <c r="OUD110" s="449"/>
      <c r="OUG110" s="572"/>
      <c r="OUH110" s="449"/>
      <c r="OUK110" s="572"/>
      <c r="OUL110" s="449"/>
      <c r="OUO110" s="572"/>
      <c r="OUP110" s="449"/>
      <c r="OUS110" s="572"/>
      <c r="OUT110" s="449"/>
      <c r="OUW110" s="572"/>
      <c r="OUX110" s="449"/>
      <c r="OVA110" s="572"/>
      <c r="OVB110" s="449"/>
      <c r="OVE110" s="572"/>
      <c r="OVF110" s="449"/>
      <c r="OVI110" s="572"/>
      <c r="OVJ110" s="449"/>
      <c r="OVM110" s="572"/>
      <c r="OVN110" s="449"/>
      <c r="OVQ110" s="572"/>
      <c r="OVR110" s="449"/>
      <c r="OVU110" s="572"/>
      <c r="OVV110" s="449"/>
      <c r="OVY110" s="572"/>
      <c r="OVZ110" s="449"/>
      <c r="OWC110" s="572"/>
      <c r="OWD110" s="449"/>
      <c r="OWG110" s="572"/>
      <c r="OWH110" s="449"/>
      <c r="OWK110" s="572"/>
      <c r="OWL110" s="449"/>
      <c r="OWO110" s="572"/>
      <c r="OWP110" s="449"/>
      <c r="OWS110" s="572"/>
      <c r="OWT110" s="449"/>
      <c r="OWW110" s="572"/>
      <c r="OWX110" s="449"/>
      <c r="OXA110" s="572"/>
      <c r="OXB110" s="449"/>
      <c r="OXE110" s="572"/>
      <c r="OXF110" s="449"/>
      <c r="OXI110" s="572"/>
      <c r="OXJ110" s="449"/>
      <c r="OXM110" s="572"/>
      <c r="OXN110" s="449"/>
      <c r="OXQ110" s="572"/>
      <c r="OXR110" s="449"/>
      <c r="OXU110" s="572"/>
      <c r="OXV110" s="449"/>
      <c r="OXY110" s="572"/>
      <c r="OXZ110" s="449"/>
      <c r="OYC110" s="572"/>
      <c r="OYD110" s="449"/>
      <c r="OYG110" s="572"/>
      <c r="OYH110" s="449"/>
      <c r="OYK110" s="572"/>
      <c r="OYL110" s="449"/>
      <c r="OYO110" s="572"/>
      <c r="OYP110" s="449"/>
      <c r="OYS110" s="572"/>
      <c r="OYT110" s="449"/>
      <c r="OYW110" s="572"/>
      <c r="OYX110" s="449"/>
      <c r="OZA110" s="572"/>
      <c r="OZB110" s="449"/>
      <c r="OZE110" s="572"/>
      <c r="OZF110" s="449"/>
      <c r="OZI110" s="572"/>
      <c r="OZJ110" s="449"/>
      <c r="OZM110" s="572"/>
      <c r="OZN110" s="449"/>
      <c r="OZQ110" s="572"/>
      <c r="OZR110" s="449"/>
      <c r="OZU110" s="572"/>
      <c r="OZV110" s="449"/>
      <c r="OZY110" s="572"/>
      <c r="OZZ110" s="449"/>
      <c r="PAC110" s="572"/>
      <c r="PAD110" s="449"/>
      <c r="PAG110" s="572"/>
      <c r="PAH110" s="449"/>
      <c r="PAK110" s="572"/>
      <c r="PAL110" s="449"/>
      <c r="PAO110" s="572"/>
      <c r="PAP110" s="449"/>
      <c r="PAS110" s="572"/>
      <c r="PAT110" s="449"/>
      <c r="PAW110" s="572"/>
      <c r="PAX110" s="449"/>
      <c r="PBA110" s="572"/>
      <c r="PBB110" s="449"/>
      <c r="PBE110" s="572"/>
      <c r="PBF110" s="449"/>
      <c r="PBI110" s="572"/>
      <c r="PBJ110" s="449"/>
      <c r="PBM110" s="572"/>
      <c r="PBN110" s="449"/>
      <c r="PBQ110" s="572"/>
      <c r="PBR110" s="449"/>
      <c r="PBU110" s="572"/>
      <c r="PBV110" s="449"/>
      <c r="PBY110" s="572"/>
      <c r="PBZ110" s="449"/>
      <c r="PCC110" s="572"/>
      <c r="PCD110" s="449"/>
      <c r="PCG110" s="572"/>
      <c r="PCH110" s="449"/>
      <c r="PCK110" s="572"/>
      <c r="PCL110" s="449"/>
      <c r="PCO110" s="572"/>
      <c r="PCP110" s="449"/>
      <c r="PCS110" s="572"/>
      <c r="PCT110" s="449"/>
      <c r="PCW110" s="572"/>
      <c r="PCX110" s="449"/>
      <c r="PDA110" s="572"/>
      <c r="PDB110" s="449"/>
      <c r="PDE110" s="572"/>
      <c r="PDF110" s="449"/>
      <c r="PDI110" s="572"/>
      <c r="PDJ110" s="449"/>
      <c r="PDM110" s="572"/>
      <c r="PDN110" s="449"/>
      <c r="PDQ110" s="572"/>
      <c r="PDR110" s="449"/>
      <c r="PDU110" s="572"/>
      <c r="PDV110" s="449"/>
      <c r="PDY110" s="572"/>
      <c r="PDZ110" s="449"/>
      <c r="PEC110" s="572"/>
      <c r="PED110" s="449"/>
      <c r="PEG110" s="572"/>
      <c r="PEH110" s="449"/>
      <c r="PEK110" s="572"/>
      <c r="PEL110" s="449"/>
      <c r="PEO110" s="572"/>
      <c r="PEP110" s="449"/>
      <c r="PES110" s="572"/>
      <c r="PET110" s="449"/>
      <c r="PEW110" s="572"/>
      <c r="PEX110" s="449"/>
      <c r="PFA110" s="572"/>
      <c r="PFB110" s="449"/>
      <c r="PFE110" s="572"/>
      <c r="PFF110" s="449"/>
      <c r="PFI110" s="572"/>
      <c r="PFJ110" s="449"/>
      <c r="PFM110" s="572"/>
      <c r="PFN110" s="449"/>
      <c r="PFQ110" s="572"/>
      <c r="PFR110" s="449"/>
      <c r="PFU110" s="572"/>
      <c r="PFV110" s="449"/>
      <c r="PFY110" s="572"/>
      <c r="PFZ110" s="449"/>
      <c r="PGC110" s="572"/>
      <c r="PGD110" s="449"/>
      <c r="PGG110" s="572"/>
      <c r="PGH110" s="449"/>
      <c r="PGK110" s="572"/>
      <c r="PGL110" s="449"/>
      <c r="PGO110" s="572"/>
      <c r="PGP110" s="449"/>
      <c r="PGS110" s="572"/>
      <c r="PGT110" s="449"/>
      <c r="PGW110" s="572"/>
      <c r="PGX110" s="449"/>
      <c r="PHA110" s="572"/>
      <c r="PHB110" s="449"/>
      <c r="PHE110" s="572"/>
      <c r="PHF110" s="449"/>
      <c r="PHI110" s="572"/>
      <c r="PHJ110" s="449"/>
      <c r="PHM110" s="572"/>
      <c r="PHN110" s="449"/>
      <c r="PHQ110" s="572"/>
      <c r="PHR110" s="449"/>
      <c r="PHU110" s="572"/>
      <c r="PHV110" s="449"/>
      <c r="PHY110" s="572"/>
      <c r="PHZ110" s="449"/>
      <c r="PIC110" s="572"/>
      <c r="PID110" s="449"/>
      <c r="PIG110" s="572"/>
      <c r="PIH110" s="449"/>
      <c r="PIK110" s="572"/>
      <c r="PIL110" s="449"/>
      <c r="PIO110" s="572"/>
      <c r="PIP110" s="449"/>
      <c r="PIS110" s="572"/>
      <c r="PIT110" s="449"/>
      <c r="PIW110" s="572"/>
      <c r="PIX110" s="449"/>
      <c r="PJA110" s="572"/>
      <c r="PJB110" s="449"/>
      <c r="PJE110" s="572"/>
      <c r="PJF110" s="449"/>
      <c r="PJI110" s="572"/>
      <c r="PJJ110" s="449"/>
      <c r="PJM110" s="572"/>
      <c r="PJN110" s="449"/>
      <c r="PJQ110" s="572"/>
      <c r="PJR110" s="449"/>
      <c r="PJU110" s="572"/>
      <c r="PJV110" s="449"/>
      <c r="PJY110" s="572"/>
      <c r="PJZ110" s="449"/>
      <c r="PKC110" s="572"/>
      <c r="PKD110" s="449"/>
      <c r="PKG110" s="572"/>
      <c r="PKH110" s="449"/>
      <c r="PKK110" s="572"/>
      <c r="PKL110" s="449"/>
      <c r="PKO110" s="572"/>
      <c r="PKP110" s="449"/>
      <c r="PKS110" s="572"/>
      <c r="PKT110" s="449"/>
      <c r="PKW110" s="572"/>
      <c r="PKX110" s="449"/>
      <c r="PLA110" s="572"/>
      <c r="PLB110" s="449"/>
      <c r="PLE110" s="572"/>
      <c r="PLF110" s="449"/>
      <c r="PLI110" s="572"/>
      <c r="PLJ110" s="449"/>
      <c r="PLM110" s="572"/>
      <c r="PLN110" s="449"/>
      <c r="PLQ110" s="572"/>
      <c r="PLR110" s="449"/>
      <c r="PLU110" s="572"/>
      <c r="PLV110" s="449"/>
      <c r="PLY110" s="572"/>
      <c r="PLZ110" s="449"/>
      <c r="PMC110" s="572"/>
      <c r="PMD110" s="449"/>
      <c r="PMG110" s="572"/>
      <c r="PMH110" s="449"/>
      <c r="PMK110" s="572"/>
      <c r="PML110" s="449"/>
      <c r="PMO110" s="572"/>
      <c r="PMP110" s="449"/>
      <c r="PMS110" s="572"/>
      <c r="PMT110" s="449"/>
      <c r="PMW110" s="572"/>
      <c r="PMX110" s="449"/>
      <c r="PNA110" s="572"/>
      <c r="PNB110" s="449"/>
      <c r="PNE110" s="572"/>
      <c r="PNF110" s="449"/>
      <c r="PNI110" s="572"/>
      <c r="PNJ110" s="449"/>
      <c r="PNM110" s="572"/>
      <c r="PNN110" s="449"/>
      <c r="PNQ110" s="572"/>
      <c r="PNR110" s="449"/>
      <c r="PNU110" s="572"/>
      <c r="PNV110" s="449"/>
      <c r="PNY110" s="572"/>
      <c r="PNZ110" s="449"/>
      <c r="POC110" s="572"/>
      <c r="POD110" s="449"/>
      <c r="POG110" s="572"/>
      <c r="POH110" s="449"/>
      <c r="POK110" s="572"/>
      <c r="POL110" s="449"/>
      <c r="POO110" s="572"/>
      <c r="POP110" s="449"/>
      <c r="POS110" s="572"/>
      <c r="POT110" s="449"/>
      <c r="POW110" s="572"/>
      <c r="POX110" s="449"/>
      <c r="PPA110" s="572"/>
      <c r="PPB110" s="449"/>
      <c r="PPE110" s="572"/>
      <c r="PPF110" s="449"/>
      <c r="PPI110" s="572"/>
      <c r="PPJ110" s="449"/>
      <c r="PPM110" s="572"/>
      <c r="PPN110" s="449"/>
      <c r="PPQ110" s="572"/>
      <c r="PPR110" s="449"/>
      <c r="PPU110" s="572"/>
      <c r="PPV110" s="449"/>
      <c r="PPY110" s="572"/>
      <c r="PPZ110" s="449"/>
      <c r="PQC110" s="572"/>
      <c r="PQD110" s="449"/>
      <c r="PQG110" s="572"/>
      <c r="PQH110" s="449"/>
      <c r="PQK110" s="572"/>
      <c r="PQL110" s="449"/>
      <c r="PQO110" s="572"/>
      <c r="PQP110" s="449"/>
      <c r="PQS110" s="572"/>
      <c r="PQT110" s="449"/>
      <c r="PQW110" s="572"/>
      <c r="PQX110" s="449"/>
      <c r="PRA110" s="572"/>
      <c r="PRB110" s="449"/>
      <c r="PRE110" s="572"/>
      <c r="PRF110" s="449"/>
      <c r="PRI110" s="572"/>
      <c r="PRJ110" s="449"/>
      <c r="PRM110" s="572"/>
      <c r="PRN110" s="449"/>
      <c r="PRQ110" s="572"/>
      <c r="PRR110" s="449"/>
      <c r="PRU110" s="572"/>
      <c r="PRV110" s="449"/>
      <c r="PRY110" s="572"/>
      <c r="PRZ110" s="449"/>
      <c r="PSC110" s="572"/>
      <c r="PSD110" s="449"/>
      <c r="PSG110" s="572"/>
      <c r="PSH110" s="449"/>
      <c r="PSK110" s="572"/>
      <c r="PSL110" s="449"/>
      <c r="PSO110" s="572"/>
      <c r="PSP110" s="449"/>
      <c r="PSS110" s="572"/>
      <c r="PST110" s="449"/>
      <c r="PSW110" s="572"/>
      <c r="PSX110" s="449"/>
      <c r="PTA110" s="572"/>
      <c r="PTB110" s="449"/>
      <c r="PTE110" s="572"/>
      <c r="PTF110" s="449"/>
      <c r="PTI110" s="572"/>
      <c r="PTJ110" s="449"/>
      <c r="PTM110" s="572"/>
      <c r="PTN110" s="449"/>
      <c r="PTQ110" s="572"/>
      <c r="PTR110" s="449"/>
      <c r="PTU110" s="572"/>
      <c r="PTV110" s="449"/>
      <c r="PTY110" s="572"/>
      <c r="PTZ110" s="449"/>
      <c r="PUC110" s="572"/>
      <c r="PUD110" s="449"/>
      <c r="PUG110" s="572"/>
      <c r="PUH110" s="449"/>
      <c r="PUK110" s="572"/>
      <c r="PUL110" s="449"/>
      <c r="PUO110" s="572"/>
      <c r="PUP110" s="449"/>
      <c r="PUS110" s="572"/>
      <c r="PUT110" s="449"/>
      <c r="PUW110" s="572"/>
      <c r="PUX110" s="449"/>
      <c r="PVA110" s="572"/>
      <c r="PVB110" s="449"/>
      <c r="PVE110" s="572"/>
      <c r="PVF110" s="449"/>
      <c r="PVI110" s="572"/>
      <c r="PVJ110" s="449"/>
      <c r="PVM110" s="572"/>
      <c r="PVN110" s="449"/>
      <c r="PVQ110" s="572"/>
      <c r="PVR110" s="449"/>
      <c r="PVU110" s="572"/>
      <c r="PVV110" s="449"/>
      <c r="PVY110" s="572"/>
      <c r="PVZ110" s="449"/>
      <c r="PWC110" s="572"/>
      <c r="PWD110" s="449"/>
      <c r="PWG110" s="572"/>
      <c r="PWH110" s="449"/>
      <c r="PWK110" s="572"/>
      <c r="PWL110" s="449"/>
      <c r="PWO110" s="572"/>
      <c r="PWP110" s="449"/>
      <c r="PWS110" s="572"/>
      <c r="PWT110" s="449"/>
      <c r="PWW110" s="572"/>
      <c r="PWX110" s="449"/>
      <c r="PXA110" s="572"/>
      <c r="PXB110" s="449"/>
      <c r="PXE110" s="572"/>
      <c r="PXF110" s="449"/>
      <c r="PXI110" s="572"/>
      <c r="PXJ110" s="449"/>
      <c r="PXM110" s="572"/>
      <c r="PXN110" s="449"/>
      <c r="PXQ110" s="572"/>
      <c r="PXR110" s="449"/>
      <c r="PXU110" s="572"/>
      <c r="PXV110" s="449"/>
      <c r="PXY110" s="572"/>
      <c r="PXZ110" s="449"/>
      <c r="PYC110" s="572"/>
      <c r="PYD110" s="449"/>
      <c r="PYG110" s="572"/>
      <c r="PYH110" s="449"/>
      <c r="PYK110" s="572"/>
      <c r="PYL110" s="449"/>
      <c r="PYO110" s="572"/>
      <c r="PYP110" s="449"/>
      <c r="PYS110" s="572"/>
      <c r="PYT110" s="449"/>
      <c r="PYW110" s="572"/>
      <c r="PYX110" s="449"/>
      <c r="PZA110" s="572"/>
      <c r="PZB110" s="449"/>
      <c r="PZE110" s="572"/>
      <c r="PZF110" s="449"/>
      <c r="PZI110" s="572"/>
      <c r="PZJ110" s="449"/>
      <c r="PZM110" s="572"/>
      <c r="PZN110" s="449"/>
      <c r="PZQ110" s="572"/>
      <c r="PZR110" s="449"/>
      <c r="PZU110" s="572"/>
      <c r="PZV110" s="449"/>
      <c r="PZY110" s="572"/>
      <c r="PZZ110" s="449"/>
      <c r="QAC110" s="572"/>
      <c r="QAD110" s="449"/>
      <c r="QAG110" s="572"/>
      <c r="QAH110" s="449"/>
      <c r="QAK110" s="572"/>
      <c r="QAL110" s="449"/>
      <c r="QAO110" s="572"/>
      <c r="QAP110" s="449"/>
      <c r="QAS110" s="572"/>
      <c r="QAT110" s="449"/>
      <c r="QAW110" s="572"/>
      <c r="QAX110" s="449"/>
      <c r="QBA110" s="572"/>
      <c r="QBB110" s="449"/>
      <c r="QBE110" s="572"/>
      <c r="QBF110" s="449"/>
      <c r="QBI110" s="572"/>
      <c r="QBJ110" s="449"/>
      <c r="QBM110" s="572"/>
      <c r="QBN110" s="449"/>
      <c r="QBQ110" s="572"/>
      <c r="QBR110" s="449"/>
      <c r="QBU110" s="572"/>
      <c r="QBV110" s="449"/>
      <c r="QBY110" s="572"/>
      <c r="QBZ110" s="449"/>
      <c r="QCC110" s="572"/>
      <c r="QCD110" s="449"/>
      <c r="QCG110" s="572"/>
      <c r="QCH110" s="449"/>
      <c r="QCK110" s="572"/>
      <c r="QCL110" s="449"/>
      <c r="QCO110" s="572"/>
      <c r="QCP110" s="449"/>
      <c r="QCS110" s="572"/>
      <c r="QCT110" s="449"/>
      <c r="QCW110" s="572"/>
      <c r="QCX110" s="449"/>
      <c r="QDA110" s="572"/>
      <c r="QDB110" s="449"/>
      <c r="QDE110" s="572"/>
      <c r="QDF110" s="449"/>
      <c r="QDI110" s="572"/>
      <c r="QDJ110" s="449"/>
      <c r="QDM110" s="572"/>
      <c r="QDN110" s="449"/>
      <c r="QDQ110" s="572"/>
      <c r="QDR110" s="449"/>
      <c r="QDU110" s="572"/>
      <c r="QDV110" s="449"/>
      <c r="QDY110" s="572"/>
      <c r="QDZ110" s="449"/>
      <c r="QEC110" s="572"/>
      <c r="QED110" s="449"/>
      <c r="QEG110" s="572"/>
      <c r="QEH110" s="449"/>
      <c r="QEK110" s="572"/>
      <c r="QEL110" s="449"/>
      <c r="QEO110" s="572"/>
      <c r="QEP110" s="449"/>
      <c r="QES110" s="572"/>
      <c r="QET110" s="449"/>
      <c r="QEW110" s="572"/>
      <c r="QEX110" s="449"/>
      <c r="QFA110" s="572"/>
      <c r="QFB110" s="449"/>
      <c r="QFE110" s="572"/>
      <c r="QFF110" s="449"/>
      <c r="QFI110" s="572"/>
      <c r="QFJ110" s="449"/>
      <c r="QFM110" s="572"/>
      <c r="QFN110" s="449"/>
      <c r="QFQ110" s="572"/>
      <c r="QFR110" s="449"/>
      <c r="QFU110" s="572"/>
      <c r="QFV110" s="449"/>
      <c r="QFY110" s="572"/>
      <c r="QFZ110" s="449"/>
      <c r="QGC110" s="572"/>
      <c r="QGD110" s="449"/>
      <c r="QGG110" s="572"/>
      <c r="QGH110" s="449"/>
      <c r="QGK110" s="572"/>
      <c r="QGL110" s="449"/>
      <c r="QGO110" s="572"/>
      <c r="QGP110" s="449"/>
      <c r="QGS110" s="572"/>
      <c r="QGT110" s="449"/>
      <c r="QGW110" s="572"/>
      <c r="QGX110" s="449"/>
      <c r="QHA110" s="572"/>
      <c r="QHB110" s="449"/>
      <c r="QHE110" s="572"/>
      <c r="QHF110" s="449"/>
      <c r="QHI110" s="572"/>
      <c r="QHJ110" s="449"/>
      <c r="QHM110" s="572"/>
      <c r="QHN110" s="449"/>
      <c r="QHQ110" s="572"/>
      <c r="QHR110" s="449"/>
      <c r="QHU110" s="572"/>
      <c r="QHV110" s="449"/>
      <c r="QHY110" s="572"/>
      <c r="QHZ110" s="449"/>
      <c r="QIC110" s="572"/>
      <c r="QID110" s="449"/>
      <c r="QIG110" s="572"/>
      <c r="QIH110" s="449"/>
      <c r="QIK110" s="572"/>
      <c r="QIL110" s="449"/>
      <c r="QIO110" s="572"/>
      <c r="QIP110" s="449"/>
      <c r="QIS110" s="572"/>
      <c r="QIT110" s="449"/>
      <c r="QIW110" s="572"/>
      <c r="QIX110" s="449"/>
      <c r="QJA110" s="572"/>
      <c r="QJB110" s="449"/>
      <c r="QJE110" s="572"/>
      <c r="QJF110" s="449"/>
      <c r="QJI110" s="572"/>
      <c r="QJJ110" s="449"/>
      <c r="QJM110" s="572"/>
      <c r="QJN110" s="449"/>
      <c r="QJQ110" s="572"/>
      <c r="QJR110" s="449"/>
      <c r="QJU110" s="572"/>
      <c r="QJV110" s="449"/>
      <c r="QJY110" s="572"/>
      <c r="QJZ110" s="449"/>
      <c r="QKC110" s="572"/>
      <c r="QKD110" s="449"/>
      <c r="QKG110" s="572"/>
      <c r="QKH110" s="449"/>
      <c r="QKK110" s="572"/>
      <c r="QKL110" s="449"/>
      <c r="QKO110" s="572"/>
      <c r="QKP110" s="449"/>
      <c r="QKS110" s="572"/>
      <c r="QKT110" s="449"/>
      <c r="QKW110" s="572"/>
      <c r="QKX110" s="449"/>
      <c r="QLA110" s="572"/>
      <c r="QLB110" s="449"/>
      <c r="QLE110" s="572"/>
      <c r="QLF110" s="449"/>
      <c r="QLI110" s="572"/>
      <c r="QLJ110" s="449"/>
      <c r="QLM110" s="572"/>
      <c r="QLN110" s="449"/>
      <c r="QLQ110" s="572"/>
      <c r="QLR110" s="449"/>
      <c r="QLU110" s="572"/>
      <c r="QLV110" s="449"/>
      <c r="QLY110" s="572"/>
      <c r="QLZ110" s="449"/>
      <c r="QMC110" s="572"/>
      <c r="QMD110" s="449"/>
      <c r="QMG110" s="572"/>
      <c r="QMH110" s="449"/>
      <c r="QMK110" s="572"/>
      <c r="QML110" s="449"/>
      <c r="QMO110" s="572"/>
      <c r="QMP110" s="449"/>
      <c r="QMS110" s="572"/>
      <c r="QMT110" s="449"/>
      <c r="QMW110" s="572"/>
      <c r="QMX110" s="449"/>
      <c r="QNA110" s="572"/>
      <c r="QNB110" s="449"/>
      <c r="QNE110" s="572"/>
      <c r="QNF110" s="449"/>
      <c r="QNI110" s="572"/>
      <c r="QNJ110" s="449"/>
      <c r="QNM110" s="572"/>
      <c r="QNN110" s="449"/>
      <c r="QNQ110" s="572"/>
      <c r="QNR110" s="449"/>
      <c r="QNU110" s="572"/>
      <c r="QNV110" s="449"/>
      <c r="QNY110" s="572"/>
      <c r="QNZ110" s="449"/>
      <c r="QOC110" s="572"/>
      <c r="QOD110" s="449"/>
      <c r="QOG110" s="572"/>
      <c r="QOH110" s="449"/>
      <c r="QOK110" s="572"/>
      <c r="QOL110" s="449"/>
      <c r="QOO110" s="572"/>
      <c r="QOP110" s="449"/>
      <c r="QOS110" s="572"/>
      <c r="QOT110" s="449"/>
      <c r="QOW110" s="572"/>
      <c r="QOX110" s="449"/>
      <c r="QPA110" s="572"/>
      <c r="QPB110" s="449"/>
      <c r="QPE110" s="572"/>
      <c r="QPF110" s="449"/>
      <c r="QPI110" s="572"/>
      <c r="QPJ110" s="449"/>
      <c r="QPM110" s="572"/>
      <c r="QPN110" s="449"/>
      <c r="QPQ110" s="572"/>
      <c r="QPR110" s="449"/>
      <c r="QPU110" s="572"/>
      <c r="QPV110" s="449"/>
      <c r="QPY110" s="572"/>
      <c r="QPZ110" s="449"/>
      <c r="QQC110" s="572"/>
      <c r="QQD110" s="449"/>
      <c r="QQG110" s="572"/>
      <c r="QQH110" s="449"/>
      <c r="QQK110" s="572"/>
      <c r="QQL110" s="449"/>
      <c r="QQO110" s="572"/>
      <c r="QQP110" s="449"/>
      <c r="QQS110" s="572"/>
      <c r="QQT110" s="449"/>
      <c r="QQW110" s="572"/>
      <c r="QQX110" s="449"/>
      <c r="QRA110" s="572"/>
      <c r="QRB110" s="449"/>
      <c r="QRE110" s="572"/>
      <c r="QRF110" s="449"/>
      <c r="QRI110" s="572"/>
      <c r="QRJ110" s="449"/>
      <c r="QRM110" s="572"/>
      <c r="QRN110" s="449"/>
      <c r="QRQ110" s="572"/>
      <c r="QRR110" s="449"/>
      <c r="QRU110" s="572"/>
      <c r="QRV110" s="449"/>
      <c r="QRY110" s="572"/>
      <c r="QRZ110" s="449"/>
      <c r="QSC110" s="572"/>
      <c r="QSD110" s="449"/>
      <c r="QSG110" s="572"/>
      <c r="QSH110" s="449"/>
      <c r="QSK110" s="572"/>
      <c r="QSL110" s="449"/>
      <c r="QSO110" s="572"/>
      <c r="QSP110" s="449"/>
      <c r="QSS110" s="572"/>
      <c r="QST110" s="449"/>
      <c r="QSW110" s="572"/>
      <c r="QSX110" s="449"/>
      <c r="QTA110" s="572"/>
      <c r="QTB110" s="449"/>
      <c r="QTE110" s="572"/>
      <c r="QTF110" s="449"/>
      <c r="QTI110" s="572"/>
      <c r="QTJ110" s="449"/>
      <c r="QTM110" s="572"/>
      <c r="QTN110" s="449"/>
      <c r="QTQ110" s="572"/>
      <c r="QTR110" s="449"/>
      <c r="QTU110" s="572"/>
      <c r="QTV110" s="449"/>
      <c r="QTY110" s="572"/>
      <c r="QTZ110" s="449"/>
      <c r="QUC110" s="572"/>
      <c r="QUD110" s="449"/>
      <c r="QUG110" s="572"/>
      <c r="QUH110" s="449"/>
      <c r="QUK110" s="572"/>
      <c r="QUL110" s="449"/>
      <c r="QUO110" s="572"/>
      <c r="QUP110" s="449"/>
      <c r="QUS110" s="572"/>
      <c r="QUT110" s="449"/>
      <c r="QUW110" s="572"/>
      <c r="QUX110" s="449"/>
      <c r="QVA110" s="572"/>
      <c r="QVB110" s="449"/>
      <c r="QVE110" s="572"/>
      <c r="QVF110" s="449"/>
      <c r="QVI110" s="572"/>
      <c r="QVJ110" s="449"/>
      <c r="QVM110" s="572"/>
      <c r="QVN110" s="449"/>
      <c r="QVQ110" s="572"/>
      <c r="QVR110" s="449"/>
      <c r="QVU110" s="572"/>
      <c r="QVV110" s="449"/>
      <c r="QVY110" s="572"/>
      <c r="QVZ110" s="449"/>
      <c r="QWC110" s="572"/>
      <c r="QWD110" s="449"/>
      <c r="QWG110" s="572"/>
      <c r="QWH110" s="449"/>
      <c r="QWK110" s="572"/>
      <c r="QWL110" s="449"/>
      <c r="QWO110" s="572"/>
      <c r="QWP110" s="449"/>
      <c r="QWS110" s="572"/>
      <c r="QWT110" s="449"/>
      <c r="QWW110" s="572"/>
      <c r="QWX110" s="449"/>
      <c r="QXA110" s="572"/>
      <c r="QXB110" s="449"/>
      <c r="QXE110" s="572"/>
      <c r="QXF110" s="449"/>
      <c r="QXI110" s="572"/>
      <c r="QXJ110" s="449"/>
      <c r="QXM110" s="572"/>
      <c r="QXN110" s="449"/>
      <c r="QXQ110" s="572"/>
      <c r="QXR110" s="449"/>
      <c r="QXU110" s="572"/>
      <c r="QXV110" s="449"/>
      <c r="QXY110" s="572"/>
      <c r="QXZ110" s="449"/>
      <c r="QYC110" s="572"/>
      <c r="QYD110" s="449"/>
      <c r="QYG110" s="572"/>
      <c r="QYH110" s="449"/>
      <c r="QYK110" s="572"/>
      <c r="QYL110" s="449"/>
      <c r="QYO110" s="572"/>
      <c r="QYP110" s="449"/>
      <c r="QYS110" s="572"/>
      <c r="QYT110" s="449"/>
      <c r="QYW110" s="572"/>
      <c r="QYX110" s="449"/>
      <c r="QZA110" s="572"/>
      <c r="QZB110" s="449"/>
      <c r="QZE110" s="572"/>
      <c r="QZF110" s="449"/>
      <c r="QZI110" s="572"/>
      <c r="QZJ110" s="449"/>
      <c r="QZM110" s="572"/>
      <c r="QZN110" s="449"/>
      <c r="QZQ110" s="572"/>
      <c r="QZR110" s="449"/>
      <c r="QZU110" s="572"/>
      <c r="QZV110" s="449"/>
      <c r="QZY110" s="572"/>
      <c r="QZZ110" s="449"/>
      <c r="RAC110" s="572"/>
      <c r="RAD110" s="449"/>
      <c r="RAG110" s="572"/>
      <c r="RAH110" s="449"/>
      <c r="RAK110" s="572"/>
      <c r="RAL110" s="449"/>
      <c r="RAO110" s="572"/>
      <c r="RAP110" s="449"/>
      <c r="RAS110" s="572"/>
      <c r="RAT110" s="449"/>
      <c r="RAW110" s="572"/>
      <c r="RAX110" s="449"/>
      <c r="RBA110" s="572"/>
      <c r="RBB110" s="449"/>
      <c r="RBE110" s="572"/>
      <c r="RBF110" s="449"/>
      <c r="RBI110" s="572"/>
      <c r="RBJ110" s="449"/>
      <c r="RBM110" s="572"/>
      <c r="RBN110" s="449"/>
      <c r="RBQ110" s="572"/>
      <c r="RBR110" s="449"/>
      <c r="RBU110" s="572"/>
      <c r="RBV110" s="449"/>
      <c r="RBY110" s="572"/>
      <c r="RBZ110" s="449"/>
      <c r="RCC110" s="572"/>
      <c r="RCD110" s="449"/>
      <c r="RCG110" s="572"/>
      <c r="RCH110" s="449"/>
      <c r="RCK110" s="572"/>
      <c r="RCL110" s="449"/>
      <c r="RCO110" s="572"/>
      <c r="RCP110" s="449"/>
      <c r="RCS110" s="572"/>
      <c r="RCT110" s="449"/>
      <c r="RCW110" s="572"/>
      <c r="RCX110" s="449"/>
      <c r="RDA110" s="572"/>
      <c r="RDB110" s="449"/>
      <c r="RDE110" s="572"/>
      <c r="RDF110" s="449"/>
      <c r="RDI110" s="572"/>
      <c r="RDJ110" s="449"/>
      <c r="RDM110" s="572"/>
      <c r="RDN110" s="449"/>
      <c r="RDQ110" s="572"/>
      <c r="RDR110" s="449"/>
      <c r="RDU110" s="572"/>
      <c r="RDV110" s="449"/>
      <c r="RDY110" s="572"/>
      <c r="RDZ110" s="449"/>
      <c r="REC110" s="572"/>
      <c r="RED110" s="449"/>
      <c r="REG110" s="572"/>
      <c r="REH110" s="449"/>
      <c r="REK110" s="572"/>
      <c r="REL110" s="449"/>
      <c r="REO110" s="572"/>
      <c r="REP110" s="449"/>
      <c r="RES110" s="572"/>
      <c r="RET110" s="449"/>
      <c r="REW110" s="572"/>
      <c r="REX110" s="449"/>
      <c r="RFA110" s="572"/>
      <c r="RFB110" s="449"/>
      <c r="RFE110" s="572"/>
      <c r="RFF110" s="449"/>
      <c r="RFI110" s="572"/>
      <c r="RFJ110" s="449"/>
      <c r="RFM110" s="572"/>
      <c r="RFN110" s="449"/>
      <c r="RFQ110" s="572"/>
      <c r="RFR110" s="449"/>
      <c r="RFU110" s="572"/>
      <c r="RFV110" s="449"/>
      <c r="RFY110" s="572"/>
      <c r="RFZ110" s="449"/>
      <c r="RGC110" s="572"/>
      <c r="RGD110" s="449"/>
      <c r="RGG110" s="572"/>
      <c r="RGH110" s="449"/>
      <c r="RGK110" s="572"/>
      <c r="RGL110" s="449"/>
      <c r="RGO110" s="572"/>
      <c r="RGP110" s="449"/>
      <c r="RGS110" s="572"/>
      <c r="RGT110" s="449"/>
      <c r="RGW110" s="572"/>
      <c r="RGX110" s="449"/>
      <c r="RHA110" s="572"/>
      <c r="RHB110" s="449"/>
      <c r="RHE110" s="572"/>
      <c r="RHF110" s="449"/>
      <c r="RHI110" s="572"/>
      <c r="RHJ110" s="449"/>
      <c r="RHM110" s="572"/>
      <c r="RHN110" s="449"/>
      <c r="RHQ110" s="572"/>
      <c r="RHR110" s="449"/>
      <c r="RHU110" s="572"/>
      <c r="RHV110" s="449"/>
      <c r="RHY110" s="572"/>
      <c r="RHZ110" s="449"/>
      <c r="RIC110" s="572"/>
      <c r="RID110" s="449"/>
      <c r="RIG110" s="572"/>
      <c r="RIH110" s="449"/>
      <c r="RIK110" s="572"/>
      <c r="RIL110" s="449"/>
      <c r="RIO110" s="572"/>
      <c r="RIP110" s="449"/>
      <c r="RIS110" s="572"/>
      <c r="RIT110" s="449"/>
      <c r="RIW110" s="572"/>
      <c r="RIX110" s="449"/>
      <c r="RJA110" s="572"/>
      <c r="RJB110" s="449"/>
      <c r="RJE110" s="572"/>
      <c r="RJF110" s="449"/>
      <c r="RJI110" s="572"/>
      <c r="RJJ110" s="449"/>
      <c r="RJM110" s="572"/>
      <c r="RJN110" s="449"/>
      <c r="RJQ110" s="572"/>
      <c r="RJR110" s="449"/>
      <c r="RJU110" s="572"/>
      <c r="RJV110" s="449"/>
      <c r="RJY110" s="572"/>
      <c r="RJZ110" s="449"/>
      <c r="RKC110" s="572"/>
      <c r="RKD110" s="449"/>
      <c r="RKG110" s="572"/>
      <c r="RKH110" s="449"/>
      <c r="RKK110" s="572"/>
      <c r="RKL110" s="449"/>
      <c r="RKO110" s="572"/>
      <c r="RKP110" s="449"/>
      <c r="RKS110" s="572"/>
      <c r="RKT110" s="449"/>
      <c r="RKW110" s="572"/>
      <c r="RKX110" s="449"/>
      <c r="RLA110" s="572"/>
      <c r="RLB110" s="449"/>
      <c r="RLE110" s="572"/>
      <c r="RLF110" s="449"/>
      <c r="RLI110" s="572"/>
      <c r="RLJ110" s="449"/>
      <c r="RLM110" s="572"/>
      <c r="RLN110" s="449"/>
      <c r="RLQ110" s="572"/>
      <c r="RLR110" s="449"/>
      <c r="RLU110" s="572"/>
      <c r="RLV110" s="449"/>
      <c r="RLY110" s="572"/>
      <c r="RLZ110" s="449"/>
      <c r="RMC110" s="572"/>
      <c r="RMD110" s="449"/>
      <c r="RMG110" s="572"/>
      <c r="RMH110" s="449"/>
      <c r="RMK110" s="572"/>
      <c r="RML110" s="449"/>
      <c r="RMO110" s="572"/>
      <c r="RMP110" s="449"/>
      <c r="RMS110" s="572"/>
      <c r="RMT110" s="449"/>
      <c r="RMW110" s="572"/>
      <c r="RMX110" s="449"/>
      <c r="RNA110" s="572"/>
      <c r="RNB110" s="449"/>
      <c r="RNE110" s="572"/>
      <c r="RNF110" s="449"/>
      <c r="RNI110" s="572"/>
      <c r="RNJ110" s="449"/>
      <c r="RNM110" s="572"/>
      <c r="RNN110" s="449"/>
      <c r="RNQ110" s="572"/>
      <c r="RNR110" s="449"/>
      <c r="RNU110" s="572"/>
      <c r="RNV110" s="449"/>
      <c r="RNY110" s="572"/>
      <c r="RNZ110" s="449"/>
      <c r="ROC110" s="572"/>
      <c r="ROD110" s="449"/>
      <c r="ROG110" s="572"/>
      <c r="ROH110" s="449"/>
      <c r="ROK110" s="572"/>
      <c r="ROL110" s="449"/>
      <c r="ROO110" s="572"/>
      <c r="ROP110" s="449"/>
      <c r="ROS110" s="572"/>
      <c r="ROT110" s="449"/>
      <c r="ROW110" s="572"/>
      <c r="ROX110" s="449"/>
      <c r="RPA110" s="572"/>
      <c r="RPB110" s="449"/>
      <c r="RPE110" s="572"/>
      <c r="RPF110" s="449"/>
      <c r="RPI110" s="572"/>
      <c r="RPJ110" s="449"/>
      <c r="RPM110" s="572"/>
      <c r="RPN110" s="449"/>
      <c r="RPQ110" s="572"/>
      <c r="RPR110" s="449"/>
      <c r="RPU110" s="572"/>
      <c r="RPV110" s="449"/>
      <c r="RPY110" s="572"/>
      <c r="RPZ110" s="449"/>
      <c r="RQC110" s="572"/>
      <c r="RQD110" s="449"/>
      <c r="RQG110" s="572"/>
      <c r="RQH110" s="449"/>
      <c r="RQK110" s="572"/>
      <c r="RQL110" s="449"/>
      <c r="RQO110" s="572"/>
      <c r="RQP110" s="449"/>
      <c r="RQS110" s="572"/>
      <c r="RQT110" s="449"/>
      <c r="RQW110" s="572"/>
      <c r="RQX110" s="449"/>
      <c r="RRA110" s="572"/>
      <c r="RRB110" s="449"/>
      <c r="RRE110" s="572"/>
      <c r="RRF110" s="449"/>
      <c r="RRI110" s="572"/>
      <c r="RRJ110" s="449"/>
      <c r="RRM110" s="572"/>
      <c r="RRN110" s="449"/>
      <c r="RRQ110" s="572"/>
      <c r="RRR110" s="449"/>
      <c r="RRU110" s="572"/>
      <c r="RRV110" s="449"/>
      <c r="RRY110" s="572"/>
      <c r="RRZ110" s="449"/>
      <c r="RSC110" s="572"/>
      <c r="RSD110" s="449"/>
      <c r="RSG110" s="572"/>
      <c r="RSH110" s="449"/>
      <c r="RSK110" s="572"/>
      <c r="RSL110" s="449"/>
      <c r="RSO110" s="572"/>
      <c r="RSP110" s="449"/>
      <c r="RSS110" s="572"/>
      <c r="RST110" s="449"/>
      <c r="RSW110" s="572"/>
      <c r="RSX110" s="449"/>
      <c r="RTA110" s="572"/>
      <c r="RTB110" s="449"/>
      <c r="RTE110" s="572"/>
      <c r="RTF110" s="449"/>
      <c r="RTI110" s="572"/>
      <c r="RTJ110" s="449"/>
      <c r="RTM110" s="572"/>
      <c r="RTN110" s="449"/>
      <c r="RTQ110" s="572"/>
      <c r="RTR110" s="449"/>
      <c r="RTU110" s="572"/>
      <c r="RTV110" s="449"/>
      <c r="RTY110" s="572"/>
      <c r="RTZ110" s="449"/>
      <c r="RUC110" s="572"/>
      <c r="RUD110" s="449"/>
      <c r="RUG110" s="572"/>
      <c r="RUH110" s="449"/>
      <c r="RUK110" s="572"/>
      <c r="RUL110" s="449"/>
      <c r="RUO110" s="572"/>
      <c r="RUP110" s="449"/>
      <c r="RUS110" s="572"/>
      <c r="RUT110" s="449"/>
      <c r="RUW110" s="572"/>
      <c r="RUX110" s="449"/>
      <c r="RVA110" s="572"/>
      <c r="RVB110" s="449"/>
      <c r="RVE110" s="572"/>
      <c r="RVF110" s="449"/>
      <c r="RVI110" s="572"/>
      <c r="RVJ110" s="449"/>
      <c r="RVM110" s="572"/>
      <c r="RVN110" s="449"/>
      <c r="RVQ110" s="572"/>
      <c r="RVR110" s="449"/>
      <c r="RVU110" s="572"/>
      <c r="RVV110" s="449"/>
      <c r="RVY110" s="572"/>
      <c r="RVZ110" s="449"/>
      <c r="RWC110" s="572"/>
      <c r="RWD110" s="449"/>
      <c r="RWG110" s="572"/>
      <c r="RWH110" s="449"/>
      <c r="RWK110" s="572"/>
      <c r="RWL110" s="449"/>
      <c r="RWO110" s="572"/>
      <c r="RWP110" s="449"/>
      <c r="RWS110" s="572"/>
      <c r="RWT110" s="449"/>
      <c r="RWW110" s="572"/>
      <c r="RWX110" s="449"/>
      <c r="RXA110" s="572"/>
      <c r="RXB110" s="449"/>
      <c r="RXE110" s="572"/>
      <c r="RXF110" s="449"/>
      <c r="RXI110" s="572"/>
      <c r="RXJ110" s="449"/>
      <c r="RXM110" s="572"/>
      <c r="RXN110" s="449"/>
      <c r="RXQ110" s="572"/>
      <c r="RXR110" s="449"/>
      <c r="RXU110" s="572"/>
      <c r="RXV110" s="449"/>
      <c r="RXY110" s="572"/>
      <c r="RXZ110" s="449"/>
      <c r="RYC110" s="572"/>
      <c r="RYD110" s="449"/>
      <c r="RYG110" s="572"/>
      <c r="RYH110" s="449"/>
      <c r="RYK110" s="572"/>
      <c r="RYL110" s="449"/>
      <c r="RYO110" s="572"/>
      <c r="RYP110" s="449"/>
      <c r="RYS110" s="572"/>
      <c r="RYT110" s="449"/>
      <c r="RYW110" s="572"/>
      <c r="RYX110" s="449"/>
      <c r="RZA110" s="572"/>
      <c r="RZB110" s="449"/>
      <c r="RZE110" s="572"/>
      <c r="RZF110" s="449"/>
      <c r="RZI110" s="572"/>
      <c r="RZJ110" s="449"/>
      <c r="RZM110" s="572"/>
      <c r="RZN110" s="449"/>
      <c r="RZQ110" s="572"/>
      <c r="RZR110" s="449"/>
      <c r="RZU110" s="572"/>
      <c r="RZV110" s="449"/>
      <c r="RZY110" s="572"/>
      <c r="RZZ110" s="449"/>
      <c r="SAC110" s="572"/>
      <c r="SAD110" s="449"/>
      <c r="SAG110" s="572"/>
      <c r="SAH110" s="449"/>
      <c r="SAK110" s="572"/>
      <c r="SAL110" s="449"/>
      <c r="SAO110" s="572"/>
      <c r="SAP110" s="449"/>
      <c r="SAS110" s="572"/>
      <c r="SAT110" s="449"/>
      <c r="SAW110" s="572"/>
      <c r="SAX110" s="449"/>
      <c r="SBA110" s="572"/>
      <c r="SBB110" s="449"/>
      <c r="SBE110" s="572"/>
      <c r="SBF110" s="449"/>
      <c r="SBI110" s="572"/>
      <c r="SBJ110" s="449"/>
      <c r="SBM110" s="572"/>
      <c r="SBN110" s="449"/>
      <c r="SBQ110" s="572"/>
      <c r="SBR110" s="449"/>
      <c r="SBU110" s="572"/>
      <c r="SBV110" s="449"/>
      <c r="SBY110" s="572"/>
      <c r="SBZ110" s="449"/>
      <c r="SCC110" s="572"/>
      <c r="SCD110" s="449"/>
      <c r="SCG110" s="572"/>
      <c r="SCH110" s="449"/>
      <c r="SCK110" s="572"/>
      <c r="SCL110" s="449"/>
      <c r="SCO110" s="572"/>
      <c r="SCP110" s="449"/>
      <c r="SCS110" s="572"/>
      <c r="SCT110" s="449"/>
      <c r="SCW110" s="572"/>
      <c r="SCX110" s="449"/>
      <c r="SDA110" s="572"/>
      <c r="SDB110" s="449"/>
      <c r="SDE110" s="572"/>
      <c r="SDF110" s="449"/>
      <c r="SDI110" s="572"/>
      <c r="SDJ110" s="449"/>
      <c r="SDM110" s="572"/>
      <c r="SDN110" s="449"/>
      <c r="SDQ110" s="572"/>
      <c r="SDR110" s="449"/>
      <c r="SDU110" s="572"/>
      <c r="SDV110" s="449"/>
      <c r="SDY110" s="572"/>
      <c r="SDZ110" s="449"/>
      <c r="SEC110" s="572"/>
      <c r="SED110" s="449"/>
      <c r="SEG110" s="572"/>
      <c r="SEH110" s="449"/>
      <c r="SEK110" s="572"/>
      <c r="SEL110" s="449"/>
      <c r="SEO110" s="572"/>
      <c r="SEP110" s="449"/>
      <c r="SES110" s="572"/>
      <c r="SET110" s="449"/>
      <c r="SEW110" s="572"/>
      <c r="SEX110" s="449"/>
      <c r="SFA110" s="572"/>
      <c r="SFB110" s="449"/>
      <c r="SFE110" s="572"/>
      <c r="SFF110" s="449"/>
      <c r="SFI110" s="572"/>
      <c r="SFJ110" s="449"/>
      <c r="SFM110" s="572"/>
      <c r="SFN110" s="449"/>
      <c r="SFQ110" s="572"/>
      <c r="SFR110" s="449"/>
      <c r="SFU110" s="572"/>
      <c r="SFV110" s="449"/>
      <c r="SFY110" s="572"/>
      <c r="SFZ110" s="449"/>
      <c r="SGC110" s="572"/>
      <c r="SGD110" s="449"/>
      <c r="SGG110" s="572"/>
      <c r="SGH110" s="449"/>
      <c r="SGK110" s="572"/>
      <c r="SGL110" s="449"/>
      <c r="SGO110" s="572"/>
      <c r="SGP110" s="449"/>
      <c r="SGS110" s="572"/>
      <c r="SGT110" s="449"/>
      <c r="SGW110" s="572"/>
      <c r="SGX110" s="449"/>
      <c r="SHA110" s="572"/>
      <c r="SHB110" s="449"/>
      <c r="SHE110" s="572"/>
      <c r="SHF110" s="449"/>
      <c r="SHI110" s="572"/>
      <c r="SHJ110" s="449"/>
      <c r="SHM110" s="572"/>
      <c r="SHN110" s="449"/>
      <c r="SHQ110" s="572"/>
      <c r="SHR110" s="449"/>
      <c r="SHU110" s="572"/>
      <c r="SHV110" s="449"/>
      <c r="SHY110" s="572"/>
      <c r="SHZ110" s="449"/>
      <c r="SIC110" s="572"/>
      <c r="SID110" s="449"/>
      <c r="SIG110" s="572"/>
      <c r="SIH110" s="449"/>
      <c r="SIK110" s="572"/>
      <c r="SIL110" s="449"/>
      <c r="SIO110" s="572"/>
      <c r="SIP110" s="449"/>
      <c r="SIS110" s="572"/>
      <c r="SIT110" s="449"/>
      <c r="SIW110" s="572"/>
      <c r="SIX110" s="449"/>
      <c r="SJA110" s="572"/>
      <c r="SJB110" s="449"/>
      <c r="SJE110" s="572"/>
      <c r="SJF110" s="449"/>
      <c r="SJI110" s="572"/>
      <c r="SJJ110" s="449"/>
      <c r="SJM110" s="572"/>
      <c r="SJN110" s="449"/>
      <c r="SJQ110" s="572"/>
      <c r="SJR110" s="449"/>
      <c r="SJU110" s="572"/>
      <c r="SJV110" s="449"/>
      <c r="SJY110" s="572"/>
      <c r="SJZ110" s="449"/>
      <c r="SKC110" s="572"/>
      <c r="SKD110" s="449"/>
      <c r="SKG110" s="572"/>
      <c r="SKH110" s="449"/>
      <c r="SKK110" s="572"/>
      <c r="SKL110" s="449"/>
      <c r="SKO110" s="572"/>
      <c r="SKP110" s="449"/>
      <c r="SKS110" s="572"/>
      <c r="SKT110" s="449"/>
      <c r="SKW110" s="572"/>
      <c r="SKX110" s="449"/>
      <c r="SLA110" s="572"/>
      <c r="SLB110" s="449"/>
      <c r="SLE110" s="572"/>
      <c r="SLF110" s="449"/>
      <c r="SLI110" s="572"/>
      <c r="SLJ110" s="449"/>
      <c r="SLM110" s="572"/>
      <c r="SLN110" s="449"/>
      <c r="SLQ110" s="572"/>
      <c r="SLR110" s="449"/>
      <c r="SLU110" s="572"/>
      <c r="SLV110" s="449"/>
      <c r="SLY110" s="572"/>
      <c r="SLZ110" s="449"/>
      <c r="SMC110" s="572"/>
      <c r="SMD110" s="449"/>
      <c r="SMG110" s="572"/>
      <c r="SMH110" s="449"/>
      <c r="SMK110" s="572"/>
      <c r="SML110" s="449"/>
      <c r="SMO110" s="572"/>
      <c r="SMP110" s="449"/>
      <c r="SMS110" s="572"/>
      <c r="SMT110" s="449"/>
      <c r="SMW110" s="572"/>
      <c r="SMX110" s="449"/>
      <c r="SNA110" s="572"/>
      <c r="SNB110" s="449"/>
      <c r="SNE110" s="572"/>
      <c r="SNF110" s="449"/>
      <c r="SNI110" s="572"/>
      <c r="SNJ110" s="449"/>
      <c r="SNM110" s="572"/>
      <c r="SNN110" s="449"/>
      <c r="SNQ110" s="572"/>
      <c r="SNR110" s="449"/>
      <c r="SNU110" s="572"/>
      <c r="SNV110" s="449"/>
      <c r="SNY110" s="572"/>
      <c r="SNZ110" s="449"/>
      <c r="SOC110" s="572"/>
      <c r="SOD110" s="449"/>
      <c r="SOG110" s="572"/>
      <c r="SOH110" s="449"/>
      <c r="SOK110" s="572"/>
      <c r="SOL110" s="449"/>
      <c r="SOO110" s="572"/>
      <c r="SOP110" s="449"/>
      <c r="SOS110" s="572"/>
      <c r="SOT110" s="449"/>
      <c r="SOW110" s="572"/>
      <c r="SOX110" s="449"/>
      <c r="SPA110" s="572"/>
      <c r="SPB110" s="449"/>
      <c r="SPE110" s="572"/>
      <c r="SPF110" s="449"/>
      <c r="SPI110" s="572"/>
      <c r="SPJ110" s="449"/>
      <c r="SPM110" s="572"/>
      <c r="SPN110" s="449"/>
      <c r="SPQ110" s="572"/>
      <c r="SPR110" s="449"/>
      <c r="SPU110" s="572"/>
      <c r="SPV110" s="449"/>
      <c r="SPY110" s="572"/>
      <c r="SPZ110" s="449"/>
      <c r="SQC110" s="572"/>
      <c r="SQD110" s="449"/>
      <c r="SQG110" s="572"/>
      <c r="SQH110" s="449"/>
      <c r="SQK110" s="572"/>
      <c r="SQL110" s="449"/>
      <c r="SQO110" s="572"/>
      <c r="SQP110" s="449"/>
      <c r="SQS110" s="572"/>
      <c r="SQT110" s="449"/>
      <c r="SQW110" s="572"/>
      <c r="SQX110" s="449"/>
      <c r="SRA110" s="572"/>
      <c r="SRB110" s="449"/>
      <c r="SRE110" s="572"/>
      <c r="SRF110" s="449"/>
      <c r="SRI110" s="572"/>
      <c r="SRJ110" s="449"/>
      <c r="SRM110" s="572"/>
      <c r="SRN110" s="449"/>
      <c r="SRQ110" s="572"/>
      <c r="SRR110" s="449"/>
      <c r="SRU110" s="572"/>
      <c r="SRV110" s="449"/>
      <c r="SRY110" s="572"/>
      <c r="SRZ110" s="449"/>
      <c r="SSC110" s="572"/>
      <c r="SSD110" s="449"/>
      <c r="SSG110" s="572"/>
      <c r="SSH110" s="449"/>
      <c r="SSK110" s="572"/>
      <c r="SSL110" s="449"/>
      <c r="SSO110" s="572"/>
      <c r="SSP110" s="449"/>
      <c r="SSS110" s="572"/>
      <c r="SST110" s="449"/>
      <c r="SSW110" s="572"/>
      <c r="SSX110" s="449"/>
      <c r="STA110" s="572"/>
      <c r="STB110" s="449"/>
      <c r="STE110" s="572"/>
      <c r="STF110" s="449"/>
      <c r="STI110" s="572"/>
      <c r="STJ110" s="449"/>
      <c r="STM110" s="572"/>
      <c r="STN110" s="449"/>
      <c r="STQ110" s="572"/>
      <c r="STR110" s="449"/>
      <c r="STU110" s="572"/>
      <c r="STV110" s="449"/>
      <c r="STY110" s="572"/>
      <c r="STZ110" s="449"/>
      <c r="SUC110" s="572"/>
      <c r="SUD110" s="449"/>
      <c r="SUG110" s="572"/>
      <c r="SUH110" s="449"/>
      <c r="SUK110" s="572"/>
      <c r="SUL110" s="449"/>
      <c r="SUO110" s="572"/>
      <c r="SUP110" s="449"/>
      <c r="SUS110" s="572"/>
      <c r="SUT110" s="449"/>
      <c r="SUW110" s="572"/>
      <c r="SUX110" s="449"/>
      <c r="SVA110" s="572"/>
      <c r="SVB110" s="449"/>
      <c r="SVE110" s="572"/>
      <c r="SVF110" s="449"/>
      <c r="SVI110" s="572"/>
      <c r="SVJ110" s="449"/>
      <c r="SVM110" s="572"/>
      <c r="SVN110" s="449"/>
      <c r="SVQ110" s="572"/>
      <c r="SVR110" s="449"/>
      <c r="SVU110" s="572"/>
      <c r="SVV110" s="449"/>
      <c r="SVY110" s="572"/>
      <c r="SVZ110" s="449"/>
      <c r="SWC110" s="572"/>
      <c r="SWD110" s="449"/>
      <c r="SWG110" s="572"/>
      <c r="SWH110" s="449"/>
      <c r="SWK110" s="572"/>
      <c r="SWL110" s="449"/>
      <c r="SWO110" s="572"/>
      <c r="SWP110" s="449"/>
      <c r="SWS110" s="572"/>
      <c r="SWT110" s="449"/>
      <c r="SWW110" s="572"/>
      <c r="SWX110" s="449"/>
      <c r="SXA110" s="572"/>
      <c r="SXB110" s="449"/>
      <c r="SXE110" s="572"/>
      <c r="SXF110" s="449"/>
      <c r="SXI110" s="572"/>
      <c r="SXJ110" s="449"/>
      <c r="SXM110" s="572"/>
      <c r="SXN110" s="449"/>
      <c r="SXQ110" s="572"/>
      <c r="SXR110" s="449"/>
      <c r="SXU110" s="572"/>
      <c r="SXV110" s="449"/>
      <c r="SXY110" s="572"/>
      <c r="SXZ110" s="449"/>
      <c r="SYC110" s="572"/>
      <c r="SYD110" s="449"/>
      <c r="SYG110" s="572"/>
      <c r="SYH110" s="449"/>
      <c r="SYK110" s="572"/>
      <c r="SYL110" s="449"/>
      <c r="SYO110" s="572"/>
      <c r="SYP110" s="449"/>
      <c r="SYS110" s="572"/>
      <c r="SYT110" s="449"/>
      <c r="SYW110" s="572"/>
      <c r="SYX110" s="449"/>
      <c r="SZA110" s="572"/>
      <c r="SZB110" s="449"/>
      <c r="SZE110" s="572"/>
      <c r="SZF110" s="449"/>
      <c r="SZI110" s="572"/>
      <c r="SZJ110" s="449"/>
      <c r="SZM110" s="572"/>
      <c r="SZN110" s="449"/>
      <c r="SZQ110" s="572"/>
      <c r="SZR110" s="449"/>
      <c r="SZU110" s="572"/>
      <c r="SZV110" s="449"/>
      <c r="SZY110" s="572"/>
      <c r="SZZ110" s="449"/>
      <c r="TAC110" s="572"/>
      <c r="TAD110" s="449"/>
      <c r="TAG110" s="572"/>
      <c r="TAH110" s="449"/>
      <c r="TAK110" s="572"/>
      <c r="TAL110" s="449"/>
      <c r="TAO110" s="572"/>
      <c r="TAP110" s="449"/>
      <c r="TAS110" s="572"/>
      <c r="TAT110" s="449"/>
      <c r="TAW110" s="572"/>
      <c r="TAX110" s="449"/>
      <c r="TBA110" s="572"/>
      <c r="TBB110" s="449"/>
      <c r="TBE110" s="572"/>
      <c r="TBF110" s="449"/>
      <c r="TBI110" s="572"/>
      <c r="TBJ110" s="449"/>
      <c r="TBM110" s="572"/>
      <c r="TBN110" s="449"/>
      <c r="TBQ110" s="572"/>
      <c r="TBR110" s="449"/>
      <c r="TBU110" s="572"/>
      <c r="TBV110" s="449"/>
      <c r="TBY110" s="572"/>
      <c r="TBZ110" s="449"/>
      <c r="TCC110" s="572"/>
      <c r="TCD110" s="449"/>
      <c r="TCG110" s="572"/>
      <c r="TCH110" s="449"/>
      <c r="TCK110" s="572"/>
      <c r="TCL110" s="449"/>
      <c r="TCO110" s="572"/>
      <c r="TCP110" s="449"/>
      <c r="TCS110" s="572"/>
      <c r="TCT110" s="449"/>
      <c r="TCW110" s="572"/>
      <c r="TCX110" s="449"/>
      <c r="TDA110" s="572"/>
      <c r="TDB110" s="449"/>
      <c r="TDE110" s="572"/>
      <c r="TDF110" s="449"/>
      <c r="TDI110" s="572"/>
      <c r="TDJ110" s="449"/>
      <c r="TDM110" s="572"/>
      <c r="TDN110" s="449"/>
      <c r="TDQ110" s="572"/>
      <c r="TDR110" s="449"/>
      <c r="TDU110" s="572"/>
      <c r="TDV110" s="449"/>
      <c r="TDY110" s="572"/>
      <c r="TDZ110" s="449"/>
      <c r="TEC110" s="572"/>
      <c r="TED110" s="449"/>
      <c r="TEG110" s="572"/>
      <c r="TEH110" s="449"/>
      <c r="TEK110" s="572"/>
      <c r="TEL110" s="449"/>
      <c r="TEO110" s="572"/>
      <c r="TEP110" s="449"/>
      <c r="TES110" s="572"/>
      <c r="TET110" s="449"/>
      <c r="TEW110" s="572"/>
      <c r="TEX110" s="449"/>
      <c r="TFA110" s="572"/>
      <c r="TFB110" s="449"/>
      <c r="TFE110" s="572"/>
      <c r="TFF110" s="449"/>
      <c r="TFI110" s="572"/>
      <c r="TFJ110" s="449"/>
      <c r="TFM110" s="572"/>
      <c r="TFN110" s="449"/>
      <c r="TFQ110" s="572"/>
      <c r="TFR110" s="449"/>
      <c r="TFU110" s="572"/>
      <c r="TFV110" s="449"/>
      <c r="TFY110" s="572"/>
      <c r="TFZ110" s="449"/>
      <c r="TGC110" s="572"/>
      <c r="TGD110" s="449"/>
      <c r="TGG110" s="572"/>
      <c r="TGH110" s="449"/>
      <c r="TGK110" s="572"/>
      <c r="TGL110" s="449"/>
      <c r="TGO110" s="572"/>
      <c r="TGP110" s="449"/>
      <c r="TGS110" s="572"/>
      <c r="TGT110" s="449"/>
      <c r="TGW110" s="572"/>
      <c r="TGX110" s="449"/>
      <c r="THA110" s="572"/>
      <c r="THB110" s="449"/>
      <c r="THE110" s="572"/>
      <c r="THF110" s="449"/>
      <c r="THI110" s="572"/>
      <c r="THJ110" s="449"/>
      <c r="THM110" s="572"/>
      <c r="THN110" s="449"/>
      <c r="THQ110" s="572"/>
      <c r="THR110" s="449"/>
      <c r="THU110" s="572"/>
      <c r="THV110" s="449"/>
      <c r="THY110" s="572"/>
      <c r="THZ110" s="449"/>
      <c r="TIC110" s="572"/>
      <c r="TID110" s="449"/>
      <c r="TIG110" s="572"/>
      <c r="TIH110" s="449"/>
      <c r="TIK110" s="572"/>
      <c r="TIL110" s="449"/>
      <c r="TIO110" s="572"/>
      <c r="TIP110" s="449"/>
      <c r="TIS110" s="572"/>
      <c r="TIT110" s="449"/>
      <c r="TIW110" s="572"/>
      <c r="TIX110" s="449"/>
      <c r="TJA110" s="572"/>
      <c r="TJB110" s="449"/>
      <c r="TJE110" s="572"/>
      <c r="TJF110" s="449"/>
      <c r="TJI110" s="572"/>
      <c r="TJJ110" s="449"/>
      <c r="TJM110" s="572"/>
      <c r="TJN110" s="449"/>
      <c r="TJQ110" s="572"/>
      <c r="TJR110" s="449"/>
      <c r="TJU110" s="572"/>
      <c r="TJV110" s="449"/>
      <c r="TJY110" s="572"/>
      <c r="TJZ110" s="449"/>
      <c r="TKC110" s="572"/>
      <c r="TKD110" s="449"/>
      <c r="TKG110" s="572"/>
      <c r="TKH110" s="449"/>
      <c r="TKK110" s="572"/>
      <c r="TKL110" s="449"/>
      <c r="TKO110" s="572"/>
      <c r="TKP110" s="449"/>
      <c r="TKS110" s="572"/>
      <c r="TKT110" s="449"/>
      <c r="TKW110" s="572"/>
      <c r="TKX110" s="449"/>
      <c r="TLA110" s="572"/>
      <c r="TLB110" s="449"/>
      <c r="TLE110" s="572"/>
      <c r="TLF110" s="449"/>
      <c r="TLI110" s="572"/>
      <c r="TLJ110" s="449"/>
      <c r="TLM110" s="572"/>
      <c r="TLN110" s="449"/>
      <c r="TLQ110" s="572"/>
      <c r="TLR110" s="449"/>
      <c r="TLU110" s="572"/>
      <c r="TLV110" s="449"/>
      <c r="TLY110" s="572"/>
      <c r="TLZ110" s="449"/>
      <c r="TMC110" s="572"/>
      <c r="TMD110" s="449"/>
      <c r="TMG110" s="572"/>
      <c r="TMH110" s="449"/>
      <c r="TMK110" s="572"/>
      <c r="TML110" s="449"/>
      <c r="TMO110" s="572"/>
      <c r="TMP110" s="449"/>
      <c r="TMS110" s="572"/>
      <c r="TMT110" s="449"/>
      <c r="TMW110" s="572"/>
      <c r="TMX110" s="449"/>
      <c r="TNA110" s="572"/>
      <c r="TNB110" s="449"/>
      <c r="TNE110" s="572"/>
      <c r="TNF110" s="449"/>
      <c r="TNI110" s="572"/>
      <c r="TNJ110" s="449"/>
      <c r="TNM110" s="572"/>
      <c r="TNN110" s="449"/>
      <c r="TNQ110" s="572"/>
      <c r="TNR110" s="449"/>
      <c r="TNU110" s="572"/>
      <c r="TNV110" s="449"/>
      <c r="TNY110" s="572"/>
      <c r="TNZ110" s="449"/>
      <c r="TOC110" s="572"/>
      <c r="TOD110" s="449"/>
      <c r="TOG110" s="572"/>
      <c r="TOH110" s="449"/>
      <c r="TOK110" s="572"/>
      <c r="TOL110" s="449"/>
      <c r="TOO110" s="572"/>
      <c r="TOP110" s="449"/>
      <c r="TOS110" s="572"/>
      <c r="TOT110" s="449"/>
      <c r="TOW110" s="572"/>
      <c r="TOX110" s="449"/>
      <c r="TPA110" s="572"/>
      <c r="TPB110" s="449"/>
      <c r="TPE110" s="572"/>
      <c r="TPF110" s="449"/>
      <c r="TPI110" s="572"/>
      <c r="TPJ110" s="449"/>
      <c r="TPM110" s="572"/>
      <c r="TPN110" s="449"/>
      <c r="TPQ110" s="572"/>
      <c r="TPR110" s="449"/>
      <c r="TPU110" s="572"/>
      <c r="TPV110" s="449"/>
      <c r="TPY110" s="572"/>
      <c r="TPZ110" s="449"/>
      <c r="TQC110" s="572"/>
      <c r="TQD110" s="449"/>
      <c r="TQG110" s="572"/>
      <c r="TQH110" s="449"/>
      <c r="TQK110" s="572"/>
      <c r="TQL110" s="449"/>
      <c r="TQO110" s="572"/>
      <c r="TQP110" s="449"/>
      <c r="TQS110" s="572"/>
      <c r="TQT110" s="449"/>
      <c r="TQW110" s="572"/>
      <c r="TQX110" s="449"/>
      <c r="TRA110" s="572"/>
      <c r="TRB110" s="449"/>
      <c r="TRE110" s="572"/>
      <c r="TRF110" s="449"/>
      <c r="TRI110" s="572"/>
      <c r="TRJ110" s="449"/>
      <c r="TRM110" s="572"/>
      <c r="TRN110" s="449"/>
      <c r="TRQ110" s="572"/>
      <c r="TRR110" s="449"/>
      <c r="TRU110" s="572"/>
      <c r="TRV110" s="449"/>
      <c r="TRY110" s="572"/>
      <c r="TRZ110" s="449"/>
      <c r="TSC110" s="572"/>
      <c r="TSD110" s="449"/>
      <c r="TSG110" s="572"/>
      <c r="TSH110" s="449"/>
      <c r="TSK110" s="572"/>
      <c r="TSL110" s="449"/>
      <c r="TSO110" s="572"/>
      <c r="TSP110" s="449"/>
      <c r="TSS110" s="572"/>
      <c r="TST110" s="449"/>
      <c r="TSW110" s="572"/>
      <c r="TSX110" s="449"/>
      <c r="TTA110" s="572"/>
      <c r="TTB110" s="449"/>
      <c r="TTE110" s="572"/>
      <c r="TTF110" s="449"/>
      <c r="TTI110" s="572"/>
      <c r="TTJ110" s="449"/>
      <c r="TTM110" s="572"/>
      <c r="TTN110" s="449"/>
      <c r="TTQ110" s="572"/>
      <c r="TTR110" s="449"/>
      <c r="TTU110" s="572"/>
      <c r="TTV110" s="449"/>
      <c r="TTY110" s="572"/>
      <c r="TTZ110" s="449"/>
      <c r="TUC110" s="572"/>
      <c r="TUD110" s="449"/>
      <c r="TUG110" s="572"/>
      <c r="TUH110" s="449"/>
      <c r="TUK110" s="572"/>
      <c r="TUL110" s="449"/>
      <c r="TUO110" s="572"/>
      <c r="TUP110" s="449"/>
      <c r="TUS110" s="572"/>
      <c r="TUT110" s="449"/>
      <c r="TUW110" s="572"/>
      <c r="TUX110" s="449"/>
      <c r="TVA110" s="572"/>
      <c r="TVB110" s="449"/>
      <c r="TVE110" s="572"/>
      <c r="TVF110" s="449"/>
      <c r="TVI110" s="572"/>
      <c r="TVJ110" s="449"/>
      <c r="TVM110" s="572"/>
      <c r="TVN110" s="449"/>
      <c r="TVQ110" s="572"/>
      <c r="TVR110" s="449"/>
      <c r="TVU110" s="572"/>
      <c r="TVV110" s="449"/>
      <c r="TVY110" s="572"/>
      <c r="TVZ110" s="449"/>
      <c r="TWC110" s="572"/>
      <c r="TWD110" s="449"/>
      <c r="TWG110" s="572"/>
      <c r="TWH110" s="449"/>
      <c r="TWK110" s="572"/>
      <c r="TWL110" s="449"/>
      <c r="TWO110" s="572"/>
      <c r="TWP110" s="449"/>
      <c r="TWS110" s="572"/>
      <c r="TWT110" s="449"/>
      <c r="TWW110" s="572"/>
      <c r="TWX110" s="449"/>
      <c r="TXA110" s="572"/>
      <c r="TXB110" s="449"/>
      <c r="TXE110" s="572"/>
      <c r="TXF110" s="449"/>
      <c r="TXI110" s="572"/>
      <c r="TXJ110" s="449"/>
      <c r="TXM110" s="572"/>
      <c r="TXN110" s="449"/>
      <c r="TXQ110" s="572"/>
      <c r="TXR110" s="449"/>
      <c r="TXU110" s="572"/>
      <c r="TXV110" s="449"/>
      <c r="TXY110" s="572"/>
      <c r="TXZ110" s="449"/>
      <c r="TYC110" s="572"/>
      <c r="TYD110" s="449"/>
      <c r="TYG110" s="572"/>
      <c r="TYH110" s="449"/>
      <c r="TYK110" s="572"/>
      <c r="TYL110" s="449"/>
      <c r="TYO110" s="572"/>
      <c r="TYP110" s="449"/>
      <c r="TYS110" s="572"/>
      <c r="TYT110" s="449"/>
      <c r="TYW110" s="572"/>
      <c r="TYX110" s="449"/>
      <c r="TZA110" s="572"/>
      <c r="TZB110" s="449"/>
      <c r="TZE110" s="572"/>
      <c r="TZF110" s="449"/>
      <c r="TZI110" s="572"/>
      <c r="TZJ110" s="449"/>
      <c r="TZM110" s="572"/>
      <c r="TZN110" s="449"/>
      <c r="TZQ110" s="572"/>
      <c r="TZR110" s="449"/>
      <c r="TZU110" s="572"/>
      <c r="TZV110" s="449"/>
      <c r="TZY110" s="572"/>
      <c r="TZZ110" s="449"/>
      <c r="UAC110" s="572"/>
      <c r="UAD110" s="449"/>
      <c r="UAG110" s="572"/>
      <c r="UAH110" s="449"/>
      <c r="UAK110" s="572"/>
      <c r="UAL110" s="449"/>
      <c r="UAO110" s="572"/>
      <c r="UAP110" s="449"/>
      <c r="UAS110" s="572"/>
      <c r="UAT110" s="449"/>
      <c r="UAW110" s="572"/>
      <c r="UAX110" s="449"/>
      <c r="UBA110" s="572"/>
      <c r="UBB110" s="449"/>
      <c r="UBE110" s="572"/>
      <c r="UBF110" s="449"/>
      <c r="UBI110" s="572"/>
      <c r="UBJ110" s="449"/>
      <c r="UBM110" s="572"/>
      <c r="UBN110" s="449"/>
      <c r="UBQ110" s="572"/>
      <c r="UBR110" s="449"/>
      <c r="UBU110" s="572"/>
      <c r="UBV110" s="449"/>
      <c r="UBY110" s="572"/>
      <c r="UBZ110" s="449"/>
      <c r="UCC110" s="572"/>
      <c r="UCD110" s="449"/>
      <c r="UCG110" s="572"/>
      <c r="UCH110" s="449"/>
      <c r="UCK110" s="572"/>
      <c r="UCL110" s="449"/>
      <c r="UCO110" s="572"/>
      <c r="UCP110" s="449"/>
      <c r="UCS110" s="572"/>
      <c r="UCT110" s="449"/>
      <c r="UCW110" s="572"/>
      <c r="UCX110" s="449"/>
      <c r="UDA110" s="572"/>
      <c r="UDB110" s="449"/>
      <c r="UDE110" s="572"/>
      <c r="UDF110" s="449"/>
      <c r="UDI110" s="572"/>
      <c r="UDJ110" s="449"/>
      <c r="UDM110" s="572"/>
      <c r="UDN110" s="449"/>
      <c r="UDQ110" s="572"/>
      <c r="UDR110" s="449"/>
      <c r="UDU110" s="572"/>
      <c r="UDV110" s="449"/>
      <c r="UDY110" s="572"/>
      <c r="UDZ110" s="449"/>
      <c r="UEC110" s="572"/>
      <c r="UED110" s="449"/>
      <c r="UEG110" s="572"/>
      <c r="UEH110" s="449"/>
      <c r="UEK110" s="572"/>
      <c r="UEL110" s="449"/>
      <c r="UEO110" s="572"/>
      <c r="UEP110" s="449"/>
      <c r="UES110" s="572"/>
      <c r="UET110" s="449"/>
      <c r="UEW110" s="572"/>
      <c r="UEX110" s="449"/>
      <c r="UFA110" s="572"/>
      <c r="UFB110" s="449"/>
      <c r="UFE110" s="572"/>
      <c r="UFF110" s="449"/>
      <c r="UFI110" s="572"/>
      <c r="UFJ110" s="449"/>
      <c r="UFM110" s="572"/>
      <c r="UFN110" s="449"/>
      <c r="UFQ110" s="572"/>
      <c r="UFR110" s="449"/>
      <c r="UFU110" s="572"/>
      <c r="UFV110" s="449"/>
      <c r="UFY110" s="572"/>
      <c r="UFZ110" s="449"/>
      <c r="UGC110" s="572"/>
      <c r="UGD110" s="449"/>
      <c r="UGG110" s="572"/>
      <c r="UGH110" s="449"/>
      <c r="UGK110" s="572"/>
      <c r="UGL110" s="449"/>
      <c r="UGO110" s="572"/>
      <c r="UGP110" s="449"/>
      <c r="UGS110" s="572"/>
      <c r="UGT110" s="449"/>
      <c r="UGW110" s="572"/>
      <c r="UGX110" s="449"/>
      <c r="UHA110" s="572"/>
      <c r="UHB110" s="449"/>
      <c r="UHE110" s="572"/>
      <c r="UHF110" s="449"/>
      <c r="UHI110" s="572"/>
      <c r="UHJ110" s="449"/>
      <c r="UHM110" s="572"/>
      <c r="UHN110" s="449"/>
      <c r="UHQ110" s="572"/>
      <c r="UHR110" s="449"/>
      <c r="UHU110" s="572"/>
      <c r="UHV110" s="449"/>
      <c r="UHY110" s="572"/>
      <c r="UHZ110" s="449"/>
      <c r="UIC110" s="572"/>
      <c r="UID110" s="449"/>
      <c r="UIG110" s="572"/>
      <c r="UIH110" s="449"/>
      <c r="UIK110" s="572"/>
      <c r="UIL110" s="449"/>
      <c r="UIO110" s="572"/>
      <c r="UIP110" s="449"/>
      <c r="UIS110" s="572"/>
      <c r="UIT110" s="449"/>
      <c r="UIW110" s="572"/>
      <c r="UIX110" s="449"/>
      <c r="UJA110" s="572"/>
      <c r="UJB110" s="449"/>
      <c r="UJE110" s="572"/>
      <c r="UJF110" s="449"/>
      <c r="UJI110" s="572"/>
      <c r="UJJ110" s="449"/>
      <c r="UJM110" s="572"/>
      <c r="UJN110" s="449"/>
      <c r="UJQ110" s="572"/>
      <c r="UJR110" s="449"/>
      <c r="UJU110" s="572"/>
      <c r="UJV110" s="449"/>
      <c r="UJY110" s="572"/>
      <c r="UJZ110" s="449"/>
      <c r="UKC110" s="572"/>
      <c r="UKD110" s="449"/>
      <c r="UKG110" s="572"/>
      <c r="UKH110" s="449"/>
      <c r="UKK110" s="572"/>
      <c r="UKL110" s="449"/>
      <c r="UKO110" s="572"/>
      <c r="UKP110" s="449"/>
      <c r="UKS110" s="572"/>
      <c r="UKT110" s="449"/>
      <c r="UKW110" s="572"/>
      <c r="UKX110" s="449"/>
      <c r="ULA110" s="572"/>
      <c r="ULB110" s="449"/>
      <c r="ULE110" s="572"/>
      <c r="ULF110" s="449"/>
      <c r="ULI110" s="572"/>
      <c r="ULJ110" s="449"/>
      <c r="ULM110" s="572"/>
      <c r="ULN110" s="449"/>
      <c r="ULQ110" s="572"/>
      <c r="ULR110" s="449"/>
      <c r="ULU110" s="572"/>
      <c r="ULV110" s="449"/>
      <c r="ULY110" s="572"/>
      <c r="ULZ110" s="449"/>
      <c r="UMC110" s="572"/>
      <c r="UMD110" s="449"/>
      <c r="UMG110" s="572"/>
      <c r="UMH110" s="449"/>
      <c r="UMK110" s="572"/>
      <c r="UML110" s="449"/>
      <c r="UMO110" s="572"/>
      <c r="UMP110" s="449"/>
      <c r="UMS110" s="572"/>
      <c r="UMT110" s="449"/>
      <c r="UMW110" s="572"/>
      <c r="UMX110" s="449"/>
      <c r="UNA110" s="572"/>
      <c r="UNB110" s="449"/>
      <c r="UNE110" s="572"/>
      <c r="UNF110" s="449"/>
      <c r="UNI110" s="572"/>
      <c r="UNJ110" s="449"/>
      <c r="UNM110" s="572"/>
      <c r="UNN110" s="449"/>
      <c r="UNQ110" s="572"/>
      <c r="UNR110" s="449"/>
      <c r="UNU110" s="572"/>
      <c r="UNV110" s="449"/>
      <c r="UNY110" s="572"/>
      <c r="UNZ110" s="449"/>
      <c r="UOC110" s="572"/>
      <c r="UOD110" s="449"/>
      <c r="UOG110" s="572"/>
      <c r="UOH110" s="449"/>
      <c r="UOK110" s="572"/>
      <c r="UOL110" s="449"/>
      <c r="UOO110" s="572"/>
      <c r="UOP110" s="449"/>
      <c r="UOS110" s="572"/>
      <c r="UOT110" s="449"/>
      <c r="UOW110" s="572"/>
      <c r="UOX110" s="449"/>
      <c r="UPA110" s="572"/>
      <c r="UPB110" s="449"/>
      <c r="UPE110" s="572"/>
      <c r="UPF110" s="449"/>
      <c r="UPI110" s="572"/>
      <c r="UPJ110" s="449"/>
      <c r="UPM110" s="572"/>
      <c r="UPN110" s="449"/>
      <c r="UPQ110" s="572"/>
      <c r="UPR110" s="449"/>
      <c r="UPU110" s="572"/>
      <c r="UPV110" s="449"/>
      <c r="UPY110" s="572"/>
      <c r="UPZ110" s="449"/>
      <c r="UQC110" s="572"/>
      <c r="UQD110" s="449"/>
      <c r="UQG110" s="572"/>
      <c r="UQH110" s="449"/>
      <c r="UQK110" s="572"/>
      <c r="UQL110" s="449"/>
      <c r="UQO110" s="572"/>
      <c r="UQP110" s="449"/>
      <c r="UQS110" s="572"/>
      <c r="UQT110" s="449"/>
      <c r="UQW110" s="572"/>
      <c r="UQX110" s="449"/>
      <c r="URA110" s="572"/>
      <c r="URB110" s="449"/>
      <c r="URE110" s="572"/>
      <c r="URF110" s="449"/>
      <c r="URI110" s="572"/>
      <c r="URJ110" s="449"/>
      <c r="URM110" s="572"/>
      <c r="URN110" s="449"/>
      <c r="URQ110" s="572"/>
      <c r="URR110" s="449"/>
      <c r="URU110" s="572"/>
      <c r="URV110" s="449"/>
      <c r="URY110" s="572"/>
      <c r="URZ110" s="449"/>
      <c r="USC110" s="572"/>
      <c r="USD110" s="449"/>
      <c r="USG110" s="572"/>
      <c r="USH110" s="449"/>
      <c r="USK110" s="572"/>
      <c r="USL110" s="449"/>
      <c r="USO110" s="572"/>
      <c r="USP110" s="449"/>
      <c r="USS110" s="572"/>
      <c r="UST110" s="449"/>
      <c r="USW110" s="572"/>
      <c r="USX110" s="449"/>
      <c r="UTA110" s="572"/>
      <c r="UTB110" s="449"/>
      <c r="UTE110" s="572"/>
      <c r="UTF110" s="449"/>
      <c r="UTI110" s="572"/>
      <c r="UTJ110" s="449"/>
      <c r="UTM110" s="572"/>
      <c r="UTN110" s="449"/>
      <c r="UTQ110" s="572"/>
      <c r="UTR110" s="449"/>
      <c r="UTU110" s="572"/>
      <c r="UTV110" s="449"/>
      <c r="UTY110" s="572"/>
      <c r="UTZ110" s="449"/>
      <c r="UUC110" s="572"/>
      <c r="UUD110" s="449"/>
      <c r="UUG110" s="572"/>
      <c r="UUH110" s="449"/>
      <c r="UUK110" s="572"/>
      <c r="UUL110" s="449"/>
      <c r="UUO110" s="572"/>
      <c r="UUP110" s="449"/>
      <c r="UUS110" s="572"/>
      <c r="UUT110" s="449"/>
      <c r="UUW110" s="572"/>
      <c r="UUX110" s="449"/>
      <c r="UVA110" s="572"/>
      <c r="UVB110" s="449"/>
      <c r="UVE110" s="572"/>
      <c r="UVF110" s="449"/>
      <c r="UVI110" s="572"/>
      <c r="UVJ110" s="449"/>
      <c r="UVM110" s="572"/>
      <c r="UVN110" s="449"/>
      <c r="UVQ110" s="572"/>
      <c r="UVR110" s="449"/>
      <c r="UVU110" s="572"/>
      <c r="UVV110" s="449"/>
      <c r="UVY110" s="572"/>
      <c r="UVZ110" s="449"/>
      <c r="UWC110" s="572"/>
      <c r="UWD110" s="449"/>
      <c r="UWG110" s="572"/>
      <c r="UWH110" s="449"/>
      <c r="UWK110" s="572"/>
      <c r="UWL110" s="449"/>
      <c r="UWO110" s="572"/>
      <c r="UWP110" s="449"/>
      <c r="UWS110" s="572"/>
      <c r="UWT110" s="449"/>
      <c r="UWW110" s="572"/>
      <c r="UWX110" s="449"/>
      <c r="UXA110" s="572"/>
      <c r="UXB110" s="449"/>
      <c r="UXE110" s="572"/>
      <c r="UXF110" s="449"/>
      <c r="UXI110" s="572"/>
      <c r="UXJ110" s="449"/>
      <c r="UXM110" s="572"/>
      <c r="UXN110" s="449"/>
      <c r="UXQ110" s="572"/>
      <c r="UXR110" s="449"/>
      <c r="UXU110" s="572"/>
      <c r="UXV110" s="449"/>
      <c r="UXY110" s="572"/>
      <c r="UXZ110" s="449"/>
      <c r="UYC110" s="572"/>
      <c r="UYD110" s="449"/>
      <c r="UYG110" s="572"/>
      <c r="UYH110" s="449"/>
      <c r="UYK110" s="572"/>
      <c r="UYL110" s="449"/>
      <c r="UYO110" s="572"/>
      <c r="UYP110" s="449"/>
      <c r="UYS110" s="572"/>
      <c r="UYT110" s="449"/>
      <c r="UYW110" s="572"/>
      <c r="UYX110" s="449"/>
      <c r="UZA110" s="572"/>
      <c r="UZB110" s="449"/>
      <c r="UZE110" s="572"/>
      <c r="UZF110" s="449"/>
      <c r="UZI110" s="572"/>
      <c r="UZJ110" s="449"/>
      <c r="UZM110" s="572"/>
      <c r="UZN110" s="449"/>
      <c r="UZQ110" s="572"/>
      <c r="UZR110" s="449"/>
      <c r="UZU110" s="572"/>
      <c r="UZV110" s="449"/>
      <c r="UZY110" s="572"/>
      <c r="UZZ110" s="449"/>
      <c r="VAC110" s="572"/>
      <c r="VAD110" s="449"/>
      <c r="VAG110" s="572"/>
      <c r="VAH110" s="449"/>
      <c r="VAK110" s="572"/>
      <c r="VAL110" s="449"/>
      <c r="VAO110" s="572"/>
      <c r="VAP110" s="449"/>
      <c r="VAS110" s="572"/>
      <c r="VAT110" s="449"/>
      <c r="VAW110" s="572"/>
      <c r="VAX110" s="449"/>
      <c r="VBA110" s="572"/>
      <c r="VBB110" s="449"/>
      <c r="VBE110" s="572"/>
      <c r="VBF110" s="449"/>
      <c r="VBI110" s="572"/>
      <c r="VBJ110" s="449"/>
      <c r="VBM110" s="572"/>
      <c r="VBN110" s="449"/>
      <c r="VBQ110" s="572"/>
      <c r="VBR110" s="449"/>
      <c r="VBU110" s="572"/>
      <c r="VBV110" s="449"/>
      <c r="VBY110" s="572"/>
      <c r="VBZ110" s="449"/>
      <c r="VCC110" s="572"/>
      <c r="VCD110" s="449"/>
      <c r="VCG110" s="572"/>
      <c r="VCH110" s="449"/>
      <c r="VCK110" s="572"/>
      <c r="VCL110" s="449"/>
      <c r="VCO110" s="572"/>
      <c r="VCP110" s="449"/>
      <c r="VCS110" s="572"/>
      <c r="VCT110" s="449"/>
      <c r="VCW110" s="572"/>
      <c r="VCX110" s="449"/>
      <c r="VDA110" s="572"/>
      <c r="VDB110" s="449"/>
      <c r="VDE110" s="572"/>
      <c r="VDF110" s="449"/>
      <c r="VDI110" s="572"/>
      <c r="VDJ110" s="449"/>
      <c r="VDM110" s="572"/>
      <c r="VDN110" s="449"/>
      <c r="VDQ110" s="572"/>
      <c r="VDR110" s="449"/>
      <c r="VDU110" s="572"/>
      <c r="VDV110" s="449"/>
      <c r="VDY110" s="572"/>
      <c r="VDZ110" s="449"/>
      <c r="VEC110" s="572"/>
      <c r="VED110" s="449"/>
      <c r="VEG110" s="572"/>
      <c r="VEH110" s="449"/>
      <c r="VEK110" s="572"/>
      <c r="VEL110" s="449"/>
      <c r="VEO110" s="572"/>
      <c r="VEP110" s="449"/>
      <c r="VES110" s="572"/>
      <c r="VET110" s="449"/>
      <c r="VEW110" s="572"/>
      <c r="VEX110" s="449"/>
      <c r="VFA110" s="572"/>
      <c r="VFB110" s="449"/>
      <c r="VFE110" s="572"/>
      <c r="VFF110" s="449"/>
      <c r="VFI110" s="572"/>
      <c r="VFJ110" s="449"/>
      <c r="VFM110" s="572"/>
      <c r="VFN110" s="449"/>
      <c r="VFQ110" s="572"/>
      <c r="VFR110" s="449"/>
      <c r="VFU110" s="572"/>
      <c r="VFV110" s="449"/>
      <c r="VFY110" s="572"/>
      <c r="VFZ110" s="449"/>
      <c r="VGC110" s="572"/>
      <c r="VGD110" s="449"/>
      <c r="VGG110" s="572"/>
      <c r="VGH110" s="449"/>
      <c r="VGK110" s="572"/>
      <c r="VGL110" s="449"/>
      <c r="VGO110" s="572"/>
      <c r="VGP110" s="449"/>
      <c r="VGS110" s="572"/>
      <c r="VGT110" s="449"/>
      <c r="VGW110" s="572"/>
      <c r="VGX110" s="449"/>
      <c r="VHA110" s="572"/>
      <c r="VHB110" s="449"/>
      <c r="VHE110" s="572"/>
      <c r="VHF110" s="449"/>
      <c r="VHI110" s="572"/>
      <c r="VHJ110" s="449"/>
      <c r="VHM110" s="572"/>
      <c r="VHN110" s="449"/>
      <c r="VHQ110" s="572"/>
      <c r="VHR110" s="449"/>
      <c r="VHU110" s="572"/>
      <c r="VHV110" s="449"/>
      <c r="VHY110" s="572"/>
      <c r="VHZ110" s="449"/>
      <c r="VIC110" s="572"/>
      <c r="VID110" s="449"/>
      <c r="VIG110" s="572"/>
      <c r="VIH110" s="449"/>
      <c r="VIK110" s="572"/>
      <c r="VIL110" s="449"/>
      <c r="VIO110" s="572"/>
      <c r="VIP110" s="449"/>
      <c r="VIS110" s="572"/>
      <c r="VIT110" s="449"/>
      <c r="VIW110" s="572"/>
      <c r="VIX110" s="449"/>
      <c r="VJA110" s="572"/>
      <c r="VJB110" s="449"/>
      <c r="VJE110" s="572"/>
      <c r="VJF110" s="449"/>
      <c r="VJI110" s="572"/>
      <c r="VJJ110" s="449"/>
      <c r="VJM110" s="572"/>
      <c r="VJN110" s="449"/>
      <c r="VJQ110" s="572"/>
      <c r="VJR110" s="449"/>
      <c r="VJU110" s="572"/>
      <c r="VJV110" s="449"/>
      <c r="VJY110" s="572"/>
      <c r="VJZ110" s="449"/>
      <c r="VKC110" s="572"/>
      <c r="VKD110" s="449"/>
      <c r="VKG110" s="572"/>
      <c r="VKH110" s="449"/>
      <c r="VKK110" s="572"/>
      <c r="VKL110" s="449"/>
      <c r="VKO110" s="572"/>
      <c r="VKP110" s="449"/>
      <c r="VKS110" s="572"/>
      <c r="VKT110" s="449"/>
      <c r="VKW110" s="572"/>
      <c r="VKX110" s="449"/>
      <c r="VLA110" s="572"/>
      <c r="VLB110" s="449"/>
      <c r="VLE110" s="572"/>
      <c r="VLF110" s="449"/>
      <c r="VLI110" s="572"/>
      <c r="VLJ110" s="449"/>
      <c r="VLM110" s="572"/>
      <c r="VLN110" s="449"/>
      <c r="VLQ110" s="572"/>
      <c r="VLR110" s="449"/>
      <c r="VLU110" s="572"/>
      <c r="VLV110" s="449"/>
      <c r="VLY110" s="572"/>
      <c r="VLZ110" s="449"/>
      <c r="VMC110" s="572"/>
      <c r="VMD110" s="449"/>
      <c r="VMG110" s="572"/>
      <c r="VMH110" s="449"/>
      <c r="VMK110" s="572"/>
      <c r="VML110" s="449"/>
      <c r="VMO110" s="572"/>
      <c r="VMP110" s="449"/>
      <c r="VMS110" s="572"/>
      <c r="VMT110" s="449"/>
      <c r="VMW110" s="572"/>
      <c r="VMX110" s="449"/>
      <c r="VNA110" s="572"/>
      <c r="VNB110" s="449"/>
      <c r="VNE110" s="572"/>
      <c r="VNF110" s="449"/>
      <c r="VNI110" s="572"/>
      <c r="VNJ110" s="449"/>
      <c r="VNM110" s="572"/>
      <c r="VNN110" s="449"/>
      <c r="VNQ110" s="572"/>
      <c r="VNR110" s="449"/>
      <c r="VNU110" s="572"/>
      <c r="VNV110" s="449"/>
      <c r="VNY110" s="572"/>
      <c r="VNZ110" s="449"/>
      <c r="VOC110" s="572"/>
      <c r="VOD110" s="449"/>
      <c r="VOG110" s="572"/>
      <c r="VOH110" s="449"/>
      <c r="VOK110" s="572"/>
      <c r="VOL110" s="449"/>
      <c r="VOO110" s="572"/>
      <c r="VOP110" s="449"/>
      <c r="VOS110" s="572"/>
      <c r="VOT110" s="449"/>
      <c r="VOW110" s="572"/>
      <c r="VOX110" s="449"/>
      <c r="VPA110" s="572"/>
      <c r="VPB110" s="449"/>
      <c r="VPE110" s="572"/>
      <c r="VPF110" s="449"/>
      <c r="VPI110" s="572"/>
      <c r="VPJ110" s="449"/>
      <c r="VPM110" s="572"/>
      <c r="VPN110" s="449"/>
      <c r="VPQ110" s="572"/>
      <c r="VPR110" s="449"/>
      <c r="VPU110" s="572"/>
      <c r="VPV110" s="449"/>
      <c r="VPY110" s="572"/>
      <c r="VPZ110" s="449"/>
      <c r="VQC110" s="572"/>
      <c r="VQD110" s="449"/>
      <c r="VQG110" s="572"/>
      <c r="VQH110" s="449"/>
      <c r="VQK110" s="572"/>
      <c r="VQL110" s="449"/>
      <c r="VQO110" s="572"/>
      <c r="VQP110" s="449"/>
      <c r="VQS110" s="572"/>
      <c r="VQT110" s="449"/>
      <c r="VQW110" s="572"/>
      <c r="VQX110" s="449"/>
      <c r="VRA110" s="572"/>
      <c r="VRB110" s="449"/>
      <c r="VRE110" s="572"/>
      <c r="VRF110" s="449"/>
      <c r="VRI110" s="572"/>
      <c r="VRJ110" s="449"/>
      <c r="VRM110" s="572"/>
      <c r="VRN110" s="449"/>
      <c r="VRQ110" s="572"/>
      <c r="VRR110" s="449"/>
      <c r="VRU110" s="572"/>
      <c r="VRV110" s="449"/>
      <c r="VRY110" s="572"/>
      <c r="VRZ110" s="449"/>
      <c r="VSC110" s="572"/>
      <c r="VSD110" s="449"/>
      <c r="VSG110" s="572"/>
      <c r="VSH110" s="449"/>
      <c r="VSK110" s="572"/>
      <c r="VSL110" s="449"/>
      <c r="VSO110" s="572"/>
      <c r="VSP110" s="449"/>
      <c r="VSS110" s="572"/>
      <c r="VST110" s="449"/>
      <c r="VSW110" s="572"/>
      <c r="VSX110" s="449"/>
      <c r="VTA110" s="572"/>
      <c r="VTB110" s="449"/>
      <c r="VTE110" s="572"/>
      <c r="VTF110" s="449"/>
      <c r="VTI110" s="572"/>
      <c r="VTJ110" s="449"/>
      <c r="VTM110" s="572"/>
      <c r="VTN110" s="449"/>
      <c r="VTQ110" s="572"/>
      <c r="VTR110" s="449"/>
      <c r="VTU110" s="572"/>
      <c r="VTV110" s="449"/>
      <c r="VTY110" s="572"/>
      <c r="VTZ110" s="449"/>
      <c r="VUC110" s="572"/>
      <c r="VUD110" s="449"/>
      <c r="VUG110" s="572"/>
      <c r="VUH110" s="449"/>
      <c r="VUK110" s="572"/>
      <c r="VUL110" s="449"/>
      <c r="VUO110" s="572"/>
      <c r="VUP110" s="449"/>
      <c r="VUS110" s="572"/>
      <c r="VUT110" s="449"/>
      <c r="VUW110" s="572"/>
      <c r="VUX110" s="449"/>
      <c r="VVA110" s="572"/>
      <c r="VVB110" s="449"/>
      <c r="VVE110" s="572"/>
      <c r="VVF110" s="449"/>
      <c r="VVI110" s="572"/>
      <c r="VVJ110" s="449"/>
      <c r="VVM110" s="572"/>
      <c r="VVN110" s="449"/>
      <c r="VVQ110" s="572"/>
      <c r="VVR110" s="449"/>
      <c r="VVU110" s="572"/>
      <c r="VVV110" s="449"/>
      <c r="VVY110" s="572"/>
      <c r="VVZ110" s="449"/>
      <c r="VWC110" s="572"/>
      <c r="VWD110" s="449"/>
      <c r="VWG110" s="572"/>
      <c r="VWH110" s="449"/>
      <c r="VWK110" s="572"/>
      <c r="VWL110" s="449"/>
      <c r="VWO110" s="572"/>
      <c r="VWP110" s="449"/>
      <c r="VWS110" s="572"/>
      <c r="VWT110" s="449"/>
      <c r="VWW110" s="572"/>
      <c r="VWX110" s="449"/>
      <c r="VXA110" s="572"/>
      <c r="VXB110" s="449"/>
      <c r="VXE110" s="572"/>
      <c r="VXF110" s="449"/>
      <c r="VXI110" s="572"/>
      <c r="VXJ110" s="449"/>
      <c r="VXM110" s="572"/>
      <c r="VXN110" s="449"/>
      <c r="VXQ110" s="572"/>
      <c r="VXR110" s="449"/>
      <c r="VXU110" s="572"/>
      <c r="VXV110" s="449"/>
      <c r="VXY110" s="572"/>
      <c r="VXZ110" s="449"/>
      <c r="VYC110" s="572"/>
      <c r="VYD110" s="449"/>
      <c r="VYG110" s="572"/>
      <c r="VYH110" s="449"/>
      <c r="VYK110" s="572"/>
      <c r="VYL110" s="449"/>
      <c r="VYO110" s="572"/>
      <c r="VYP110" s="449"/>
      <c r="VYS110" s="572"/>
      <c r="VYT110" s="449"/>
      <c r="VYW110" s="572"/>
      <c r="VYX110" s="449"/>
      <c r="VZA110" s="572"/>
      <c r="VZB110" s="449"/>
      <c r="VZE110" s="572"/>
      <c r="VZF110" s="449"/>
      <c r="VZI110" s="572"/>
      <c r="VZJ110" s="449"/>
      <c r="VZM110" s="572"/>
      <c r="VZN110" s="449"/>
      <c r="VZQ110" s="572"/>
      <c r="VZR110" s="449"/>
      <c r="VZU110" s="572"/>
      <c r="VZV110" s="449"/>
      <c r="VZY110" s="572"/>
      <c r="VZZ110" s="449"/>
      <c r="WAC110" s="572"/>
      <c r="WAD110" s="449"/>
      <c r="WAG110" s="572"/>
      <c r="WAH110" s="449"/>
      <c r="WAK110" s="572"/>
      <c r="WAL110" s="449"/>
      <c r="WAO110" s="572"/>
      <c r="WAP110" s="449"/>
      <c r="WAS110" s="572"/>
      <c r="WAT110" s="449"/>
      <c r="WAW110" s="572"/>
      <c r="WAX110" s="449"/>
      <c r="WBA110" s="572"/>
      <c r="WBB110" s="449"/>
      <c r="WBE110" s="572"/>
      <c r="WBF110" s="449"/>
      <c r="WBI110" s="572"/>
      <c r="WBJ110" s="449"/>
      <c r="WBM110" s="572"/>
      <c r="WBN110" s="449"/>
      <c r="WBQ110" s="572"/>
      <c r="WBR110" s="449"/>
      <c r="WBU110" s="572"/>
      <c r="WBV110" s="449"/>
      <c r="WBY110" s="572"/>
      <c r="WBZ110" s="449"/>
      <c r="WCC110" s="572"/>
      <c r="WCD110" s="449"/>
      <c r="WCG110" s="572"/>
      <c r="WCH110" s="449"/>
      <c r="WCK110" s="572"/>
      <c r="WCL110" s="449"/>
      <c r="WCO110" s="572"/>
      <c r="WCP110" s="449"/>
      <c r="WCS110" s="572"/>
      <c r="WCT110" s="449"/>
      <c r="WCW110" s="572"/>
      <c r="WCX110" s="449"/>
      <c r="WDA110" s="572"/>
      <c r="WDB110" s="449"/>
      <c r="WDE110" s="572"/>
      <c r="WDF110" s="449"/>
      <c r="WDI110" s="572"/>
      <c r="WDJ110" s="449"/>
      <c r="WDM110" s="572"/>
      <c r="WDN110" s="449"/>
      <c r="WDQ110" s="572"/>
      <c r="WDR110" s="449"/>
      <c r="WDU110" s="572"/>
      <c r="WDV110" s="449"/>
      <c r="WDY110" s="572"/>
      <c r="WDZ110" s="449"/>
      <c r="WEC110" s="572"/>
      <c r="WED110" s="449"/>
      <c r="WEG110" s="572"/>
      <c r="WEH110" s="449"/>
      <c r="WEK110" s="572"/>
      <c r="WEL110" s="449"/>
      <c r="WEO110" s="572"/>
      <c r="WEP110" s="449"/>
      <c r="WES110" s="572"/>
      <c r="WET110" s="449"/>
      <c r="WEW110" s="572"/>
      <c r="WEX110" s="449"/>
      <c r="WFA110" s="572"/>
      <c r="WFB110" s="449"/>
      <c r="WFE110" s="572"/>
      <c r="WFF110" s="449"/>
      <c r="WFI110" s="572"/>
      <c r="WFJ110" s="449"/>
      <c r="WFM110" s="572"/>
      <c r="WFN110" s="449"/>
      <c r="WFQ110" s="572"/>
      <c r="WFR110" s="449"/>
      <c r="WFU110" s="572"/>
      <c r="WFV110" s="449"/>
      <c r="WFY110" s="572"/>
      <c r="WFZ110" s="449"/>
      <c r="WGC110" s="572"/>
      <c r="WGD110" s="449"/>
      <c r="WGG110" s="572"/>
      <c r="WGH110" s="449"/>
      <c r="WGK110" s="572"/>
      <c r="WGL110" s="449"/>
      <c r="WGO110" s="572"/>
      <c r="WGP110" s="449"/>
      <c r="WGS110" s="572"/>
      <c r="WGT110" s="449"/>
      <c r="WGW110" s="572"/>
      <c r="WGX110" s="449"/>
      <c r="WHA110" s="572"/>
      <c r="WHB110" s="449"/>
      <c r="WHE110" s="572"/>
      <c r="WHF110" s="449"/>
      <c r="WHI110" s="572"/>
      <c r="WHJ110" s="449"/>
      <c r="WHM110" s="572"/>
      <c r="WHN110" s="449"/>
      <c r="WHQ110" s="572"/>
      <c r="WHR110" s="449"/>
      <c r="WHU110" s="572"/>
      <c r="WHV110" s="449"/>
      <c r="WHY110" s="572"/>
      <c r="WHZ110" s="449"/>
      <c r="WIC110" s="572"/>
      <c r="WID110" s="449"/>
      <c r="WIG110" s="572"/>
      <c r="WIH110" s="449"/>
      <c r="WIK110" s="572"/>
      <c r="WIL110" s="449"/>
      <c r="WIO110" s="572"/>
      <c r="WIP110" s="449"/>
      <c r="WIS110" s="572"/>
      <c r="WIT110" s="449"/>
      <c r="WIW110" s="572"/>
      <c r="WIX110" s="449"/>
      <c r="WJA110" s="572"/>
      <c r="WJB110" s="449"/>
      <c r="WJE110" s="572"/>
      <c r="WJF110" s="449"/>
      <c r="WJI110" s="572"/>
      <c r="WJJ110" s="449"/>
      <c r="WJM110" s="572"/>
      <c r="WJN110" s="449"/>
      <c r="WJQ110" s="572"/>
      <c r="WJR110" s="449"/>
      <c r="WJU110" s="572"/>
      <c r="WJV110" s="449"/>
      <c r="WJY110" s="572"/>
      <c r="WJZ110" s="449"/>
      <c r="WKC110" s="572"/>
      <c r="WKD110" s="449"/>
      <c r="WKG110" s="572"/>
      <c r="WKH110" s="449"/>
      <c r="WKK110" s="572"/>
      <c r="WKL110" s="449"/>
      <c r="WKO110" s="572"/>
      <c r="WKP110" s="449"/>
      <c r="WKS110" s="572"/>
      <c r="WKT110" s="449"/>
      <c r="WKW110" s="572"/>
      <c r="WKX110" s="449"/>
      <c r="WLA110" s="572"/>
      <c r="WLB110" s="449"/>
      <c r="WLE110" s="572"/>
      <c r="WLF110" s="449"/>
      <c r="WLI110" s="572"/>
      <c r="WLJ110" s="449"/>
      <c r="WLM110" s="572"/>
      <c r="WLN110" s="449"/>
      <c r="WLQ110" s="572"/>
      <c r="WLR110" s="449"/>
      <c r="WLU110" s="572"/>
      <c r="WLV110" s="449"/>
      <c r="WLY110" s="572"/>
      <c r="WLZ110" s="449"/>
      <c r="WMC110" s="572"/>
      <c r="WMD110" s="449"/>
      <c r="WMG110" s="572"/>
      <c r="WMH110" s="449"/>
      <c r="WMK110" s="572"/>
      <c r="WML110" s="449"/>
      <c r="WMO110" s="572"/>
      <c r="WMP110" s="449"/>
      <c r="WMS110" s="572"/>
      <c r="WMT110" s="449"/>
      <c r="WMW110" s="572"/>
      <c r="WMX110" s="449"/>
      <c r="WNA110" s="572"/>
      <c r="WNB110" s="449"/>
      <c r="WNE110" s="572"/>
      <c r="WNF110" s="449"/>
      <c r="WNI110" s="572"/>
      <c r="WNJ110" s="449"/>
      <c r="WNM110" s="572"/>
      <c r="WNN110" s="449"/>
      <c r="WNQ110" s="572"/>
      <c r="WNR110" s="449"/>
      <c r="WNU110" s="572"/>
      <c r="WNV110" s="449"/>
      <c r="WNY110" s="572"/>
      <c r="WNZ110" s="449"/>
      <c r="WOC110" s="572"/>
      <c r="WOD110" s="449"/>
      <c r="WOG110" s="572"/>
      <c r="WOH110" s="449"/>
      <c r="WOK110" s="572"/>
      <c r="WOL110" s="449"/>
      <c r="WOO110" s="572"/>
      <c r="WOP110" s="449"/>
      <c r="WOS110" s="572"/>
      <c r="WOT110" s="449"/>
      <c r="WOW110" s="572"/>
      <c r="WOX110" s="449"/>
      <c r="WPA110" s="572"/>
      <c r="WPB110" s="449"/>
      <c r="WPE110" s="572"/>
      <c r="WPF110" s="449"/>
      <c r="WPI110" s="572"/>
      <c r="WPJ110" s="449"/>
      <c r="WPM110" s="572"/>
      <c r="WPN110" s="449"/>
      <c r="WPQ110" s="572"/>
      <c r="WPR110" s="449"/>
      <c r="WPU110" s="572"/>
      <c r="WPV110" s="449"/>
      <c r="WPY110" s="572"/>
      <c r="WPZ110" s="449"/>
      <c r="WQC110" s="572"/>
      <c r="WQD110" s="449"/>
      <c r="WQG110" s="572"/>
      <c r="WQH110" s="449"/>
      <c r="WQK110" s="572"/>
      <c r="WQL110" s="449"/>
      <c r="WQO110" s="572"/>
      <c r="WQP110" s="449"/>
      <c r="WQS110" s="572"/>
      <c r="WQT110" s="449"/>
      <c r="WQW110" s="572"/>
      <c r="WQX110" s="449"/>
      <c r="WRA110" s="572"/>
      <c r="WRB110" s="449"/>
      <c r="WRE110" s="572"/>
      <c r="WRF110" s="449"/>
      <c r="WRI110" s="572"/>
      <c r="WRJ110" s="449"/>
      <c r="WRM110" s="572"/>
      <c r="WRN110" s="449"/>
      <c r="WRQ110" s="572"/>
      <c r="WRR110" s="449"/>
      <c r="WRU110" s="572"/>
      <c r="WRV110" s="449"/>
      <c r="WRY110" s="572"/>
      <c r="WRZ110" s="449"/>
      <c r="WSC110" s="572"/>
      <c r="WSD110" s="449"/>
      <c r="WSG110" s="572"/>
      <c r="WSH110" s="449"/>
      <c r="WSK110" s="572"/>
      <c r="WSL110" s="449"/>
      <c r="WSO110" s="572"/>
      <c r="WSP110" s="449"/>
      <c r="WSS110" s="572"/>
      <c r="WST110" s="449"/>
      <c r="WSW110" s="572"/>
      <c r="WSX110" s="449"/>
      <c r="WTA110" s="572"/>
      <c r="WTB110" s="449"/>
      <c r="WTE110" s="572"/>
      <c r="WTF110" s="449"/>
      <c r="WTI110" s="572"/>
      <c r="WTJ110" s="449"/>
      <c r="WTM110" s="572"/>
      <c r="WTN110" s="449"/>
      <c r="WTQ110" s="572"/>
      <c r="WTR110" s="449"/>
      <c r="WTU110" s="572"/>
      <c r="WTV110" s="449"/>
      <c r="WTY110" s="572"/>
      <c r="WTZ110" s="449"/>
      <c r="WUC110" s="572"/>
      <c r="WUD110" s="449"/>
      <c r="WUG110" s="572"/>
      <c r="WUH110" s="449"/>
      <c r="WUK110" s="572"/>
      <c r="WUL110" s="449"/>
      <c r="WUO110" s="572"/>
      <c r="WUP110" s="449"/>
      <c r="WUS110" s="572"/>
      <c r="WUT110" s="449"/>
      <c r="WUW110" s="572"/>
      <c r="WUX110" s="449"/>
      <c r="WVA110" s="572"/>
      <c r="WVB110" s="449"/>
      <c r="WVE110" s="572"/>
      <c r="WVF110" s="449"/>
      <c r="WVI110" s="572"/>
      <c r="WVJ110" s="449"/>
      <c r="WVM110" s="572"/>
      <c r="WVN110" s="449"/>
      <c r="WVQ110" s="572"/>
      <c r="WVR110" s="449"/>
      <c r="WVU110" s="572"/>
      <c r="WVV110" s="449"/>
      <c r="WVY110" s="572"/>
      <c r="WVZ110" s="449"/>
      <c r="WWC110" s="572"/>
      <c r="WWD110" s="449"/>
      <c r="WWG110" s="572"/>
      <c r="WWH110" s="449"/>
      <c r="WWK110" s="572"/>
      <c r="WWL110" s="449"/>
      <c r="WWO110" s="572"/>
      <c r="WWP110" s="449"/>
      <c r="WWS110" s="572"/>
      <c r="WWT110" s="449"/>
      <c r="WWW110" s="572"/>
      <c r="WWX110" s="449"/>
      <c r="WXA110" s="572"/>
      <c r="WXB110" s="449"/>
      <c r="WXE110" s="572"/>
      <c r="WXF110" s="449"/>
      <c r="WXI110" s="572"/>
      <c r="WXJ110" s="449"/>
      <c r="WXM110" s="572"/>
      <c r="WXN110" s="449"/>
      <c r="WXQ110" s="572"/>
      <c r="WXR110" s="449"/>
      <c r="WXU110" s="572"/>
      <c r="WXV110" s="449"/>
      <c r="WXY110" s="572"/>
      <c r="WXZ110" s="449"/>
      <c r="WYC110" s="572"/>
      <c r="WYD110" s="449"/>
      <c r="WYG110" s="572"/>
      <c r="WYH110" s="449"/>
      <c r="WYK110" s="572"/>
      <c r="WYL110" s="449"/>
      <c r="WYO110" s="572"/>
      <c r="WYP110" s="449"/>
      <c r="WYS110" s="572"/>
      <c r="WYT110" s="449"/>
      <c r="WYW110" s="572"/>
      <c r="WYX110" s="449"/>
      <c r="WZA110" s="572"/>
      <c r="WZB110" s="449"/>
      <c r="WZE110" s="572"/>
      <c r="WZF110" s="449"/>
      <c r="WZI110" s="572"/>
      <c r="WZJ110" s="449"/>
      <c r="WZM110" s="572"/>
      <c r="WZN110" s="449"/>
      <c r="WZQ110" s="572"/>
      <c r="WZR110" s="449"/>
      <c r="WZU110" s="572"/>
      <c r="WZV110" s="449"/>
      <c r="WZY110" s="572"/>
      <c r="WZZ110" s="449"/>
      <c r="XAC110" s="572"/>
      <c r="XAD110" s="449"/>
      <c r="XAG110" s="572"/>
      <c r="XAH110" s="449"/>
      <c r="XAK110" s="572"/>
      <c r="XAL110" s="449"/>
      <c r="XAO110" s="572"/>
      <c r="XAP110" s="449"/>
      <c r="XAS110" s="572"/>
      <c r="XAT110" s="449"/>
      <c r="XAW110" s="572"/>
      <c r="XAX110" s="449"/>
      <c r="XBA110" s="572"/>
      <c r="XBB110" s="449"/>
      <c r="XBE110" s="572"/>
      <c r="XBF110" s="449"/>
      <c r="XBI110" s="572"/>
      <c r="XBJ110" s="449"/>
      <c r="XBM110" s="572"/>
      <c r="XBN110" s="449"/>
      <c r="XBQ110" s="572"/>
      <c r="XBR110" s="449"/>
      <c r="XBU110" s="572"/>
      <c r="XBV110" s="449"/>
      <c r="XBY110" s="572"/>
      <c r="XBZ110" s="449"/>
      <c r="XCC110" s="572"/>
      <c r="XCD110" s="449"/>
      <c r="XCG110" s="572"/>
      <c r="XCH110" s="449"/>
      <c r="XCK110" s="572"/>
      <c r="XCL110" s="449"/>
      <c r="XCO110" s="572"/>
      <c r="XCP110" s="449"/>
      <c r="XCS110" s="572"/>
      <c r="XCT110" s="449"/>
      <c r="XCW110" s="572"/>
      <c r="XCX110" s="449"/>
      <c r="XDA110" s="572"/>
      <c r="XDB110" s="449"/>
      <c r="XDE110" s="572"/>
      <c r="XDF110" s="449"/>
      <c r="XDI110" s="572"/>
      <c r="XDJ110" s="449"/>
      <c r="XDM110" s="572"/>
      <c r="XDN110" s="449"/>
      <c r="XDQ110" s="572"/>
      <c r="XDR110" s="449"/>
      <c r="XDU110" s="572"/>
      <c r="XDV110" s="449"/>
      <c r="XDY110" s="572"/>
      <c r="XDZ110" s="449"/>
      <c r="XEC110" s="572"/>
      <c r="XED110" s="449"/>
      <c r="XEG110" s="572"/>
      <c r="XEH110" s="449"/>
      <c r="XEK110" s="572"/>
      <c r="XEL110" s="449"/>
      <c r="XEO110" s="572"/>
      <c r="XEP110" s="449"/>
      <c r="XES110" s="572"/>
      <c r="XET110" s="449"/>
      <c r="XEW110" s="572"/>
      <c r="XEX110" s="449"/>
      <c r="XFA110" s="572"/>
      <c r="XFB110" s="449"/>
    </row>
    <row r="111" spans="1:1022 1025:2046 2049:3070 3073:4094 4097:5118 5121:6142 6145:7166 7169:8190 8193:9214 9217:10238 10241:11262 11265:12286 12289:13310 13313:14334 14337:15358 15361:16382" x14ac:dyDescent="0.15">
      <c r="A111" s="555" t="s">
        <v>1149</v>
      </c>
      <c r="H111" s="572"/>
      <c r="I111" s="449"/>
      <c r="M111" s="572"/>
      <c r="N111" s="449"/>
      <c r="Q111" s="572"/>
      <c r="R111" s="449"/>
      <c r="U111" s="572"/>
      <c r="V111" s="449"/>
      <c r="Y111" s="572"/>
      <c r="Z111" s="449"/>
    </row>
    <row r="112" spans="1:1022 1025:2046 2049:3070 3073:4094 4097:5118 5121:6142 6145:7166 7169:8190 8193:9214 9217:10238 10241:11262 11265:12286 12289:13310 13313:14334 14337:15358 15361:16382" ht="14" thickBot="1" x14ac:dyDescent="0.2"/>
    <row r="113" spans="1:27" ht="17" thickBot="1" x14ac:dyDescent="0.2">
      <c r="A113" s="605"/>
      <c r="B113" s="573" t="s">
        <v>541</v>
      </c>
      <c r="C113" s="574"/>
      <c r="D113" s="574"/>
      <c r="E113" s="574"/>
      <c r="F113" s="574"/>
      <c r="G113" s="574"/>
      <c r="H113" s="574"/>
      <c r="I113" s="574"/>
      <c r="J113" s="574"/>
      <c r="K113" s="574"/>
      <c r="L113" s="574"/>
      <c r="M113" s="574"/>
      <c r="N113" s="575"/>
      <c r="O113" s="1011" t="s">
        <v>542</v>
      </c>
      <c r="P113" s="1012"/>
      <c r="Q113" s="1012"/>
      <c r="R113" s="1012"/>
      <c r="S113" s="1012"/>
      <c r="T113" s="1012"/>
      <c r="U113" s="1012"/>
      <c r="V113" s="1012"/>
      <c r="W113" s="1012"/>
      <c r="X113" s="1012"/>
      <c r="Y113" s="1012"/>
      <c r="Z113" s="1012"/>
      <c r="AA113" s="1013"/>
    </row>
    <row r="114" spans="1:27" ht="19" x14ac:dyDescent="0.15">
      <c r="A114" s="606" t="s">
        <v>559</v>
      </c>
      <c r="B114" s="506" t="s">
        <v>543</v>
      </c>
      <c r="C114" s="341" t="s">
        <v>515</v>
      </c>
      <c r="D114" s="341" t="s">
        <v>462</v>
      </c>
      <c r="E114" s="341" t="s">
        <v>523</v>
      </c>
      <c r="F114" s="341" t="s">
        <v>524</v>
      </c>
      <c r="G114" s="341" t="s">
        <v>473</v>
      </c>
      <c r="H114" s="341" t="s">
        <v>463</v>
      </c>
      <c r="I114" s="341" t="s">
        <v>534</v>
      </c>
      <c r="J114" s="341" t="s">
        <v>544</v>
      </c>
      <c r="K114" s="341" t="s">
        <v>478</v>
      </c>
      <c r="L114" s="341" t="s">
        <v>545</v>
      </c>
      <c r="M114" s="425" t="s">
        <v>546</v>
      </c>
      <c r="N114" s="607" t="s">
        <v>17</v>
      </c>
      <c r="O114" s="506" t="s">
        <v>543</v>
      </c>
      <c r="P114" s="341" t="s">
        <v>515</v>
      </c>
      <c r="Q114" s="341" t="s">
        <v>462</v>
      </c>
      <c r="R114" s="341" t="s">
        <v>523</v>
      </c>
      <c r="S114" s="341" t="s">
        <v>524</v>
      </c>
      <c r="T114" s="341" t="s">
        <v>473</v>
      </c>
      <c r="U114" s="341" t="s">
        <v>463</v>
      </c>
      <c r="V114" s="341" t="s">
        <v>534</v>
      </c>
      <c r="W114" s="341" t="s">
        <v>544</v>
      </c>
      <c r="X114" s="341" t="s">
        <v>478</v>
      </c>
      <c r="Y114" s="341" t="s">
        <v>545</v>
      </c>
      <c r="Z114" s="341" t="s">
        <v>546</v>
      </c>
      <c r="AA114" s="577" t="s">
        <v>17</v>
      </c>
    </row>
    <row r="115" spans="1:27" ht="16" x14ac:dyDescent="0.15">
      <c r="A115" s="605" t="s">
        <v>87</v>
      </c>
      <c r="B115" s="512"/>
      <c r="C115" s="513"/>
      <c r="D115" s="513"/>
      <c r="E115" s="513">
        <v>240219</v>
      </c>
      <c r="F115" s="513">
        <v>222478</v>
      </c>
      <c r="G115" s="513"/>
      <c r="H115" s="513"/>
      <c r="I115" s="513">
        <v>10</v>
      </c>
      <c r="J115" s="513"/>
      <c r="K115" s="513"/>
      <c r="L115" s="513"/>
      <c r="M115" s="513">
        <v>360883</v>
      </c>
      <c r="N115" s="608">
        <f t="shared" ref="N115:N120" si="257">SUM(B115:M115)</f>
        <v>823590</v>
      </c>
      <c r="O115" s="609"/>
      <c r="P115" s="511"/>
      <c r="Q115" s="511"/>
      <c r="R115" s="511">
        <v>31913.5105544328</v>
      </c>
      <c r="S115" s="511">
        <v>32907.023871082798</v>
      </c>
      <c r="T115" s="511"/>
      <c r="U115" s="511"/>
      <c r="V115" s="511">
        <v>6.3029938377439906E-2</v>
      </c>
      <c r="W115" s="511"/>
      <c r="X115" s="511"/>
      <c r="Y115" s="511"/>
      <c r="Z115" s="511">
        <v>588.25396979972618</v>
      </c>
      <c r="AA115" s="581">
        <f t="shared" ref="AA115:AA120" si="258">SUM(O115:Z115)</f>
        <v>65408.851425253699</v>
      </c>
    </row>
    <row r="116" spans="1:27" ht="16" x14ac:dyDescent="0.15">
      <c r="A116" s="605" t="s">
        <v>88</v>
      </c>
      <c r="B116" s="436">
        <v>7343187</v>
      </c>
      <c r="C116" s="391"/>
      <c r="D116" s="391"/>
      <c r="E116" s="610">
        <v>54568665</v>
      </c>
      <c r="F116" s="610">
        <v>51040280</v>
      </c>
      <c r="G116" s="391"/>
      <c r="H116" s="610"/>
      <c r="I116" s="610"/>
      <c r="J116" s="465">
        <v>89405</v>
      </c>
      <c r="K116" s="465">
        <v>171100</v>
      </c>
      <c r="L116" s="610">
        <v>7718680</v>
      </c>
      <c r="M116" s="610"/>
      <c r="N116" s="608">
        <f t="shared" si="257"/>
        <v>120931317</v>
      </c>
      <c r="O116" s="611">
        <v>72022.123656603493</v>
      </c>
      <c r="P116" s="612"/>
      <c r="Q116" s="612"/>
      <c r="R116" s="612">
        <v>239743.12276388999</v>
      </c>
      <c r="S116" s="612">
        <v>235144.904877105</v>
      </c>
      <c r="T116" s="612"/>
      <c r="U116" s="612"/>
      <c r="V116" s="612"/>
      <c r="W116" s="340">
        <v>3210.1542690629099</v>
      </c>
      <c r="X116" s="340">
        <v>66902.521789719307</v>
      </c>
      <c r="Y116" s="612">
        <v>618225.47046988574</v>
      </c>
      <c r="Z116" s="612"/>
      <c r="AA116" s="581">
        <f t="shared" si="258"/>
        <v>1235248.2978262664</v>
      </c>
    </row>
    <row r="117" spans="1:27" ht="16" x14ac:dyDescent="0.15">
      <c r="A117" s="605" t="s">
        <v>89</v>
      </c>
      <c r="B117" s="436">
        <v>1734093</v>
      </c>
      <c r="C117" s="391">
        <v>4975475</v>
      </c>
      <c r="D117" s="610">
        <v>4223938</v>
      </c>
      <c r="E117" s="610">
        <v>80486043</v>
      </c>
      <c r="F117" s="610">
        <v>51805434</v>
      </c>
      <c r="G117" s="610">
        <v>9465360</v>
      </c>
      <c r="H117" s="610">
        <v>1705619</v>
      </c>
      <c r="I117" s="610">
        <v>9842</v>
      </c>
      <c r="J117" s="465">
        <v>69088</v>
      </c>
      <c r="K117" s="465">
        <v>413899</v>
      </c>
      <c r="L117" s="610">
        <v>60771804</v>
      </c>
      <c r="M117" s="610"/>
      <c r="N117" s="608">
        <f t="shared" si="257"/>
        <v>215660595</v>
      </c>
      <c r="O117" s="611">
        <v>11102.644070559099</v>
      </c>
      <c r="P117" s="612">
        <v>600.42875822912902</v>
      </c>
      <c r="Q117" s="612">
        <v>1088.91002784483</v>
      </c>
      <c r="R117" s="612">
        <v>182666.15864070001</v>
      </c>
      <c r="S117" s="612">
        <v>68738.371051169903</v>
      </c>
      <c r="T117" s="612">
        <v>71170.983682012156</v>
      </c>
      <c r="U117" s="612">
        <v>2213.2451352244202</v>
      </c>
      <c r="V117" s="612">
        <v>101.856699706055</v>
      </c>
      <c r="W117" s="340">
        <v>63.444176141172598</v>
      </c>
      <c r="X117" s="340">
        <v>7500.1478739268996</v>
      </c>
      <c r="Y117" s="612">
        <v>260646.96969848592</v>
      </c>
      <c r="Z117" s="612"/>
      <c r="AA117" s="581">
        <f t="shared" si="258"/>
        <v>605893.15981399966</v>
      </c>
    </row>
    <row r="118" spans="1:27" ht="16" x14ac:dyDescent="0.15">
      <c r="A118" s="605" t="s">
        <v>90</v>
      </c>
      <c r="B118" s="436"/>
      <c r="C118" s="391">
        <v>596787</v>
      </c>
      <c r="D118" s="391"/>
      <c r="E118" s="610">
        <v>8003835</v>
      </c>
      <c r="F118" s="610">
        <v>2585290</v>
      </c>
      <c r="G118" s="391"/>
      <c r="H118" s="610"/>
      <c r="I118" s="610"/>
      <c r="J118" s="465"/>
      <c r="K118" s="465"/>
      <c r="L118" s="610">
        <v>2406752</v>
      </c>
      <c r="M118" s="610"/>
      <c r="N118" s="608">
        <f t="shared" si="257"/>
        <v>13592664</v>
      </c>
      <c r="O118" s="611"/>
      <c r="P118" s="612">
        <v>398.45009543187899</v>
      </c>
      <c r="Q118" s="612"/>
      <c r="R118" s="612">
        <v>77366.366542899894</v>
      </c>
      <c r="S118" s="612">
        <v>86841.865290872694</v>
      </c>
      <c r="T118" s="612"/>
      <c r="U118" s="612"/>
      <c r="V118" s="612"/>
      <c r="W118" s="395"/>
      <c r="X118" s="395"/>
      <c r="Y118" s="612">
        <v>21254.381452677764</v>
      </c>
      <c r="Z118" s="612"/>
      <c r="AA118" s="581">
        <f t="shared" si="258"/>
        <v>185861.06338188224</v>
      </c>
    </row>
    <row r="119" spans="1:27" ht="16" x14ac:dyDescent="0.15">
      <c r="A119" s="613" t="s">
        <v>91</v>
      </c>
      <c r="B119" s="436"/>
      <c r="C119" s="391"/>
      <c r="D119" s="391"/>
      <c r="E119" s="610">
        <v>2263241</v>
      </c>
      <c r="F119" s="610"/>
      <c r="G119" s="391"/>
      <c r="H119" s="610"/>
      <c r="I119" s="610"/>
      <c r="J119" s="465"/>
      <c r="K119" s="465"/>
      <c r="L119" s="610">
        <v>3591239</v>
      </c>
      <c r="M119" s="610"/>
      <c r="N119" s="608">
        <f t="shared" si="257"/>
        <v>5854480</v>
      </c>
      <c r="O119" s="611"/>
      <c r="P119" s="612"/>
      <c r="Q119" s="612"/>
      <c r="R119" s="612">
        <v>402.80961038730999</v>
      </c>
      <c r="S119" s="612"/>
      <c r="T119" s="612"/>
      <c r="U119" s="612"/>
      <c r="V119" s="612"/>
      <c r="W119" s="395"/>
      <c r="X119" s="395"/>
      <c r="Y119" s="612">
        <v>3928.9694766504599</v>
      </c>
      <c r="Z119" s="612"/>
      <c r="AA119" s="581">
        <f t="shared" si="258"/>
        <v>4331.7790870377703</v>
      </c>
    </row>
    <row r="120" spans="1:27" ht="19" x14ac:dyDescent="0.15">
      <c r="A120" s="605" t="s">
        <v>560</v>
      </c>
      <c r="B120" s="436"/>
      <c r="C120" s="391"/>
      <c r="D120" s="391"/>
      <c r="E120" s="610"/>
      <c r="F120" s="610"/>
      <c r="G120" s="391"/>
      <c r="H120" s="610"/>
      <c r="I120" s="610"/>
      <c r="J120" s="465"/>
      <c r="K120" s="465"/>
      <c r="L120" s="610"/>
      <c r="M120" s="610">
        <v>6222</v>
      </c>
      <c r="N120" s="608">
        <f t="shared" si="257"/>
        <v>6222</v>
      </c>
      <c r="O120" s="611"/>
      <c r="P120" s="612"/>
      <c r="Q120" s="612"/>
      <c r="R120" s="612"/>
      <c r="S120" s="612"/>
      <c r="T120" s="612"/>
      <c r="U120" s="612"/>
      <c r="V120" s="612"/>
      <c r="W120" s="340"/>
      <c r="X120" s="340"/>
      <c r="Y120" s="612"/>
      <c r="Z120" s="612">
        <v>2.5702166371047441E-2</v>
      </c>
      <c r="AA120" s="581">
        <f t="shared" si="258"/>
        <v>2.5702166371047441E-2</v>
      </c>
    </row>
    <row r="121" spans="1:27" ht="17" thickBot="1" x14ac:dyDescent="0.2">
      <c r="A121" s="613" t="s">
        <v>572</v>
      </c>
      <c r="B121" s="614">
        <f t="shared" ref="B121:C121" si="259">SUM(B115:B120)</f>
        <v>9077280</v>
      </c>
      <c r="C121" s="614">
        <f t="shared" si="259"/>
        <v>5572262</v>
      </c>
      <c r="D121" s="614">
        <f>SUM(D115:D120)</f>
        <v>4223938</v>
      </c>
      <c r="E121" s="614">
        <f t="shared" ref="E121:Q121" si="260">SUM(E115:E120)</f>
        <v>145562003</v>
      </c>
      <c r="F121" s="614">
        <f t="shared" si="260"/>
        <v>105653482</v>
      </c>
      <c r="G121" s="614">
        <f t="shared" si="260"/>
        <v>9465360</v>
      </c>
      <c r="H121" s="614">
        <f t="shared" si="260"/>
        <v>1705619</v>
      </c>
      <c r="I121" s="614">
        <f t="shared" si="260"/>
        <v>9852</v>
      </c>
      <c r="J121" s="614">
        <f t="shared" si="260"/>
        <v>158493</v>
      </c>
      <c r="K121" s="614"/>
      <c r="L121" s="614">
        <f t="shared" si="260"/>
        <v>74488475</v>
      </c>
      <c r="M121" s="614">
        <f t="shared" si="260"/>
        <v>367105</v>
      </c>
      <c r="N121" s="614">
        <f t="shared" si="260"/>
        <v>356868868</v>
      </c>
      <c r="O121" s="587">
        <f t="shared" si="260"/>
        <v>83124.767727162587</v>
      </c>
      <c r="P121" s="587">
        <f t="shared" si="260"/>
        <v>998.87885366100795</v>
      </c>
      <c r="Q121" s="587">
        <f t="shared" si="260"/>
        <v>1088.91002784483</v>
      </c>
      <c r="R121" s="587">
        <f>SUM(R115:R120)</f>
        <v>532091.96811230993</v>
      </c>
      <c r="S121" s="587">
        <f t="shared" ref="S121:AA121" si="261">SUM(S115:S120)</f>
        <v>423632.16509023035</v>
      </c>
      <c r="T121" s="587">
        <f t="shared" si="261"/>
        <v>71170.983682012156</v>
      </c>
      <c r="U121" s="587">
        <f t="shared" si="261"/>
        <v>2213.2451352244202</v>
      </c>
      <c r="V121" s="587">
        <f t="shared" si="261"/>
        <v>101.91972964443244</v>
      </c>
      <c r="W121" s="587">
        <f t="shared" si="261"/>
        <v>3273.5984452040825</v>
      </c>
      <c r="X121" s="587"/>
      <c r="Y121" s="587">
        <f t="shared" si="261"/>
        <v>904055.7910976999</v>
      </c>
      <c r="Z121" s="587">
        <f t="shared" si="261"/>
        <v>588.27967196609723</v>
      </c>
      <c r="AA121" s="587">
        <f t="shared" si="261"/>
        <v>2096743.1772366061</v>
      </c>
    </row>
    <row r="122" spans="1:27" x14ac:dyDescent="0.15">
      <c r="A122" s="452" t="s">
        <v>553</v>
      </c>
      <c r="B122" s="528"/>
      <c r="C122" s="528"/>
      <c r="D122" s="528"/>
      <c r="E122" s="528"/>
      <c r="F122" s="528"/>
      <c r="G122" s="528"/>
      <c r="H122" s="528"/>
      <c r="I122" s="615"/>
      <c r="J122" s="615"/>
      <c r="K122" s="615"/>
      <c r="L122" s="615"/>
      <c r="M122" s="615"/>
      <c r="N122" s="615"/>
      <c r="O122" s="615"/>
      <c r="P122" s="452"/>
      <c r="Q122" s="452"/>
      <c r="R122" s="452"/>
      <c r="S122" s="452"/>
      <c r="T122" s="452"/>
      <c r="U122" s="452"/>
      <c r="V122" s="452"/>
      <c r="W122" s="452"/>
      <c r="X122" s="452"/>
      <c r="Y122" s="452"/>
    </row>
    <row r="123" spans="1:27" ht="16" x14ac:dyDescent="0.15">
      <c r="A123" s="452" t="s">
        <v>561</v>
      </c>
      <c r="B123" s="452"/>
      <c r="C123" s="528"/>
      <c r="D123" s="519"/>
      <c r="E123" s="452"/>
      <c r="F123" s="452"/>
      <c r="G123" s="452"/>
      <c r="H123" s="452"/>
      <c r="I123" s="452"/>
      <c r="J123" s="452"/>
      <c r="K123" s="452"/>
      <c r="L123" s="452"/>
      <c r="M123" s="452"/>
      <c r="N123" s="452"/>
      <c r="O123" s="452"/>
      <c r="P123" s="452"/>
      <c r="Q123" s="452"/>
      <c r="R123" s="452"/>
      <c r="S123" s="452"/>
      <c r="T123" s="452"/>
      <c r="U123" s="452"/>
      <c r="V123" s="452"/>
      <c r="W123" s="452"/>
      <c r="X123" s="452"/>
      <c r="Y123" s="452"/>
    </row>
    <row r="124" spans="1:27" ht="16" x14ac:dyDescent="0.15">
      <c r="A124" s="452" t="s">
        <v>562</v>
      </c>
      <c r="B124" s="452"/>
      <c r="C124" s="528"/>
      <c r="D124" s="519"/>
      <c r="E124" s="452"/>
      <c r="F124" s="452"/>
      <c r="G124" s="452" t="s">
        <v>64</v>
      </c>
      <c r="H124" s="452"/>
      <c r="I124" s="452"/>
      <c r="J124" s="452"/>
      <c r="K124" s="452"/>
      <c r="L124" s="452"/>
      <c r="M124" s="452"/>
      <c r="N124" s="452"/>
      <c r="O124" s="452"/>
      <c r="P124" s="452"/>
      <c r="Q124" s="452"/>
      <c r="R124" s="452"/>
      <c r="S124" s="452"/>
      <c r="T124" s="452"/>
      <c r="U124" s="452"/>
      <c r="V124" s="452"/>
      <c r="W124" s="452"/>
      <c r="X124" s="452"/>
      <c r="Y124" s="452"/>
    </row>
    <row r="127" spans="1:27" x14ac:dyDescent="0.15">
      <c r="N127" s="423" t="s">
        <v>64</v>
      </c>
    </row>
    <row r="147" spans="1:5" ht="31.5" customHeight="1" x14ac:dyDescent="0.15">
      <c r="A147" s="616" t="s">
        <v>563</v>
      </c>
    </row>
    <row r="148" spans="1:5" ht="31.5" customHeight="1" x14ac:dyDescent="0.15">
      <c r="A148" s="617" t="s">
        <v>564</v>
      </c>
    </row>
    <row r="149" spans="1:5" ht="51" x14ac:dyDescent="0.15">
      <c r="A149" s="311" t="s">
        <v>435</v>
      </c>
      <c r="B149" s="311" t="s">
        <v>548</v>
      </c>
      <c r="C149" s="618" t="s">
        <v>549</v>
      </c>
      <c r="D149" s="329" t="s">
        <v>550</v>
      </c>
      <c r="E149" s="619" t="s">
        <v>565</v>
      </c>
    </row>
    <row r="150" spans="1:5" ht="16" x14ac:dyDescent="0.15">
      <c r="A150" s="620" t="s">
        <v>543</v>
      </c>
      <c r="B150" s="621">
        <v>13</v>
      </c>
      <c r="C150" s="621">
        <v>254569</v>
      </c>
      <c r="D150" s="622">
        <v>5978.4730917718198</v>
      </c>
      <c r="E150" s="621">
        <v>1928</v>
      </c>
    </row>
    <row r="151" spans="1:5" ht="16" x14ac:dyDescent="0.15">
      <c r="A151" s="395" t="s">
        <v>515</v>
      </c>
      <c r="B151" s="621">
        <v>11</v>
      </c>
      <c r="C151" s="621">
        <v>5535762</v>
      </c>
      <c r="D151" s="622">
        <v>135.60689737088899</v>
      </c>
      <c r="E151" s="621">
        <v>22053</v>
      </c>
    </row>
    <row r="152" spans="1:5" ht="16" x14ac:dyDescent="0.15">
      <c r="A152" s="620" t="s">
        <v>462</v>
      </c>
      <c r="B152" s="621">
        <v>7</v>
      </c>
      <c r="C152" s="621">
        <v>45096</v>
      </c>
      <c r="D152" s="622">
        <v>13.544240168295801</v>
      </c>
      <c r="E152" s="621">
        <v>873</v>
      </c>
    </row>
    <row r="153" spans="1:5" ht="16" x14ac:dyDescent="0.15">
      <c r="A153" s="395" t="s">
        <v>566</v>
      </c>
      <c r="B153" s="621">
        <v>85</v>
      </c>
      <c r="C153" s="621">
        <v>31436995</v>
      </c>
      <c r="D153" s="622">
        <v>64525.762477983699</v>
      </c>
      <c r="E153" s="621">
        <v>813354</v>
      </c>
    </row>
    <row r="154" spans="1:5" ht="16" x14ac:dyDescent="0.15">
      <c r="A154" s="395" t="s">
        <v>567</v>
      </c>
      <c r="B154" s="621">
        <v>60</v>
      </c>
      <c r="C154" s="621">
        <v>3130421</v>
      </c>
      <c r="D154" s="622">
        <v>38391.494851468997</v>
      </c>
      <c r="E154" s="621">
        <v>3286</v>
      </c>
    </row>
    <row r="155" spans="1:5" ht="15" customHeight="1" x14ac:dyDescent="0.15">
      <c r="A155" s="623" t="s">
        <v>473</v>
      </c>
      <c r="B155" s="621">
        <v>0</v>
      </c>
      <c r="C155" s="621">
        <v>0</v>
      </c>
      <c r="D155" s="622">
        <v>0</v>
      </c>
      <c r="E155" s="621">
        <v>0</v>
      </c>
    </row>
    <row r="156" spans="1:5" ht="16" x14ac:dyDescent="0.15">
      <c r="A156" s="623" t="s">
        <v>463</v>
      </c>
      <c r="B156" s="621">
        <v>0</v>
      </c>
      <c r="C156" s="621">
        <v>0</v>
      </c>
      <c r="D156" s="622">
        <v>0</v>
      </c>
      <c r="E156" s="621">
        <v>0</v>
      </c>
    </row>
    <row r="157" spans="1:5" ht="16" x14ac:dyDescent="0.15">
      <c r="A157" s="623" t="s">
        <v>534</v>
      </c>
      <c r="B157" s="621">
        <v>0</v>
      </c>
      <c r="C157" s="621">
        <v>0</v>
      </c>
      <c r="D157" s="622">
        <v>0</v>
      </c>
      <c r="E157" s="621">
        <v>0</v>
      </c>
    </row>
    <row r="158" spans="1:5" ht="16" x14ac:dyDescent="0.15">
      <c r="A158" s="395" t="s">
        <v>544</v>
      </c>
      <c r="B158" s="621">
        <v>0</v>
      </c>
      <c r="C158" s="621">
        <v>0</v>
      </c>
      <c r="D158" s="622">
        <v>0</v>
      </c>
      <c r="E158" s="621">
        <v>0</v>
      </c>
    </row>
    <row r="159" spans="1:5" ht="16" x14ac:dyDescent="0.15">
      <c r="A159" s="624" t="s">
        <v>478</v>
      </c>
      <c r="B159" s="621">
        <v>11</v>
      </c>
      <c r="C159" s="621">
        <v>124304</v>
      </c>
      <c r="D159" s="622">
        <v>35096.530333666102</v>
      </c>
      <c r="E159" s="621">
        <v>17</v>
      </c>
    </row>
    <row r="160" spans="1:5" ht="16" x14ac:dyDescent="0.15">
      <c r="A160" s="395" t="s">
        <v>545</v>
      </c>
      <c r="B160" s="621">
        <v>115</v>
      </c>
      <c r="C160" s="621">
        <v>47015609</v>
      </c>
      <c r="D160" s="622">
        <v>180568.24072193721</v>
      </c>
      <c r="E160" s="621">
        <v>1713933</v>
      </c>
    </row>
    <row r="161" spans="1:40" ht="17" thickBot="1" x14ac:dyDescent="0.2">
      <c r="A161" s="623" t="s">
        <v>521</v>
      </c>
      <c r="B161" s="625">
        <v>18</v>
      </c>
      <c r="C161" s="625">
        <v>367099</v>
      </c>
      <c r="D161" s="626">
        <v>588.27818234730501</v>
      </c>
      <c r="E161" s="621">
        <v>13490</v>
      </c>
    </row>
    <row r="162" spans="1:40" ht="16" x14ac:dyDescent="0.2">
      <c r="A162" s="627" t="s">
        <v>17</v>
      </c>
      <c r="B162" s="628">
        <f>SUM(B150:B161)</f>
        <v>320</v>
      </c>
      <c r="C162" s="628">
        <f>SUM(C150:C161)</f>
        <v>87909855</v>
      </c>
      <c r="D162" s="629">
        <f>SUM(D150:D161)</f>
        <v>325297.93079671432</v>
      </c>
      <c r="E162" s="630">
        <f>SUM(E150:E161)</f>
        <v>2568934</v>
      </c>
    </row>
    <row r="163" spans="1:40" x14ac:dyDescent="0.15">
      <c r="A163" s="423" t="s">
        <v>553</v>
      </c>
    </row>
    <row r="166" spans="1:40" ht="27.75" customHeight="1" x14ac:dyDescent="0.15">
      <c r="A166" s="423" t="s">
        <v>557</v>
      </c>
    </row>
    <row r="167" spans="1:40" ht="27.75" customHeight="1" thickBot="1" x14ac:dyDescent="0.2">
      <c r="A167" s="423" t="s">
        <v>568</v>
      </c>
    </row>
    <row r="168" spans="1:40" ht="17" thickBot="1" x14ac:dyDescent="0.2">
      <c r="A168" s="605"/>
      <c r="B168" s="1019" t="s">
        <v>569</v>
      </c>
      <c r="C168" s="1020"/>
      <c r="D168" s="1020"/>
      <c r="E168" s="1020"/>
      <c r="F168" s="1020"/>
      <c r="G168" s="1020"/>
      <c r="H168" s="1020"/>
      <c r="I168" s="1020"/>
      <c r="J168" s="1020"/>
      <c r="K168" s="1020"/>
      <c r="L168" s="1020"/>
      <c r="M168" s="1020"/>
      <c r="N168" s="1021"/>
      <c r="O168" s="1019" t="s">
        <v>570</v>
      </c>
      <c r="P168" s="1020"/>
      <c r="Q168" s="1020"/>
      <c r="R168" s="1020"/>
      <c r="S168" s="1020"/>
      <c r="T168" s="1020"/>
      <c r="U168" s="1020"/>
      <c r="V168" s="1020"/>
      <c r="W168" s="1020"/>
      <c r="X168" s="1020"/>
      <c r="Y168" s="1020"/>
      <c r="Z168" s="1020"/>
      <c r="AA168" s="1021"/>
      <c r="AB168" s="1011" t="s">
        <v>571</v>
      </c>
      <c r="AC168" s="1012"/>
      <c r="AD168" s="1012"/>
      <c r="AE168" s="1012"/>
      <c r="AF168" s="1012"/>
      <c r="AG168" s="1012"/>
      <c r="AH168" s="1012"/>
      <c r="AI168" s="1012"/>
      <c r="AJ168" s="1012"/>
      <c r="AK168" s="1012"/>
      <c r="AL168" s="1012"/>
      <c r="AM168" s="1012"/>
      <c r="AN168" s="1013"/>
    </row>
    <row r="169" spans="1:40" ht="16" x14ac:dyDescent="0.15">
      <c r="A169" s="631" t="s">
        <v>496</v>
      </c>
      <c r="B169" s="632" t="s">
        <v>543</v>
      </c>
      <c r="C169" s="331" t="s">
        <v>515</v>
      </c>
      <c r="D169" s="331" t="s">
        <v>462</v>
      </c>
      <c r="E169" s="331" t="s">
        <v>523</v>
      </c>
      <c r="F169" s="331" t="s">
        <v>524</v>
      </c>
      <c r="G169" s="331" t="s">
        <v>473</v>
      </c>
      <c r="H169" s="331" t="s">
        <v>463</v>
      </c>
      <c r="I169" s="331" t="s">
        <v>534</v>
      </c>
      <c r="J169" s="331" t="s">
        <v>544</v>
      </c>
      <c r="K169" s="331" t="s">
        <v>478</v>
      </c>
      <c r="L169" s="331" t="s">
        <v>545</v>
      </c>
      <c r="M169" s="331" t="s">
        <v>446</v>
      </c>
      <c r="N169" s="633" t="s">
        <v>17</v>
      </c>
      <c r="O169" s="632" t="s">
        <v>543</v>
      </c>
      <c r="P169" s="331" t="s">
        <v>515</v>
      </c>
      <c r="Q169" s="331" t="s">
        <v>462</v>
      </c>
      <c r="R169" s="331" t="s">
        <v>523</v>
      </c>
      <c r="S169" s="331" t="s">
        <v>524</v>
      </c>
      <c r="T169" s="331" t="s">
        <v>473</v>
      </c>
      <c r="U169" s="331" t="s">
        <v>463</v>
      </c>
      <c r="V169" s="331" t="s">
        <v>534</v>
      </c>
      <c r="W169" s="331" t="s">
        <v>544</v>
      </c>
      <c r="X169" s="331" t="s">
        <v>478</v>
      </c>
      <c r="Y169" s="331" t="s">
        <v>545</v>
      </c>
      <c r="Z169" s="331" t="s">
        <v>446</v>
      </c>
      <c r="AA169" s="633" t="s">
        <v>17</v>
      </c>
      <c r="AB169" s="632" t="s">
        <v>543</v>
      </c>
      <c r="AC169" s="331" t="s">
        <v>515</v>
      </c>
      <c r="AD169" s="331" t="s">
        <v>462</v>
      </c>
      <c r="AE169" s="331" t="s">
        <v>523</v>
      </c>
      <c r="AF169" s="331" t="s">
        <v>524</v>
      </c>
      <c r="AG169" s="331" t="s">
        <v>473</v>
      </c>
      <c r="AH169" s="331" t="s">
        <v>463</v>
      </c>
      <c r="AI169" s="331" t="s">
        <v>534</v>
      </c>
      <c r="AJ169" s="331" t="s">
        <v>544</v>
      </c>
      <c r="AK169" s="331" t="s">
        <v>478</v>
      </c>
      <c r="AL169" s="331" t="s">
        <v>545</v>
      </c>
      <c r="AM169" s="331" t="s">
        <v>446</v>
      </c>
      <c r="AN169" s="633" t="s">
        <v>17</v>
      </c>
    </row>
    <row r="170" spans="1:40" ht="16" x14ac:dyDescent="0.2">
      <c r="A170" s="634" t="s">
        <v>66</v>
      </c>
      <c r="B170" s="635">
        <v>15492</v>
      </c>
      <c r="C170" s="385">
        <v>436243</v>
      </c>
      <c r="D170" s="621">
        <v>722</v>
      </c>
      <c r="E170" s="385">
        <v>13611401</v>
      </c>
      <c r="F170" s="385">
        <v>173686</v>
      </c>
      <c r="G170" s="621">
        <v>0</v>
      </c>
      <c r="H170" s="621">
        <v>0</v>
      </c>
      <c r="I170" s="621">
        <v>0</v>
      </c>
      <c r="J170" s="621">
        <v>0</v>
      </c>
      <c r="K170" s="621">
        <v>33</v>
      </c>
      <c r="L170" s="621">
        <v>26784775</v>
      </c>
      <c r="M170" s="636">
        <v>51853</v>
      </c>
      <c r="N170" s="579">
        <f t="shared" ref="N170:N176" si="262">SUM(B170:M170)</f>
        <v>41074205</v>
      </c>
      <c r="O170" s="637">
        <v>20.3589963149279</v>
      </c>
      <c r="P170" s="638">
        <v>5.0027703633531901</v>
      </c>
      <c r="Q170" s="622">
        <v>1.99340756703168</v>
      </c>
      <c r="R170" s="638">
        <v>18334.842376355002</v>
      </c>
      <c r="S170" s="638">
        <v>2123.7823466239402</v>
      </c>
      <c r="T170" s="622">
        <v>0</v>
      </c>
      <c r="U170" s="622">
        <v>0</v>
      </c>
      <c r="V170" s="622">
        <v>0</v>
      </c>
      <c r="W170" s="622">
        <v>0</v>
      </c>
      <c r="X170" s="622">
        <v>4.0896888822317102E-4</v>
      </c>
      <c r="Y170" s="638">
        <v>134918.51241346152</v>
      </c>
      <c r="Z170" s="638">
        <v>11.761147134005999</v>
      </c>
      <c r="AA170" s="581">
        <f t="shared" ref="AA170:AA176" si="263">SUM(O170:Z170)</f>
        <v>155416.25386678867</v>
      </c>
      <c r="AB170" s="635">
        <v>1426</v>
      </c>
      <c r="AC170" s="385">
        <v>8992</v>
      </c>
      <c r="AD170" s="621">
        <v>673</v>
      </c>
      <c r="AE170" s="385">
        <v>564938</v>
      </c>
      <c r="AF170" s="385">
        <v>2155</v>
      </c>
      <c r="AG170" s="621">
        <v>0</v>
      </c>
      <c r="AH170" s="621">
        <v>0</v>
      </c>
      <c r="AI170" s="621">
        <v>0</v>
      </c>
      <c r="AJ170" s="621">
        <v>0</v>
      </c>
      <c r="AK170" s="621">
        <v>3</v>
      </c>
      <c r="AL170" s="385">
        <v>1086241</v>
      </c>
      <c r="AM170" s="385">
        <v>9693</v>
      </c>
      <c r="AN170" s="579">
        <f t="shared" ref="AN170:AN176" si="264">SUM(AB170:AM170)</f>
        <v>1674121</v>
      </c>
    </row>
    <row r="171" spans="1:40" ht="16" x14ac:dyDescent="0.15">
      <c r="A171" s="634" t="s">
        <v>67</v>
      </c>
      <c r="B171" s="635">
        <v>213877</v>
      </c>
      <c r="C171" s="385">
        <v>2186208</v>
      </c>
      <c r="D171" s="621">
        <v>44362</v>
      </c>
      <c r="E171" s="385">
        <v>7035068</v>
      </c>
      <c r="F171" s="385">
        <v>53539</v>
      </c>
      <c r="G171" s="621">
        <v>0</v>
      </c>
      <c r="H171" s="621">
        <v>0</v>
      </c>
      <c r="I171" s="621">
        <v>0</v>
      </c>
      <c r="J171" s="621">
        <v>0</v>
      </c>
      <c r="K171" s="621">
        <v>123557</v>
      </c>
      <c r="L171" s="621">
        <v>9881351</v>
      </c>
      <c r="M171" s="385">
        <v>61340</v>
      </c>
      <c r="N171" s="579">
        <f t="shared" si="262"/>
        <v>19599302</v>
      </c>
      <c r="O171" s="637">
        <v>5346.5164007684198</v>
      </c>
      <c r="P171" s="638">
        <v>105.431338241323</v>
      </c>
      <c r="Q171" s="622">
        <v>11.5222505405545</v>
      </c>
      <c r="R171" s="638">
        <v>4737.6132869459598</v>
      </c>
      <c r="S171" s="638">
        <v>2061.27747481502</v>
      </c>
      <c r="T171" s="622">
        <v>0</v>
      </c>
      <c r="U171" s="622">
        <v>0</v>
      </c>
      <c r="V171" s="622">
        <v>0</v>
      </c>
      <c r="W171" s="622">
        <v>0</v>
      </c>
      <c r="X171" s="622">
        <v>35096.398607199997</v>
      </c>
      <c r="Y171" s="638">
        <v>23319.780890376212</v>
      </c>
      <c r="Z171" s="638">
        <v>444.51035429257865</v>
      </c>
      <c r="AA171" s="581">
        <f t="shared" si="263"/>
        <v>71123.050603180076</v>
      </c>
      <c r="AB171" s="635">
        <v>232</v>
      </c>
      <c r="AC171" s="385">
        <v>6402</v>
      </c>
      <c r="AD171" s="621">
        <v>105</v>
      </c>
      <c r="AE171" s="385">
        <v>120927</v>
      </c>
      <c r="AF171" s="385">
        <v>944</v>
      </c>
      <c r="AG171" s="621">
        <v>0</v>
      </c>
      <c r="AH171" s="621">
        <v>0</v>
      </c>
      <c r="AI171" s="621">
        <v>0</v>
      </c>
      <c r="AJ171" s="621">
        <v>0</v>
      </c>
      <c r="AK171" s="621">
        <v>2</v>
      </c>
      <c r="AL171" s="385">
        <v>290286</v>
      </c>
      <c r="AM171" s="385">
        <v>2282</v>
      </c>
      <c r="AN171" s="579">
        <f t="shared" si="264"/>
        <v>421180</v>
      </c>
    </row>
    <row r="172" spans="1:40" ht="16" x14ac:dyDescent="0.15">
      <c r="A172" s="634" t="s">
        <v>68</v>
      </c>
      <c r="B172" s="635"/>
      <c r="C172" s="385"/>
      <c r="D172" s="621">
        <v>0</v>
      </c>
      <c r="E172" s="385">
        <v>251872</v>
      </c>
      <c r="F172" s="385">
        <v>207784</v>
      </c>
      <c r="G172" s="621">
        <v>0</v>
      </c>
      <c r="H172" s="621">
        <v>0</v>
      </c>
      <c r="I172" s="621">
        <v>0</v>
      </c>
      <c r="J172" s="621">
        <v>0</v>
      </c>
      <c r="K172" s="621"/>
      <c r="L172" s="621">
        <v>64798</v>
      </c>
      <c r="M172" s="385"/>
      <c r="N172" s="579">
        <f t="shared" si="262"/>
        <v>524454</v>
      </c>
      <c r="O172" s="637"/>
      <c r="P172" s="638"/>
      <c r="Q172" s="622">
        <v>2.2510066628456099E-6</v>
      </c>
      <c r="R172" s="638">
        <v>19.9483865676447</v>
      </c>
      <c r="S172" s="638">
        <v>0.49655197001993601</v>
      </c>
      <c r="T172" s="622">
        <v>0</v>
      </c>
      <c r="U172" s="622">
        <v>0</v>
      </c>
      <c r="V172" s="622">
        <v>0</v>
      </c>
      <c r="W172" s="622">
        <v>0</v>
      </c>
      <c r="X172" s="622"/>
      <c r="Y172" s="638">
        <v>573.47697599325284</v>
      </c>
      <c r="Z172" s="638"/>
      <c r="AA172" s="581">
        <f t="shared" si="263"/>
        <v>593.9219167819241</v>
      </c>
      <c r="AB172" s="635"/>
      <c r="AC172" s="385"/>
      <c r="AD172" s="621">
        <v>1</v>
      </c>
      <c r="AE172" s="385">
        <v>422</v>
      </c>
      <c r="AF172" s="385">
        <v>4</v>
      </c>
      <c r="AG172" s="621">
        <v>0</v>
      </c>
      <c r="AH172" s="621">
        <v>0</v>
      </c>
      <c r="AI172" s="621">
        <v>0</v>
      </c>
      <c r="AJ172" s="621">
        <v>0</v>
      </c>
      <c r="AK172" s="621"/>
      <c r="AL172" s="385">
        <v>600</v>
      </c>
      <c r="AM172" s="385"/>
      <c r="AN172" s="579">
        <f t="shared" si="264"/>
        <v>1027</v>
      </c>
    </row>
    <row r="173" spans="1:40" ht="16" x14ac:dyDescent="0.15">
      <c r="A173" s="634" t="s">
        <v>69</v>
      </c>
      <c r="B173" s="635">
        <v>25080</v>
      </c>
      <c r="C173" s="385">
        <v>703486</v>
      </c>
      <c r="D173" s="621">
        <v>0</v>
      </c>
      <c r="E173" s="385">
        <v>3676477</v>
      </c>
      <c r="F173" s="385">
        <v>2630709</v>
      </c>
      <c r="G173" s="621">
        <v>0</v>
      </c>
      <c r="H173" s="621">
        <v>0</v>
      </c>
      <c r="I173" s="621">
        <v>0</v>
      </c>
      <c r="J173" s="621">
        <v>0</v>
      </c>
      <c r="K173" s="621">
        <v>711</v>
      </c>
      <c r="L173" s="621">
        <v>4746491</v>
      </c>
      <c r="M173" s="385">
        <v>207948</v>
      </c>
      <c r="N173" s="579">
        <f t="shared" si="262"/>
        <v>11990902</v>
      </c>
      <c r="O173" s="637">
        <v>610.74322602711595</v>
      </c>
      <c r="P173" s="638">
        <v>5.65443983208388</v>
      </c>
      <c r="Q173" s="622">
        <v>4.3317116796970302E-4</v>
      </c>
      <c r="R173" s="638">
        <v>38198.531837697999</v>
      </c>
      <c r="S173" s="638">
        <v>32555.453586859599</v>
      </c>
      <c r="T173" s="622">
        <v>0</v>
      </c>
      <c r="U173" s="622">
        <v>0</v>
      </c>
      <c r="V173" s="622">
        <v>0</v>
      </c>
      <c r="W173" s="622">
        <v>0</v>
      </c>
      <c r="X173" s="622">
        <v>4.5402348041534402E-4</v>
      </c>
      <c r="Y173" s="638">
        <v>11305.537516912431</v>
      </c>
      <c r="Z173" s="638">
        <v>3.8693289961665784</v>
      </c>
      <c r="AA173" s="581">
        <f t="shared" si="263"/>
        <v>82679.790823520045</v>
      </c>
      <c r="AB173" s="635">
        <v>10</v>
      </c>
      <c r="AC173" s="385">
        <v>10</v>
      </c>
      <c r="AD173" s="621">
        <v>5</v>
      </c>
      <c r="AE173" s="385">
        <v>284</v>
      </c>
      <c r="AF173" s="385">
        <v>5</v>
      </c>
      <c r="AG173" s="621">
        <v>0</v>
      </c>
      <c r="AH173" s="621">
        <v>0</v>
      </c>
      <c r="AI173" s="621">
        <v>0</v>
      </c>
      <c r="AJ173" s="621">
        <v>0</v>
      </c>
      <c r="AK173" s="621">
        <v>2</v>
      </c>
      <c r="AL173" s="385">
        <v>526</v>
      </c>
      <c r="AM173" s="385">
        <v>4</v>
      </c>
      <c r="AN173" s="579">
        <f t="shared" si="264"/>
        <v>846</v>
      </c>
    </row>
    <row r="174" spans="1:40" ht="16" x14ac:dyDescent="0.15">
      <c r="A174" s="634" t="s">
        <v>70</v>
      </c>
      <c r="B174" s="635">
        <v>39</v>
      </c>
      <c r="C174" s="385">
        <v>3994</v>
      </c>
      <c r="D174" s="621">
        <v>0</v>
      </c>
      <c r="E174" s="385">
        <v>3614</v>
      </c>
      <c r="F174" s="385">
        <v>386</v>
      </c>
      <c r="G174" s="621">
        <v>0</v>
      </c>
      <c r="H174" s="621">
        <v>0</v>
      </c>
      <c r="I174" s="621">
        <v>0</v>
      </c>
      <c r="J174" s="621">
        <v>0</v>
      </c>
      <c r="K174" s="621"/>
      <c r="L174" s="621">
        <v>72928</v>
      </c>
      <c r="M174" s="385">
        <v>1016</v>
      </c>
      <c r="N174" s="579">
        <f t="shared" si="262"/>
        <v>81977</v>
      </c>
      <c r="O174" s="637">
        <v>5.8710295706987298E-2</v>
      </c>
      <c r="P174" s="638">
        <v>0.105598710477352</v>
      </c>
      <c r="Q174" s="622">
        <v>7.9112900421023299E-3</v>
      </c>
      <c r="R174" s="638">
        <v>1.6268695266917299</v>
      </c>
      <c r="S174" s="638">
        <v>48.220100835897</v>
      </c>
      <c r="T174" s="622">
        <v>0</v>
      </c>
      <c r="U174" s="622">
        <v>0</v>
      </c>
      <c r="V174" s="622">
        <v>0</v>
      </c>
      <c r="W174" s="622">
        <v>0</v>
      </c>
      <c r="X174" s="622"/>
      <c r="Y174" s="638">
        <v>22.029854589141834</v>
      </c>
      <c r="Z174" s="638">
        <v>4.4662291165441177</v>
      </c>
      <c r="AA174" s="581">
        <f t="shared" si="263"/>
        <v>76.51527436450111</v>
      </c>
      <c r="AB174" s="635">
        <v>12</v>
      </c>
      <c r="AC174" s="385">
        <v>18</v>
      </c>
      <c r="AD174" s="621">
        <v>8</v>
      </c>
      <c r="AE174" s="385">
        <v>139</v>
      </c>
      <c r="AF174" s="385">
        <v>3</v>
      </c>
      <c r="AG174" s="621">
        <v>0</v>
      </c>
      <c r="AH174" s="621">
        <v>0</v>
      </c>
      <c r="AI174" s="621">
        <v>0</v>
      </c>
      <c r="AJ174" s="621">
        <v>0</v>
      </c>
      <c r="AK174" s="621"/>
      <c r="AL174" s="385">
        <v>434</v>
      </c>
      <c r="AM174" s="385">
        <v>22</v>
      </c>
      <c r="AN174" s="579">
        <f t="shared" si="264"/>
        <v>636</v>
      </c>
    </row>
    <row r="175" spans="1:40" ht="16" x14ac:dyDescent="0.15">
      <c r="A175" s="634" t="s">
        <v>71</v>
      </c>
      <c r="B175" s="635">
        <v>71</v>
      </c>
      <c r="C175" s="385">
        <v>2191418</v>
      </c>
      <c r="D175" s="621">
        <v>12</v>
      </c>
      <c r="E175" s="385">
        <v>6630990</v>
      </c>
      <c r="F175" s="385">
        <v>63913</v>
      </c>
      <c r="G175" s="621">
        <v>0</v>
      </c>
      <c r="H175" s="621">
        <v>0</v>
      </c>
      <c r="I175" s="621">
        <v>0</v>
      </c>
      <c r="J175" s="621">
        <v>0</v>
      </c>
      <c r="K175" s="621">
        <v>0</v>
      </c>
      <c r="L175" s="621">
        <v>4890272</v>
      </c>
      <c r="M175" s="385">
        <v>43322</v>
      </c>
      <c r="N175" s="579">
        <f t="shared" si="262"/>
        <v>13819998</v>
      </c>
      <c r="O175" s="637">
        <v>0.13306287024170099</v>
      </c>
      <c r="P175" s="638">
        <v>18.794926108792399</v>
      </c>
      <c r="Q175" s="622">
        <v>1.6368321143090701E-2</v>
      </c>
      <c r="R175" s="638">
        <v>3141.3861675672201</v>
      </c>
      <c r="S175" s="638">
        <v>1601.8950330959599</v>
      </c>
      <c r="T175" s="622">
        <v>0</v>
      </c>
      <c r="U175" s="622">
        <v>0</v>
      </c>
      <c r="V175" s="622">
        <v>0</v>
      </c>
      <c r="W175" s="622">
        <v>0</v>
      </c>
      <c r="X175" s="622">
        <v>3.6852080374956101E-3</v>
      </c>
      <c r="Y175" s="638">
        <v>9609.295324725088</v>
      </c>
      <c r="Z175" s="638">
        <v>115.91492387093594</v>
      </c>
      <c r="AA175" s="581">
        <f t="shared" si="263"/>
        <v>14487.439491767418</v>
      </c>
      <c r="AB175" s="635">
        <v>185</v>
      </c>
      <c r="AC175" s="385">
        <v>4146</v>
      </c>
      <c r="AD175" s="621">
        <v>83</v>
      </c>
      <c r="AE175" s="385">
        <v>124535</v>
      </c>
      <c r="AF175" s="385">
        <v>259</v>
      </c>
      <c r="AG175" s="621">
        <v>0</v>
      </c>
      <c r="AH175" s="621">
        <v>0</v>
      </c>
      <c r="AI175" s="621">
        <v>0</v>
      </c>
      <c r="AJ175" s="621">
        <v>0</v>
      </c>
      <c r="AK175" s="621">
        <v>2</v>
      </c>
      <c r="AL175" s="385">
        <v>331288</v>
      </c>
      <c r="AM175" s="385">
        <v>1373</v>
      </c>
      <c r="AN175" s="579">
        <f t="shared" si="264"/>
        <v>461871</v>
      </c>
    </row>
    <row r="176" spans="1:40" ht="16" x14ac:dyDescent="0.15">
      <c r="A176" s="634" t="s">
        <v>72</v>
      </c>
      <c r="B176" s="635">
        <v>10</v>
      </c>
      <c r="C176" s="385">
        <v>14413</v>
      </c>
      <c r="D176" s="621">
        <v>0</v>
      </c>
      <c r="E176" s="385">
        <v>227573</v>
      </c>
      <c r="F176" s="385">
        <v>404</v>
      </c>
      <c r="G176" s="621">
        <v>0</v>
      </c>
      <c r="H176" s="621">
        <v>0</v>
      </c>
      <c r="I176" s="621">
        <v>0</v>
      </c>
      <c r="J176" s="621">
        <v>0</v>
      </c>
      <c r="K176" s="621">
        <v>3</v>
      </c>
      <c r="L176" s="621">
        <v>574994</v>
      </c>
      <c r="M176" s="385">
        <v>1620</v>
      </c>
      <c r="N176" s="579">
        <f t="shared" si="262"/>
        <v>819017</v>
      </c>
      <c r="O176" s="637">
        <v>0.66269549541175299</v>
      </c>
      <c r="P176" s="638">
        <v>0.61782411485910405</v>
      </c>
      <c r="Q176" s="622">
        <v>3.86702734977006E-3</v>
      </c>
      <c r="R176" s="638">
        <v>91.813553323037894</v>
      </c>
      <c r="S176" s="638">
        <v>0.36975726857781399</v>
      </c>
      <c r="T176" s="622">
        <v>0</v>
      </c>
      <c r="U176" s="622">
        <v>0</v>
      </c>
      <c r="V176" s="622">
        <v>0</v>
      </c>
      <c r="W176" s="622">
        <v>0</v>
      </c>
      <c r="X176" s="622">
        <v>0.12717826571315499</v>
      </c>
      <c r="Y176" s="638">
        <v>819.6077458793286</v>
      </c>
      <c r="Z176" s="638">
        <v>7.7561989370733446</v>
      </c>
      <c r="AA176" s="581">
        <f t="shared" si="263"/>
        <v>920.95882031135147</v>
      </c>
      <c r="AB176" s="635">
        <v>128</v>
      </c>
      <c r="AC176" s="385">
        <v>2528</v>
      </c>
      <c r="AD176" s="621">
        <v>18</v>
      </c>
      <c r="AE176" s="385">
        <v>2367</v>
      </c>
      <c r="AF176" s="385">
        <v>17</v>
      </c>
      <c r="AG176" s="621">
        <v>0</v>
      </c>
      <c r="AH176" s="621">
        <v>0</v>
      </c>
      <c r="AI176" s="621">
        <v>0</v>
      </c>
      <c r="AJ176" s="621">
        <v>0</v>
      </c>
      <c r="AK176" s="621">
        <v>8</v>
      </c>
      <c r="AL176" s="385">
        <v>4883</v>
      </c>
      <c r="AM176" s="385">
        <v>258</v>
      </c>
      <c r="AN176" s="579">
        <f t="shared" si="264"/>
        <v>10207</v>
      </c>
    </row>
    <row r="177" spans="1:40" ht="17" thickBot="1" x14ac:dyDescent="0.2">
      <c r="A177" s="639" t="s">
        <v>572</v>
      </c>
      <c r="B177" s="640">
        <f t="shared" ref="B177:AN177" si="265">SUM(B170:B176)</f>
        <v>254569</v>
      </c>
      <c r="C177" s="641">
        <f t="shared" si="265"/>
        <v>5535762</v>
      </c>
      <c r="D177" s="641">
        <f t="shared" si="265"/>
        <v>45096</v>
      </c>
      <c r="E177" s="641">
        <f t="shared" si="265"/>
        <v>31436995</v>
      </c>
      <c r="F177" s="641">
        <f t="shared" si="265"/>
        <v>3130421</v>
      </c>
      <c r="G177" s="641">
        <f t="shared" si="265"/>
        <v>0</v>
      </c>
      <c r="H177" s="641">
        <f t="shared" si="265"/>
        <v>0</v>
      </c>
      <c r="I177" s="641">
        <f t="shared" si="265"/>
        <v>0</v>
      </c>
      <c r="J177" s="641">
        <f t="shared" si="265"/>
        <v>0</v>
      </c>
      <c r="K177" s="641">
        <f t="shared" si="265"/>
        <v>124304</v>
      </c>
      <c r="L177" s="641">
        <f t="shared" si="265"/>
        <v>47015609</v>
      </c>
      <c r="M177" s="641">
        <f t="shared" si="265"/>
        <v>367099</v>
      </c>
      <c r="N177" s="642">
        <f t="shared" si="265"/>
        <v>87909855</v>
      </c>
      <c r="O177" s="643">
        <f t="shared" si="265"/>
        <v>5978.4730917718243</v>
      </c>
      <c r="P177" s="644">
        <f t="shared" si="265"/>
        <v>135.60689737088893</v>
      </c>
      <c r="Q177" s="644">
        <f t="shared" si="265"/>
        <v>13.544240168295776</v>
      </c>
      <c r="R177" s="644">
        <f t="shared" si="265"/>
        <v>64525.762477983561</v>
      </c>
      <c r="S177" s="644">
        <f t="shared" si="265"/>
        <v>38391.494851469019</v>
      </c>
      <c r="T177" s="645">
        <f t="shared" si="265"/>
        <v>0</v>
      </c>
      <c r="U177" s="645">
        <f t="shared" si="265"/>
        <v>0</v>
      </c>
      <c r="V177" s="645">
        <f t="shared" si="265"/>
        <v>0</v>
      </c>
      <c r="W177" s="645">
        <f t="shared" si="265"/>
        <v>0</v>
      </c>
      <c r="X177" s="644">
        <f t="shared" si="265"/>
        <v>35096.530333666116</v>
      </c>
      <c r="Y177" s="644">
        <f t="shared" si="265"/>
        <v>180568.24072193698</v>
      </c>
      <c r="Z177" s="644">
        <f t="shared" si="265"/>
        <v>588.27818234730466</v>
      </c>
      <c r="AA177" s="646">
        <f t="shared" si="265"/>
        <v>325297.93079671403</v>
      </c>
      <c r="AB177" s="640">
        <f t="shared" si="265"/>
        <v>1993</v>
      </c>
      <c r="AC177" s="641">
        <f t="shared" si="265"/>
        <v>22096</v>
      </c>
      <c r="AD177" s="641">
        <f t="shared" si="265"/>
        <v>893</v>
      </c>
      <c r="AE177" s="641">
        <f t="shared" si="265"/>
        <v>813612</v>
      </c>
      <c r="AF177" s="641">
        <f t="shared" si="265"/>
        <v>3387</v>
      </c>
      <c r="AG177" s="647">
        <f t="shared" si="265"/>
        <v>0</v>
      </c>
      <c r="AH177" s="647">
        <f t="shared" si="265"/>
        <v>0</v>
      </c>
      <c r="AI177" s="647">
        <f t="shared" si="265"/>
        <v>0</v>
      </c>
      <c r="AJ177" s="647">
        <f t="shared" si="265"/>
        <v>0</v>
      </c>
      <c r="AK177" s="641">
        <f t="shared" si="265"/>
        <v>17</v>
      </c>
      <c r="AL177" s="641">
        <f t="shared" si="265"/>
        <v>1714258</v>
      </c>
      <c r="AM177" s="641">
        <f t="shared" si="265"/>
        <v>13632</v>
      </c>
      <c r="AN177" s="642">
        <f t="shared" si="265"/>
        <v>2569888</v>
      </c>
    </row>
    <row r="178" spans="1:40" x14ac:dyDescent="0.15">
      <c r="A178" s="423" t="s">
        <v>553</v>
      </c>
      <c r="B178" s="648"/>
      <c r="C178" s="648"/>
      <c r="D178" s="648"/>
      <c r="E178" s="648"/>
      <c r="F178" s="649"/>
      <c r="G178" s="649"/>
      <c r="H178" s="649"/>
      <c r="I178" s="649"/>
      <c r="J178" s="650"/>
      <c r="K178" s="650"/>
      <c r="L178" s="650"/>
      <c r="M178" s="650"/>
    </row>
    <row r="179" spans="1:40" x14ac:dyDescent="0.15">
      <c r="A179" s="423" t="s">
        <v>573</v>
      </c>
    </row>
    <row r="180" spans="1:40" x14ac:dyDescent="0.15">
      <c r="A180" s="423" t="s">
        <v>574</v>
      </c>
    </row>
    <row r="204" spans="1:9" ht="16" x14ac:dyDescent="0.15">
      <c r="A204" s="423" t="s">
        <v>575</v>
      </c>
      <c r="B204" s="651"/>
      <c r="C204" s="651"/>
      <c r="D204" s="651"/>
      <c r="E204" s="651"/>
    </row>
    <row r="205" spans="1:9" ht="42" x14ac:dyDescent="0.15">
      <c r="A205" s="652" t="s">
        <v>206</v>
      </c>
      <c r="B205" s="653" t="s">
        <v>550</v>
      </c>
      <c r="C205" s="654" t="s">
        <v>549</v>
      </c>
      <c r="D205" s="655" t="s">
        <v>565</v>
      </c>
      <c r="E205" s="655" t="s">
        <v>169</v>
      </c>
      <c r="F205" s="652" t="s">
        <v>206</v>
      </c>
      <c r="G205" s="654" t="s">
        <v>549</v>
      </c>
      <c r="H205" s="653" t="s">
        <v>550</v>
      </c>
      <c r="I205" s="655" t="s">
        <v>565</v>
      </c>
    </row>
    <row r="206" spans="1:9" ht="16" x14ac:dyDescent="0.15">
      <c r="A206" s="656" t="s">
        <v>173</v>
      </c>
      <c r="B206" s="400">
        <v>169016.53775106501</v>
      </c>
      <c r="C206" s="391">
        <v>46152364</v>
      </c>
      <c r="D206" s="391">
        <v>496835</v>
      </c>
      <c r="E206" s="657">
        <v>1</v>
      </c>
      <c r="F206" s="656" t="s">
        <v>173</v>
      </c>
      <c r="G206" s="391">
        <v>46152364</v>
      </c>
      <c r="H206" s="400">
        <v>169016.53775106501</v>
      </c>
      <c r="I206" s="391">
        <v>496835</v>
      </c>
    </row>
    <row r="207" spans="1:9" ht="16" x14ac:dyDescent="0.15">
      <c r="A207" s="656" t="s">
        <v>175</v>
      </c>
      <c r="B207" s="400">
        <v>13091.8475757837</v>
      </c>
      <c r="C207" s="391">
        <v>2616045</v>
      </c>
      <c r="D207" s="391">
        <v>56496</v>
      </c>
      <c r="E207" s="657">
        <v>2</v>
      </c>
      <c r="F207" s="656" t="s">
        <v>181</v>
      </c>
      <c r="G207" s="391">
        <v>3438040</v>
      </c>
      <c r="H207" s="400">
        <v>4698.3575113061797</v>
      </c>
      <c r="I207" s="391">
        <v>10742</v>
      </c>
    </row>
    <row r="208" spans="1:9" ht="16" x14ac:dyDescent="0.15">
      <c r="A208" s="656" t="s">
        <v>103</v>
      </c>
      <c r="B208" s="400">
        <v>10962.7628103075</v>
      </c>
      <c r="C208" s="391">
        <v>3378638</v>
      </c>
      <c r="D208" s="391">
        <v>31970</v>
      </c>
      <c r="E208" s="657">
        <v>3</v>
      </c>
      <c r="F208" s="656" t="s">
        <v>103</v>
      </c>
      <c r="G208" s="391">
        <v>3378638</v>
      </c>
      <c r="H208" s="400">
        <v>10962.7628103075</v>
      </c>
      <c r="I208" s="391">
        <v>31970</v>
      </c>
    </row>
    <row r="209" spans="1:9" ht="16" x14ac:dyDescent="0.15">
      <c r="A209" s="656" t="s">
        <v>185</v>
      </c>
      <c r="B209" s="400">
        <v>10817.6230004429</v>
      </c>
      <c r="C209" s="391">
        <v>1997690</v>
      </c>
      <c r="D209" s="391">
        <v>18539</v>
      </c>
      <c r="E209" s="657">
        <v>4</v>
      </c>
      <c r="F209" s="656" t="s">
        <v>182</v>
      </c>
      <c r="G209" s="391">
        <v>2658452</v>
      </c>
      <c r="H209" s="400">
        <v>10691.8429413102</v>
      </c>
      <c r="I209" s="391">
        <v>47483</v>
      </c>
    </row>
    <row r="210" spans="1:9" ht="16" x14ac:dyDescent="0.15">
      <c r="A210" s="656" t="s">
        <v>182</v>
      </c>
      <c r="B210" s="400">
        <v>10691.8429413102</v>
      </c>
      <c r="C210" s="391">
        <v>2658452</v>
      </c>
      <c r="D210" s="391">
        <v>47483</v>
      </c>
      <c r="E210" s="657">
        <v>5</v>
      </c>
      <c r="F210" s="656" t="s">
        <v>175</v>
      </c>
      <c r="G210" s="391">
        <v>2616045</v>
      </c>
      <c r="H210" s="400">
        <v>13091.8475757837</v>
      </c>
      <c r="I210" s="391">
        <v>56496</v>
      </c>
    </row>
    <row r="211" spans="1:9" ht="16" x14ac:dyDescent="0.15">
      <c r="A211" s="656" t="s">
        <v>162</v>
      </c>
      <c r="B211" s="400">
        <v>10118.3359615625</v>
      </c>
      <c r="C211" s="391">
        <v>2423062</v>
      </c>
      <c r="D211" s="391">
        <v>28798</v>
      </c>
      <c r="E211" s="657">
        <v>6</v>
      </c>
      <c r="F211" s="656" t="s">
        <v>162</v>
      </c>
      <c r="G211" s="391">
        <v>2423062</v>
      </c>
      <c r="H211" s="400">
        <v>10118.3359615625</v>
      </c>
      <c r="I211" s="391">
        <v>28798</v>
      </c>
    </row>
    <row r="212" spans="1:9" ht="16" x14ac:dyDescent="0.15">
      <c r="A212" s="656" t="s">
        <v>143</v>
      </c>
      <c r="B212" s="400">
        <v>9070.4643913097607</v>
      </c>
      <c r="C212" s="391">
        <v>1300072</v>
      </c>
      <c r="D212" s="391">
        <v>45330</v>
      </c>
      <c r="E212" s="657">
        <v>7</v>
      </c>
      <c r="F212" s="656" t="s">
        <v>135</v>
      </c>
      <c r="G212" s="391">
        <v>2407423</v>
      </c>
      <c r="H212" s="400">
        <v>4881.9516464890903</v>
      </c>
      <c r="I212" s="391">
        <v>31450</v>
      </c>
    </row>
    <row r="213" spans="1:9" ht="16" x14ac:dyDescent="0.15">
      <c r="A213" s="656" t="s">
        <v>576</v>
      </c>
      <c r="B213" s="400">
        <v>8747.2407718980594</v>
      </c>
      <c r="C213" s="391">
        <v>1417593</v>
      </c>
      <c r="D213" s="391">
        <v>16834</v>
      </c>
      <c r="E213" s="657">
        <v>8</v>
      </c>
      <c r="F213" s="656" t="s">
        <v>185</v>
      </c>
      <c r="G213" s="391">
        <v>1997690</v>
      </c>
      <c r="H213" s="400">
        <v>10817.6230004429</v>
      </c>
      <c r="I213" s="391">
        <v>18539</v>
      </c>
    </row>
    <row r="214" spans="1:9" ht="16" x14ac:dyDescent="0.15">
      <c r="A214" s="656" t="s">
        <v>155</v>
      </c>
      <c r="B214" s="400">
        <v>7056.8373427223396</v>
      </c>
      <c r="C214" s="391">
        <v>1725715</v>
      </c>
      <c r="D214" s="391">
        <v>21971</v>
      </c>
      <c r="E214" s="657">
        <v>9</v>
      </c>
      <c r="F214" s="656" t="s">
        <v>137</v>
      </c>
      <c r="G214" s="391">
        <v>1839632</v>
      </c>
      <c r="H214" s="400">
        <v>4975.4940876075898</v>
      </c>
      <c r="I214" s="391">
        <v>19863</v>
      </c>
    </row>
    <row r="215" spans="1:9" ht="16" x14ac:dyDescent="0.15">
      <c r="A215" s="656" t="s">
        <v>132</v>
      </c>
      <c r="B215" s="400">
        <v>6913.9903013994899</v>
      </c>
      <c r="C215" s="391">
        <v>1090241</v>
      </c>
      <c r="D215" s="391">
        <v>35945</v>
      </c>
      <c r="E215" s="657">
        <v>10</v>
      </c>
      <c r="F215" s="656" t="s">
        <v>155</v>
      </c>
      <c r="G215" s="391">
        <v>1725715</v>
      </c>
      <c r="H215" s="400">
        <v>7056.8373427223396</v>
      </c>
      <c r="I215" s="391">
        <v>21971</v>
      </c>
    </row>
    <row r="217" spans="1:9" x14ac:dyDescent="0.15">
      <c r="A217" s="423" t="s">
        <v>553</v>
      </c>
    </row>
    <row r="218" spans="1:9" ht="15" customHeight="1" x14ac:dyDescent="0.15"/>
    <row r="219" spans="1:9" ht="15" customHeight="1" x14ac:dyDescent="0.15">
      <c r="A219" s="590"/>
      <c r="B219" s="424"/>
      <c r="C219" s="424"/>
      <c r="D219" s="424"/>
      <c r="E219" s="658"/>
    </row>
    <row r="220" spans="1:9" ht="15" customHeight="1" x14ac:dyDescent="0.15">
      <c r="A220" s="659" t="s">
        <v>577</v>
      </c>
      <c r="B220" s="659"/>
      <c r="C220" s="659"/>
      <c r="D220" s="659"/>
      <c r="E220" s="659"/>
    </row>
    <row r="221" spans="1:9" ht="16" x14ac:dyDescent="0.15">
      <c r="A221" s="311"/>
      <c r="B221" s="311" t="s">
        <v>578</v>
      </c>
      <c r="C221" s="311" t="s">
        <v>261</v>
      </c>
      <c r="D221" s="311" t="s">
        <v>263</v>
      </c>
      <c r="E221" s="311" t="s">
        <v>239</v>
      </c>
    </row>
    <row r="222" spans="1:9" ht="34" x14ac:dyDescent="0.15">
      <c r="A222" s="332">
        <v>1</v>
      </c>
      <c r="B222" s="620" t="s">
        <v>579</v>
      </c>
      <c r="C222" s="337" t="s">
        <v>580</v>
      </c>
      <c r="D222" s="660">
        <v>76376.000306620204</v>
      </c>
      <c r="E222" s="661">
        <v>16189323</v>
      </c>
    </row>
    <row r="223" spans="1:9" ht="34" x14ac:dyDescent="0.15">
      <c r="A223" s="332">
        <v>2</v>
      </c>
      <c r="B223" s="620" t="s">
        <v>581</v>
      </c>
      <c r="C223" s="337" t="s">
        <v>580</v>
      </c>
      <c r="D223" s="660">
        <v>73679.499186884597</v>
      </c>
      <c r="E223" s="661">
        <v>17324876</v>
      </c>
    </row>
    <row r="224" spans="1:9" ht="51" x14ac:dyDescent="0.15">
      <c r="A224" s="332">
        <v>3</v>
      </c>
      <c r="B224" s="620" t="s">
        <v>582</v>
      </c>
      <c r="C224" s="337" t="s">
        <v>583</v>
      </c>
      <c r="D224" s="660">
        <v>28740.792368169801</v>
      </c>
      <c r="E224" s="661">
        <v>177065</v>
      </c>
    </row>
    <row r="225" spans="1:5" ht="51" x14ac:dyDescent="0.15">
      <c r="A225" s="332">
        <v>4</v>
      </c>
      <c r="B225" s="620" t="s">
        <v>584</v>
      </c>
      <c r="C225" s="337" t="s">
        <v>585</v>
      </c>
      <c r="D225" s="660">
        <v>27568.634400714102</v>
      </c>
      <c r="E225" s="661">
        <v>146644</v>
      </c>
    </row>
    <row r="226" spans="1:5" ht="34" x14ac:dyDescent="0.15">
      <c r="A226" s="332">
        <v>5</v>
      </c>
      <c r="B226" s="620" t="s">
        <v>586</v>
      </c>
      <c r="C226" s="337" t="s">
        <v>587</v>
      </c>
      <c r="D226" s="660">
        <v>16383.423223429299</v>
      </c>
      <c r="E226" s="661">
        <v>21189070</v>
      </c>
    </row>
    <row r="227" spans="1:5" ht="102" x14ac:dyDescent="0.15">
      <c r="A227" s="332">
        <v>6</v>
      </c>
      <c r="B227" s="620" t="s">
        <v>588</v>
      </c>
      <c r="C227" s="337" t="s">
        <v>589</v>
      </c>
      <c r="D227" s="660">
        <v>7329.7206902951002</v>
      </c>
      <c r="E227" s="661">
        <v>12480</v>
      </c>
    </row>
    <row r="228" spans="1:5" ht="102" x14ac:dyDescent="0.15">
      <c r="A228" s="332">
        <v>7</v>
      </c>
      <c r="B228" s="620" t="s">
        <v>590</v>
      </c>
      <c r="C228" s="337" t="s">
        <v>591</v>
      </c>
      <c r="D228" s="660">
        <v>7327.41768116597</v>
      </c>
      <c r="E228" s="661">
        <v>12455</v>
      </c>
    </row>
    <row r="229" spans="1:5" ht="36.75" customHeight="1" x14ac:dyDescent="0.15">
      <c r="A229" s="332">
        <v>8</v>
      </c>
      <c r="B229" s="620" t="s">
        <v>592</v>
      </c>
      <c r="C229" s="337" t="s">
        <v>593</v>
      </c>
      <c r="D229" s="660">
        <v>7297.4845587294503</v>
      </c>
      <c r="E229" s="661">
        <v>12451</v>
      </c>
    </row>
    <row r="230" spans="1:5" ht="102" x14ac:dyDescent="0.15">
      <c r="A230" s="332">
        <v>9</v>
      </c>
      <c r="B230" s="620" t="s">
        <v>594</v>
      </c>
      <c r="C230" s="337" t="s">
        <v>595</v>
      </c>
      <c r="D230" s="660">
        <v>7295.9396478375402</v>
      </c>
      <c r="E230" s="661">
        <v>12453</v>
      </c>
    </row>
    <row r="231" spans="1:5" ht="34" x14ac:dyDescent="0.15">
      <c r="A231" s="332">
        <v>10</v>
      </c>
      <c r="B231" s="620" t="s">
        <v>596</v>
      </c>
      <c r="C231" s="337" t="s">
        <v>597</v>
      </c>
      <c r="D231" s="660">
        <v>4598.4265959877503</v>
      </c>
      <c r="E231" s="661">
        <v>1130178</v>
      </c>
    </row>
    <row r="232" spans="1:5" x14ac:dyDescent="0.15">
      <c r="A232" s="454"/>
      <c r="B232" s="454"/>
      <c r="C232" s="454"/>
      <c r="D232" s="454"/>
      <c r="E232" s="662"/>
    </row>
    <row r="233" spans="1:5" x14ac:dyDescent="0.15">
      <c r="A233" s="454"/>
      <c r="B233" s="454"/>
      <c r="C233" s="454"/>
      <c r="D233" s="454"/>
      <c r="E233" s="662"/>
    </row>
    <row r="234" spans="1:5" ht="16" customHeight="1" x14ac:dyDescent="0.15">
      <c r="A234" s="1022" t="s">
        <v>598</v>
      </c>
      <c r="B234" s="1023"/>
      <c r="C234" s="1024"/>
      <c r="D234" s="663"/>
      <c r="E234" s="663"/>
    </row>
    <row r="235" spans="1:5" ht="17" x14ac:dyDescent="0.15">
      <c r="A235" s="619"/>
      <c r="B235" s="619" t="s">
        <v>236</v>
      </c>
      <c r="C235" s="619" t="s">
        <v>261</v>
      </c>
      <c r="D235" s="619" t="s">
        <v>262</v>
      </c>
      <c r="E235" s="618" t="s">
        <v>263</v>
      </c>
    </row>
    <row r="236" spans="1:5" ht="34" x14ac:dyDescent="0.15">
      <c r="A236" s="332">
        <v>1</v>
      </c>
      <c r="B236" s="395" t="s">
        <v>586</v>
      </c>
      <c r="C236" s="399" t="s">
        <v>587</v>
      </c>
      <c r="D236" s="391">
        <v>21189070</v>
      </c>
      <c r="E236" s="400">
        <v>16383.423223429299</v>
      </c>
    </row>
    <row r="237" spans="1:5" ht="34" x14ac:dyDescent="0.15">
      <c r="A237" s="332">
        <v>2</v>
      </c>
      <c r="B237" s="395" t="s">
        <v>581</v>
      </c>
      <c r="C237" s="399" t="s">
        <v>580</v>
      </c>
      <c r="D237" s="391">
        <v>17324876</v>
      </c>
      <c r="E237" s="400">
        <v>73679.499186884597</v>
      </c>
    </row>
    <row r="238" spans="1:5" ht="34" x14ac:dyDescent="0.15">
      <c r="A238" s="332">
        <v>3</v>
      </c>
      <c r="B238" s="395" t="s">
        <v>579</v>
      </c>
      <c r="C238" s="399" t="s">
        <v>580</v>
      </c>
      <c r="D238" s="391">
        <v>16189323</v>
      </c>
      <c r="E238" s="400">
        <v>76376.000306620204</v>
      </c>
    </row>
    <row r="239" spans="1:5" ht="42" customHeight="1" x14ac:dyDescent="0.15">
      <c r="A239" s="332">
        <v>4</v>
      </c>
      <c r="B239" s="395" t="s">
        <v>599</v>
      </c>
      <c r="C239" s="399" t="s">
        <v>600</v>
      </c>
      <c r="D239" s="391">
        <v>2332921</v>
      </c>
      <c r="E239" s="400">
        <v>591.96737167611695</v>
      </c>
    </row>
    <row r="240" spans="1:5" ht="51" x14ac:dyDescent="0.15">
      <c r="A240" s="332">
        <v>5</v>
      </c>
      <c r="B240" s="395" t="s">
        <v>601</v>
      </c>
      <c r="C240" s="399" t="s">
        <v>602</v>
      </c>
      <c r="D240" s="391">
        <v>1909745</v>
      </c>
      <c r="E240" s="400">
        <v>37.136836186051298</v>
      </c>
    </row>
    <row r="241" spans="1:5" ht="34" x14ac:dyDescent="0.15">
      <c r="A241" s="332">
        <v>6</v>
      </c>
      <c r="B241" s="395" t="s">
        <v>603</v>
      </c>
      <c r="C241" s="399" t="s">
        <v>604</v>
      </c>
      <c r="D241" s="391">
        <v>1770951</v>
      </c>
      <c r="E241" s="400">
        <v>762.084038091823</v>
      </c>
    </row>
    <row r="242" spans="1:5" ht="34" x14ac:dyDescent="0.15">
      <c r="A242" s="332">
        <v>7</v>
      </c>
      <c r="B242" s="395" t="s">
        <v>605</v>
      </c>
      <c r="C242" s="399" t="s">
        <v>606</v>
      </c>
      <c r="D242" s="391">
        <v>1633500</v>
      </c>
      <c r="E242" s="400">
        <v>1156.1735312743101</v>
      </c>
    </row>
    <row r="243" spans="1:5" ht="34" x14ac:dyDescent="0.15">
      <c r="A243" s="332">
        <v>8</v>
      </c>
      <c r="B243" s="395" t="s">
        <v>607</v>
      </c>
      <c r="C243" s="399" t="s">
        <v>608</v>
      </c>
      <c r="D243" s="391">
        <v>1565946</v>
      </c>
      <c r="E243" s="400">
        <v>22.466607292182701</v>
      </c>
    </row>
    <row r="244" spans="1:5" ht="34" x14ac:dyDescent="0.15">
      <c r="A244" s="332">
        <v>9</v>
      </c>
      <c r="B244" s="395" t="s">
        <v>609</v>
      </c>
      <c r="C244" s="399" t="s">
        <v>610</v>
      </c>
      <c r="D244" s="391">
        <v>1557726</v>
      </c>
      <c r="E244" s="400">
        <v>2057.5175630301201</v>
      </c>
    </row>
    <row r="245" spans="1:5" ht="34" x14ac:dyDescent="0.15">
      <c r="A245" s="332">
        <v>10</v>
      </c>
      <c r="B245" s="395" t="s">
        <v>611</v>
      </c>
      <c r="C245" s="399" t="s">
        <v>606</v>
      </c>
      <c r="D245" s="391">
        <v>1386109</v>
      </c>
      <c r="E245" s="400">
        <v>1426.37246276624</v>
      </c>
    </row>
    <row r="246" spans="1:5" x14ac:dyDescent="0.15">
      <c r="A246" s="452"/>
      <c r="B246" s="452"/>
      <c r="C246" s="528"/>
      <c r="D246" s="519"/>
      <c r="E246" s="452"/>
    </row>
    <row r="247" spans="1:5" x14ac:dyDescent="0.15">
      <c r="A247" s="452"/>
      <c r="B247" s="452"/>
      <c r="C247" s="528"/>
      <c r="D247" s="519"/>
      <c r="E247" s="452"/>
    </row>
    <row r="248" spans="1:5" x14ac:dyDescent="0.15">
      <c r="A248" s="664" t="s">
        <v>233</v>
      </c>
      <c r="B248" s="452"/>
      <c r="C248" s="528"/>
      <c r="D248" s="519"/>
      <c r="E248" s="452"/>
    </row>
    <row r="249" spans="1:5" ht="13" customHeight="1" x14ac:dyDescent="0.15">
      <c r="A249" s="1005" t="s">
        <v>234</v>
      </c>
      <c r="B249" s="1005"/>
      <c r="C249" s="1005"/>
      <c r="D249" s="519"/>
      <c r="E249" s="452"/>
    </row>
  </sheetData>
  <mergeCells count="11">
    <mergeCell ref="B168:N168"/>
    <mergeCell ref="O168:AA168"/>
    <mergeCell ref="AB168:AN168"/>
    <mergeCell ref="A234:C234"/>
    <mergeCell ref="A249:C249"/>
    <mergeCell ref="O113:AA113"/>
    <mergeCell ref="A1:J1"/>
    <mergeCell ref="A33:C33"/>
    <mergeCell ref="A37:A38"/>
    <mergeCell ref="B37:M37"/>
    <mergeCell ref="N37:Y37"/>
  </mergeCells>
  <printOptions horizontalCentered="1"/>
  <pageMargins left="0.75" right="0.75" top="1" bottom="1" header="0.5" footer="0.5"/>
  <pageSetup scale="75" orientation="landscape" r:id="rId1"/>
  <headerFooter alignWithMargins="0"/>
  <rowBreaks count="1" manualBreakCount="1">
    <brk id="6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07D90-4C01-A342-9A01-650AD0D27F36}">
  <sheetPr codeName="Sheet2"/>
  <dimension ref="A1:A12"/>
  <sheetViews>
    <sheetView zoomScaleNormal="100" workbookViewId="0">
      <selection activeCell="A3" sqref="A3"/>
    </sheetView>
  </sheetViews>
  <sheetFormatPr baseColWidth="10" defaultColWidth="11.5" defaultRowHeight="13" x14ac:dyDescent="0.15"/>
  <cols>
    <col min="1" max="1" width="135.5" style="187" customWidth="1"/>
  </cols>
  <sheetData>
    <row r="1" spans="1:1" ht="31" x14ac:dyDescent="0.3">
      <c r="A1" s="209" t="s">
        <v>283</v>
      </c>
    </row>
    <row r="2" spans="1:1" ht="37" customHeight="1" x14ac:dyDescent="0.15"/>
    <row r="3" spans="1:1" ht="207.75" customHeight="1" x14ac:dyDescent="0.15">
      <c r="A3" s="210" t="s">
        <v>284</v>
      </c>
    </row>
    <row r="4" spans="1:1" x14ac:dyDescent="0.15">
      <c r="A4" s="211"/>
    </row>
    <row r="5" spans="1:1" x14ac:dyDescent="0.15">
      <c r="A5" s="212"/>
    </row>
    <row r="6" spans="1:1" x14ac:dyDescent="0.15">
      <c r="A6" s="211"/>
    </row>
    <row r="7" spans="1:1" x14ac:dyDescent="0.15">
      <c r="A7" s="213"/>
    </row>
    <row r="8" spans="1:1" x14ac:dyDescent="0.15">
      <c r="A8" s="212"/>
    </row>
    <row r="9" spans="1:1" x14ac:dyDescent="0.15">
      <c r="A9" s="211"/>
    </row>
    <row r="10" spans="1:1" x14ac:dyDescent="0.15">
      <c r="A10" s="212"/>
    </row>
    <row r="11" spans="1:1" ht="12" customHeight="1" x14ac:dyDescent="0.15"/>
    <row r="12" spans="1:1" x14ac:dyDescent="0.15">
      <c r="A12" s="212"/>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65BB-16AC-554B-9F97-FCB0D82673E3}">
  <sheetPr codeName="Sheet17"/>
  <dimension ref="A2:U168"/>
  <sheetViews>
    <sheetView topLeftCell="K1" workbookViewId="0">
      <selection activeCell="AP36" sqref="AP36"/>
    </sheetView>
  </sheetViews>
  <sheetFormatPr baseColWidth="10" defaultRowHeight="13" x14ac:dyDescent="0.15"/>
  <cols>
    <col min="1" max="1" width="10.83203125" style="197"/>
    <col min="14" max="17" width="13.6640625" customWidth="1"/>
    <col min="18" max="18" width="44.83203125" customWidth="1"/>
    <col min="19" max="19" width="13.1640625" customWidth="1"/>
  </cols>
  <sheetData>
    <row r="2" spans="1:20" x14ac:dyDescent="0.15">
      <c r="A2" s="173" t="s">
        <v>612</v>
      </c>
      <c r="R2" t="s">
        <v>613</v>
      </c>
      <c r="S2" t="s">
        <v>614</v>
      </c>
      <c r="T2" t="s">
        <v>615</v>
      </c>
    </row>
    <row r="3" spans="1:20" x14ac:dyDescent="0.15">
      <c r="A3" s="665" t="s">
        <v>616</v>
      </c>
      <c r="B3" s="423" t="s">
        <v>617</v>
      </c>
      <c r="C3" s="423" t="s">
        <v>618</v>
      </c>
      <c r="D3" s="423" t="s">
        <v>619</v>
      </c>
      <c r="R3">
        <v>2012</v>
      </c>
      <c r="S3">
        <v>39</v>
      </c>
      <c r="T3">
        <v>21</v>
      </c>
    </row>
    <row r="4" spans="1:20" x14ac:dyDescent="0.15">
      <c r="A4" s="666">
        <v>40909</v>
      </c>
      <c r="B4">
        <v>920</v>
      </c>
      <c r="D4">
        <v>920</v>
      </c>
      <c r="R4">
        <v>2013</v>
      </c>
      <c r="S4">
        <v>248</v>
      </c>
      <c r="T4">
        <v>176</v>
      </c>
    </row>
    <row r="5" spans="1:20" x14ac:dyDescent="0.15">
      <c r="A5" s="666">
        <v>40940</v>
      </c>
      <c r="B5">
        <v>9</v>
      </c>
      <c r="D5">
        <v>929</v>
      </c>
      <c r="R5">
        <v>2014</v>
      </c>
      <c r="S5">
        <v>434</v>
      </c>
      <c r="T5">
        <v>395</v>
      </c>
    </row>
    <row r="6" spans="1:20" x14ac:dyDescent="0.15">
      <c r="A6" s="666">
        <v>40969</v>
      </c>
      <c r="B6">
        <v>6</v>
      </c>
      <c r="D6">
        <v>935</v>
      </c>
      <c r="R6">
        <v>2015</v>
      </c>
      <c r="S6">
        <v>2069</v>
      </c>
      <c r="T6">
        <v>1832</v>
      </c>
    </row>
    <row r="7" spans="1:20" x14ac:dyDescent="0.15">
      <c r="A7" s="666">
        <v>41000</v>
      </c>
      <c r="B7">
        <v>8</v>
      </c>
      <c r="D7">
        <v>943</v>
      </c>
      <c r="R7">
        <v>2016</v>
      </c>
      <c r="S7">
        <v>903</v>
      </c>
      <c r="T7">
        <v>986</v>
      </c>
    </row>
    <row r="8" spans="1:20" x14ac:dyDescent="0.15">
      <c r="A8" s="666">
        <v>41030</v>
      </c>
      <c r="B8">
        <v>7</v>
      </c>
      <c r="D8">
        <v>950</v>
      </c>
      <c r="R8">
        <v>2017</v>
      </c>
      <c r="S8">
        <v>557</v>
      </c>
      <c r="T8">
        <v>549</v>
      </c>
    </row>
    <row r="9" spans="1:20" x14ac:dyDescent="0.15">
      <c r="A9" s="666">
        <v>41061</v>
      </c>
      <c r="B9">
        <v>13</v>
      </c>
      <c r="D9">
        <v>963</v>
      </c>
      <c r="R9">
        <v>2018</v>
      </c>
      <c r="S9">
        <v>1303</v>
      </c>
      <c r="T9">
        <v>1225</v>
      </c>
    </row>
    <row r="10" spans="1:20" x14ac:dyDescent="0.15">
      <c r="A10" s="666">
        <v>41091</v>
      </c>
      <c r="B10">
        <v>26</v>
      </c>
      <c r="D10">
        <v>989</v>
      </c>
      <c r="R10">
        <v>2019</v>
      </c>
      <c r="S10">
        <v>837</v>
      </c>
      <c r="T10">
        <v>697</v>
      </c>
    </row>
    <row r="11" spans="1:20" x14ac:dyDescent="0.15">
      <c r="A11" s="666">
        <v>41122</v>
      </c>
      <c r="B11">
        <v>1</v>
      </c>
      <c r="D11">
        <v>990</v>
      </c>
      <c r="R11">
        <v>2020</v>
      </c>
      <c r="S11">
        <v>1492</v>
      </c>
      <c r="T11">
        <v>1017</v>
      </c>
    </row>
    <row r="12" spans="1:20" x14ac:dyDescent="0.15">
      <c r="A12" s="666">
        <v>41153</v>
      </c>
      <c r="B12">
        <v>28</v>
      </c>
      <c r="D12">
        <v>1018</v>
      </c>
      <c r="R12">
        <v>2021</v>
      </c>
      <c r="S12">
        <v>1353</v>
      </c>
      <c r="T12">
        <v>1067</v>
      </c>
    </row>
    <row r="13" spans="1:20" x14ac:dyDescent="0.15">
      <c r="A13" s="666">
        <v>41183</v>
      </c>
      <c r="B13">
        <v>6</v>
      </c>
      <c r="D13">
        <v>1024</v>
      </c>
      <c r="R13">
        <v>2022</v>
      </c>
      <c r="S13">
        <v>1114</v>
      </c>
      <c r="T13">
        <v>847</v>
      </c>
    </row>
    <row r="14" spans="1:20" x14ac:dyDescent="0.15">
      <c r="A14" s="666">
        <v>41214</v>
      </c>
      <c r="B14">
        <v>41</v>
      </c>
      <c r="D14">
        <v>1065</v>
      </c>
      <c r="R14">
        <v>2023</v>
      </c>
      <c r="S14">
        <v>1405</v>
      </c>
      <c r="T14">
        <v>989</v>
      </c>
    </row>
    <row r="15" spans="1:20" x14ac:dyDescent="0.15">
      <c r="A15" s="666">
        <v>41244</v>
      </c>
      <c r="B15">
        <v>3</v>
      </c>
      <c r="D15">
        <v>1068</v>
      </c>
      <c r="R15">
        <v>2024</v>
      </c>
      <c r="S15">
        <v>1086</v>
      </c>
      <c r="T15">
        <v>978</v>
      </c>
    </row>
    <row r="16" spans="1:20" x14ac:dyDescent="0.15">
      <c r="A16" s="666">
        <v>41275</v>
      </c>
      <c r="B16">
        <v>7</v>
      </c>
      <c r="D16">
        <v>1075</v>
      </c>
      <c r="Q16" t="s">
        <v>540</v>
      </c>
      <c r="R16">
        <v>2025</v>
      </c>
      <c r="S16">
        <v>1340</v>
      </c>
      <c r="T16">
        <v>1614</v>
      </c>
    </row>
    <row r="17" spans="1:19" ht="37" customHeight="1" x14ac:dyDescent="0.15">
      <c r="A17" s="666">
        <v>41306</v>
      </c>
      <c r="B17">
        <v>4</v>
      </c>
      <c r="D17">
        <v>1079</v>
      </c>
    </row>
    <row r="18" spans="1:19" x14ac:dyDescent="0.15">
      <c r="A18" s="666">
        <v>41334</v>
      </c>
      <c r="B18">
        <v>13</v>
      </c>
      <c r="C18">
        <v>5</v>
      </c>
      <c r="D18">
        <v>1092</v>
      </c>
    </row>
    <row r="19" spans="1:19" x14ac:dyDescent="0.15">
      <c r="A19" s="666">
        <v>41365</v>
      </c>
      <c r="B19">
        <v>42</v>
      </c>
      <c r="D19">
        <v>1134</v>
      </c>
    </row>
    <row r="20" spans="1:19" x14ac:dyDescent="0.15">
      <c r="A20" s="666">
        <v>41395</v>
      </c>
      <c r="B20">
        <v>7</v>
      </c>
      <c r="D20">
        <v>1141</v>
      </c>
      <c r="Q20" t="s">
        <v>540</v>
      </c>
      <c r="R20" t="s">
        <v>615</v>
      </c>
      <c r="S20" t="s">
        <v>614</v>
      </c>
    </row>
    <row r="21" spans="1:19" x14ac:dyDescent="0.15">
      <c r="A21" s="666">
        <v>41426</v>
      </c>
      <c r="B21">
        <v>32</v>
      </c>
      <c r="C21">
        <v>3</v>
      </c>
      <c r="D21">
        <v>1173</v>
      </c>
      <c r="Q21" s="666">
        <v>45596</v>
      </c>
      <c r="R21">
        <v>78</v>
      </c>
      <c r="S21">
        <v>89</v>
      </c>
    </row>
    <row r="22" spans="1:19" x14ac:dyDescent="0.15">
      <c r="A22" s="666">
        <v>41456</v>
      </c>
      <c r="B22">
        <v>32</v>
      </c>
      <c r="D22">
        <v>1205</v>
      </c>
      <c r="Q22" s="666">
        <v>45597</v>
      </c>
      <c r="R22">
        <v>36</v>
      </c>
      <c r="S22">
        <v>65</v>
      </c>
    </row>
    <row r="23" spans="1:19" x14ac:dyDescent="0.15">
      <c r="A23" s="666">
        <v>41487</v>
      </c>
      <c r="B23">
        <v>39</v>
      </c>
      <c r="D23">
        <v>1244</v>
      </c>
      <c r="Q23" s="666">
        <v>45627</v>
      </c>
      <c r="R23">
        <v>47</v>
      </c>
      <c r="S23">
        <v>142</v>
      </c>
    </row>
    <row r="24" spans="1:19" x14ac:dyDescent="0.15">
      <c r="A24" s="666">
        <v>41518</v>
      </c>
      <c r="B24">
        <v>15</v>
      </c>
      <c r="D24">
        <v>1259</v>
      </c>
      <c r="Q24" s="666">
        <v>45658</v>
      </c>
      <c r="R24">
        <v>76</v>
      </c>
      <c r="S24">
        <v>107</v>
      </c>
    </row>
    <row r="25" spans="1:19" x14ac:dyDescent="0.15">
      <c r="A25" s="666">
        <v>41548</v>
      </c>
      <c r="B25">
        <v>13</v>
      </c>
      <c r="D25">
        <v>1272</v>
      </c>
      <c r="Q25" s="666">
        <v>45689</v>
      </c>
      <c r="R25">
        <v>110</v>
      </c>
      <c r="S25">
        <v>96</v>
      </c>
    </row>
    <row r="26" spans="1:19" x14ac:dyDescent="0.15">
      <c r="A26" s="666">
        <v>41579</v>
      </c>
      <c r="B26">
        <v>3</v>
      </c>
      <c r="D26">
        <v>1275</v>
      </c>
      <c r="Q26" s="666">
        <v>45717</v>
      </c>
      <c r="R26">
        <v>333</v>
      </c>
      <c r="S26">
        <v>332</v>
      </c>
    </row>
    <row r="27" spans="1:19" x14ac:dyDescent="0.15">
      <c r="A27" s="666">
        <v>41609</v>
      </c>
      <c r="B27">
        <v>31</v>
      </c>
      <c r="C27">
        <v>1</v>
      </c>
      <c r="D27">
        <v>1306</v>
      </c>
      <c r="Q27" s="666">
        <v>45748</v>
      </c>
      <c r="R27">
        <v>183</v>
      </c>
      <c r="S27">
        <v>172</v>
      </c>
    </row>
    <row r="28" spans="1:19" x14ac:dyDescent="0.15">
      <c r="A28" s="666">
        <v>41640</v>
      </c>
      <c r="B28">
        <v>21</v>
      </c>
      <c r="D28">
        <v>1327</v>
      </c>
      <c r="Q28" s="666">
        <v>45778</v>
      </c>
      <c r="R28">
        <v>203</v>
      </c>
      <c r="S28">
        <v>78</v>
      </c>
    </row>
    <row r="29" spans="1:19" x14ac:dyDescent="0.15">
      <c r="A29" s="666">
        <v>41671</v>
      </c>
      <c r="B29">
        <v>24</v>
      </c>
      <c r="D29">
        <v>1351</v>
      </c>
      <c r="Q29" s="666">
        <v>45809</v>
      </c>
      <c r="R29">
        <v>78</v>
      </c>
      <c r="S29">
        <v>102</v>
      </c>
    </row>
    <row r="30" spans="1:19" x14ac:dyDescent="0.15">
      <c r="A30" s="666">
        <v>41699</v>
      </c>
      <c r="B30">
        <v>46</v>
      </c>
      <c r="C30">
        <v>2</v>
      </c>
      <c r="D30">
        <v>1397</v>
      </c>
      <c r="Q30" s="666">
        <v>45839</v>
      </c>
      <c r="R30">
        <v>-9</v>
      </c>
      <c r="S30">
        <v>185</v>
      </c>
    </row>
    <row r="31" spans="1:19" x14ac:dyDescent="0.15">
      <c r="A31" s="666">
        <v>41730</v>
      </c>
      <c r="B31">
        <v>122</v>
      </c>
      <c r="C31">
        <v>15</v>
      </c>
      <c r="D31">
        <v>1519</v>
      </c>
      <c r="Q31" s="666">
        <v>45870</v>
      </c>
      <c r="R31">
        <v>94</v>
      </c>
      <c r="S31">
        <v>146</v>
      </c>
    </row>
    <row r="32" spans="1:19" x14ac:dyDescent="0.15">
      <c r="A32" s="666">
        <v>41760</v>
      </c>
      <c r="B32">
        <v>119</v>
      </c>
      <c r="D32">
        <v>1638</v>
      </c>
      <c r="Q32" s="666">
        <v>45901</v>
      </c>
      <c r="R32">
        <v>111</v>
      </c>
      <c r="S32">
        <v>100</v>
      </c>
    </row>
    <row r="33" spans="1:21" x14ac:dyDescent="0.15">
      <c r="A33" s="666">
        <v>41791</v>
      </c>
      <c r="B33">
        <v>8</v>
      </c>
      <c r="D33">
        <v>1646</v>
      </c>
      <c r="R33">
        <f>SUM(R21:R32)</f>
        <v>1340</v>
      </c>
      <c r="S33">
        <f>SUM(S21:S32)</f>
        <v>1614</v>
      </c>
    </row>
    <row r="34" spans="1:21" x14ac:dyDescent="0.15">
      <c r="A34" s="666">
        <v>41821</v>
      </c>
      <c r="B34">
        <v>50</v>
      </c>
      <c r="D34">
        <v>1696</v>
      </c>
    </row>
    <row r="35" spans="1:21" x14ac:dyDescent="0.15">
      <c r="A35" s="666">
        <v>41852</v>
      </c>
      <c r="B35">
        <v>105</v>
      </c>
      <c r="D35">
        <v>1801</v>
      </c>
    </row>
    <row r="36" spans="1:21" x14ac:dyDescent="0.15">
      <c r="A36" s="666">
        <v>41883</v>
      </c>
      <c r="B36">
        <v>88</v>
      </c>
      <c r="D36">
        <v>1889</v>
      </c>
    </row>
    <row r="37" spans="1:21" x14ac:dyDescent="0.15">
      <c r="A37" s="666">
        <v>41913</v>
      </c>
      <c r="B37">
        <v>400</v>
      </c>
      <c r="D37">
        <v>2289</v>
      </c>
    </row>
    <row r="38" spans="1:21" x14ac:dyDescent="0.15">
      <c r="A38" s="666">
        <v>41944</v>
      </c>
      <c r="B38">
        <v>37</v>
      </c>
      <c r="D38">
        <v>2326</v>
      </c>
    </row>
    <row r="39" spans="1:21" x14ac:dyDescent="0.15">
      <c r="A39" s="666">
        <v>41974</v>
      </c>
      <c r="B39">
        <v>83</v>
      </c>
      <c r="D39">
        <v>2409</v>
      </c>
    </row>
    <row r="40" spans="1:21" x14ac:dyDescent="0.15">
      <c r="A40" s="666">
        <v>42005</v>
      </c>
      <c r="B40">
        <v>58</v>
      </c>
      <c r="D40">
        <v>2467</v>
      </c>
    </row>
    <row r="41" spans="1:21" x14ac:dyDescent="0.15">
      <c r="A41" s="666">
        <v>42036</v>
      </c>
      <c r="B41">
        <v>13</v>
      </c>
      <c r="D41">
        <v>2480</v>
      </c>
    </row>
    <row r="42" spans="1:21" ht="14" thickBot="1" x14ac:dyDescent="0.2">
      <c r="A42" s="666">
        <v>42064</v>
      </c>
      <c r="B42">
        <v>491</v>
      </c>
      <c r="D42">
        <v>2971</v>
      </c>
    </row>
    <row r="43" spans="1:21" ht="105" x14ac:dyDescent="0.15">
      <c r="A43" s="666">
        <v>42095</v>
      </c>
      <c r="B43">
        <v>45</v>
      </c>
      <c r="D43">
        <v>3016</v>
      </c>
      <c r="R43" s="667" t="s">
        <v>392</v>
      </c>
      <c r="S43" s="668" t="s">
        <v>620</v>
      </c>
      <c r="T43" s="668" t="s">
        <v>621</v>
      </c>
      <c r="U43" s="669" t="s">
        <v>622</v>
      </c>
    </row>
    <row r="44" spans="1:21" x14ac:dyDescent="0.15">
      <c r="A44" s="666">
        <v>42125</v>
      </c>
      <c r="B44">
        <v>148</v>
      </c>
      <c r="D44">
        <v>3164</v>
      </c>
      <c r="R44" t="s">
        <v>4</v>
      </c>
      <c r="S44">
        <v>2210</v>
      </c>
      <c r="T44">
        <v>102</v>
      </c>
      <c r="U44">
        <f>SUM(S44:T44)</f>
        <v>2312</v>
      </c>
    </row>
    <row r="45" spans="1:21" x14ac:dyDescent="0.15">
      <c r="A45" s="666">
        <v>42156</v>
      </c>
      <c r="B45">
        <v>89</v>
      </c>
      <c r="D45">
        <v>3253</v>
      </c>
      <c r="R45" t="s">
        <v>228</v>
      </c>
      <c r="S45">
        <v>43</v>
      </c>
      <c r="T45">
        <v>32</v>
      </c>
      <c r="U45">
        <f t="shared" ref="U45:U67" si="0">SUM(S45:T45)</f>
        <v>75</v>
      </c>
    </row>
    <row r="46" spans="1:21" x14ac:dyDescent="0.15">
      <c r="A46" s="666">
        <v>42186</v>
      </c>
      <c r="B46">
        <v>188</v>
      </c>
      <c r="D46">
        <v>3441</v>
      </c>
      <c r="R46" t="s">
        <v>6</v>
      </c>
      <c r="S46">
        <v>179</v>
      </c>
      <c r="T46">
        <v>0</v>
      </c>
      <c r="U46">
        <f t="shared" si="0"/>
        <v>179</v>
      </c>
    </row>
    <row r="47" spans="1:21" x14ac:dyDescent="0.15">
      <c r="A47" s="666">
        <v>42217</v>
      </c>
      <c r="B47">
        <v>141</v>
      </c>
      <c r="D47">
        <v>3582</v>
      </c>
      <c r="R47" t="s">
        <v>623</v>
      </c>
      <c r="S47">
        <v>45</v>
      </c>
      <c r="T47">
        <v>17</v>
      </c>
      <c r="U47">
        <f t="shared" si="0"/>
        <v>62</v>
      </c>
    </row>
    <row r="48" spans="1:21" x14ac:dyDescent="0.15">
      <c r="A48" s="666">
        <v>42248</v>
      </c>
      <c r="B48">
        <v>203</v>
      </c>
      <c r="D48">
        <v>3785</v>
      </c>
      <c r="R48" t="s">
        <v>624</v>
      </c>
      <c r="S48">
        <v>26</v>
      </c>
      <c r="T48">
        <v>3</v>
      </c>
      <c r="U48">
        <f t="shared" si="0"/>
        <v>29</v>
      </c>
    </row>
    <row r="49" spans="1:21" x14ac:dyDescent="0.15">
      <c r="A49" s="666">
        <v>42278</v>
      </c>
      <c r="B49">
        <v>26</v>
      </c>
      <c r="D49">
        <v>3811</v>
      </c>
      <c r="R49" t="s">
        <v>625</v>
      </c>
      <c r="S49">
        <v>12</v>
      </c>
      <c r="T49">
        <v>0</v>
      </c>
      <c r="U49">
        <f t="shared" si="0"/>
        <v>12</v>
      </c>
    </row>
    <row r="50" spans="1:21" x14ac:dyDescent="0.15">
      <c r="A50" s="666">
        <v>42309</v>
      </c>
      <c r="B50">
        <v>35</v>
      </c>
      <c r="D50">
        <v>3846</v>
      </c>
      <c r="R50" t="s">
        <v>8</v>
      </c>
      <c r="S50">
        <v>2136</v>
      </c>
      <c r="T50">
        <v>803</v>
      </c>
      <c r="U50">
        <f t="shared" si="0"/>
        <v>2939</v>
      </c>
    </row>
    <row r="51" spans="1:21" x14ac:dyDescent="0.15">
      <c r="A51" s="666">
        <v>42339</v>
      </c>
      <c r="B51">
        <v>32</v>
      </c>
      <c r="D51">
        <v>3878</v>
      </c>
      <c r="R51" t="s">
        <v>229</v>
      </c>
      <c r="S51">
        <v>773</v>
      </c>
      <c r="T51">
        <v>0</v>
      </c>
      <c r="U51">
        <f t="shared" si="0"/>
        <v>773</v>
      </c>
    </row>
    <row r="52" spans="1:21" x14ac:dyDescent="0.15">
      <c r="A52" s="666">
        <v>42370</v>
      </c>
      <c r="B52">
        <v>102</v>
      </c>
      <c r="D52">
        <v>3980</v>
      </c>
      <c r="R52" t="s">
        <v>10</v>
      </c>
      <c r="S52">
        <v>295</v>
      </c>
      <c r="T52">
        <v>0</v>
      </c>
      <c r="U52">
        <f t="shared" si="0"/>
        <v>295</v>
      </c>
    </row>
    <row r="53" spans="1:21" x14ac:dyDescent="0.15">
      <c r="A53" s="666">
        <v>42401</v>
      </c>
      <c r="B53">
        <v>67</v>
      </c>
      <c r="D53">
        <v>4047</v>
      </c>
      <c r="R53" t="s">
        <v>626</v>
      </c>
      <c r="S53">
        <v>7</v>
      </c>
      <c r="T53">
        <v>1</v>
      </c>
      <c r="U53">
        <f t="shared" si="0"/>
        <v>8</v>
      </c>
    </row>
    <row r="54" spans="1:21" x14ac:dyDescent="0.15">
      <c r="A54" s="666">
        <v>42430</v>
      </c>
      <c r="B54">
        <v>309</v>
      </c>
      <c r="D54">
        <v>4356</v>
      </c>
      <c r="R54" t="s">
        <v>627</v>
      </c>
      <c r="S54">
        <v>4</v>
      </c>
      <c r="T54">
        <v>0</v>
      </c>
      <c r="U54">
        <f t="shared" si="0"/>
        <v>4</v>
      </c>
    </row>
    <row r="55" spans="1:21" x14ac:dyDescent="0.15">
      <c r="A55" s="666">
        <v>42461</v>
      </c>
      <c r="B55">
        <v>21</v>
      </c>
      <c r="D55">
        <v>4377</v>
      </c>
      <c r="R55" t="s">
        <v>628</v>
      </c>
      <c r="S55">
        <v>370</v>
      </c>
      <c r="T55">
        <v>0</v>
      </c>
      <c r="U55">
        <f t="shared" si="0"/>
        <v>370</v>
      </c>
    </row>
    <row r="56" spans="1:21" x14ac:dyDescent="0.15">
      <c r="A56" s="666">
        <v>42491</v>
      </c>
      <c r="B56">
        <v>98</v>
      </c>
      <c r="D56">
        <v>4475</v>
      </c>
      <c r="R56" t="s">
        <v>11</v>
      </c>
      <c r="S56">
        <v>1006</v>
      </c>
      <c r="T56">
        <v>24</v>
      </c>
      <c r="U56">
        <f t="shared" si="0"/>
        <v>1030</v>
      </c>
    </row>
    <row r="57" spans="1:21" x14ac:dyDescent="0.15">
      <c r="A57" s="666">
        <v>42522</v>
      </c>
      <c r="B57">
        <v>48</v>
      </c>
      <c r="D57">
        <v>4523</v>
      </c>
      <c r="R57" t="s">
        <v>629</v>
      </c>
      <c r="S57">
        <v>6</v>
      </c>
      <c r="T57">
        <v>0</v>
      </c>
      <c r="U57">
        <f t="shared" si="0"/>
        <v>6</v>
      </c>
    </row>
    <row r="58" spans="1:21" x14ac:dyDescent="0.15">
      <c r="A58" s="666">
        <v>42552</v>
      </c>
      <c r="B58">
        <v>83</v>
      </c>
      <c r="D58">
        <v>4606</v>
      </c>
      <c r="R58" t="s">
        <v>630</v>
      </c>
      <c r="S58">
        <v>1</v>
      </c>
      <c r="T58">
        <v>0</v>
      </c>
      <c r="U58">
        <f t="shared" si="0"/>
        <v>1</v>
      </c>
    </row>
    <row r="59" spans="1:21" x14ac:dyDescent="0.15">
      <c r="A59" s="666">
        <v>42583</v>
      </c>
      <c r="B59">
        <v>275</v>
      </c>
      <c r="D59">
        <v>4881</v>
      </c>
      <c r="R59" t="s">
        <v>230</v>
      </c>
      <c r="S59">
        <v>1416</v>
      </c>
      <c r="T59">
        <v>73</v>
      </c>
      <c r="U59">
        <f t="shared" si="0"/>
        <v>1489</v>
      </c>
    </row>
    <row r="60" spans="1:21" x14ac:dyDescent="0.15">
      <c r="A60" s="666">
        <v>42614</v>
      </c>
      <c r="B60">
        <v>28</v>
      </c>
      <c r="D60">
        <v>4909</v>
      </c>
      <c r="R60" t="s">
        <v>13</v>
      </c>
      <c r="S60">
        <v>1334</v>
      </c>
      <c r="T60">
        <v>65</v>
      </c>
      <c r="U60">
        <f t="shared" si="0"/>
        <v>1399</v>
      </c>
    </row>
    <row r="61" spans="1:21" x14ac:dyDescent="0.15">
      <c r="A61" s="666">
        <v>42644</v>
      </c>
      <c r="B61">
        <v>53</v>
      </c>
      <c r="D61">
        <v>4962</v>
      </c>
      <c r="R61" t="s">
        <v>231</v>
      </c>
      <c r="S61">
        <v>2123</v>
      </c>
      <c r="T61">
        <v>0</v>
      </c>
      <c r="U61">
        <f t="shared" si="0"/>
        <v>2123</v>
      </c>
    </row>
    <row r="62" spans="1:21" x14ac:dyDescent="0.15">
      <c r="A62" s="666">
        <v>42675</v>
      </c>
      <c r="B62">
        <v>48</v>
      </c>
      <c r="D62">
        <v>5010</v>
      </c>
      <c r="R62" t="s">
        <v>631</v>
      </c>
      <c r="S62">
        <v>7</v>
      </c>
      <c r="T62">
        <v>0</v>
      </c>
      <c r="U62">
        <f t="shared" si="0"/>
        <v>7</v>
      </c>
    </row>
    <row r="63" spans="1:21" x14ac:dyDescent="0.15">
      <c r="A63" s="666">
        <v>42705</v>
      </c>
      <c r="B63">
        <v>17</v>
      </c>
      <c r="D63">
        <v>5027</v>
      </c>
      <c r="R63" t="s">
        <v>15</v>
      </c>
      <c r="S63">
        <v>1614</v>
      </c>
      <c r="T63">
        <v>124</v>
      </c>
      <c r="U63">
        <f t="shared" si="0"/>
        <v>1738</v>
      </c>
    </row>
    <row r="64" spans="1:21" x14ac:dyDescent="0.15">
      <c r="A64" s="666">
        <v>42736</v>
      </c>
      <c r="B64">
        <v>23</v>
      </c>
      <c r="D64">
        <v>5050</v>
      </c>
      <c r="R64" t="s">
        <v>632</v>
      </c>
      <c r="S64">
        <v>187</v>
      </c>
      <c r="T64">
        <v>0</v>
      </c>
      <c r="U64">
        <f t="shared" si="0"/>
        <v>187</v>
      </c>
    </row>
    <row r="65" spans="1:21" x14ac:dyDescent="0.15">
      <c r="A65" s="666">
        <v>42767</v>
      </c>
      <c r="B65">
        <v>32</v>
      </c>
      <c r="D65">
        <v>5082</v>
      </c>
      <c r="R65" t="s">
        <v>633</v>
      </c>
      <c r="S65">
        <v>12</v>
      </c>
      <c r="T65">
        <v>5</v>
      </c>
      <c r="U65">
        <f t="shared" si="0"/>
        <v>17</v>
      </c>
    </row>
    <row r="66" spans="1:21" x14ac:dyDescent="0.15">
      <c r="A66" s="666">
        <v>42795</v>
      </c>
      <c r="B66">
        <v>89</v>
      </c>
      <c r="D66">
        <v>5171</v>
      </c>
      <c r="R66" t="s">
        <v>16</v>
      </c>
      <c r="S66">
        <v>343</v>
      </c>
      <c r="T66">
        <v>0</v>
      </c>
      <c r="U66">
        <f t="shared" si="0"/>
        <v>343</v>
      </c>
    </row>
    <row r="67" spans="1:21" x14ac:dyDescent="0.15">
      <c r="A67" s="666">
        <v>42826</v>
      </c>
      <c r="B67">
        <v>46</v>
      </c>
      <c r="D67">
        <v>5217</v>
      </c>
      <c r="R67" t="s">
        <v>634</v>
      </c>
      <c r="S67">
        <v>9</v>
      </c>
      <c r="T67">
        <v>0</v>
      </c>
      <c r="U67">
        <f t="shared" si="0"/>
        <v>9</v>
      </c>
    </row>
    <row r="68" spans="1:21" x14ac:dyDescent="0.15">
      <c r="A68" s="666">
        <v>42856</v>
      </c>
      <c r="B68">
        <v>85</v>
      </c>
      <c r="D68">
        <v>5302</v>
      </c>
      <c r="S68">
        <f>SUM(S44:S67)</f>
        <v>14158</v>
      </c>
      <c r="T68">
        <f>SUM(T44:T67)</f>
        <v>1249</v>
      </c>
      <c r="U68">
        <f>SUM(U44:U67)</f>
        <v>15407</v>
      </c>
    </row>
    <row r="69" spans="1:21" x14ac:dyDescent="0.15">
      <c r="A69" s="666">
        <v>42887</v>
      </c>
      <c r="B69">
        <v>108</v>
      </c>
      <c r="D69">
        <v>5410</v>
      </c>
    </row>
    <row r="70" spans="1:21" x14ac:dyDescent="0.15">
      <c r="A70" s="666">
        <v>42917</v>
      </c>
      <c r="B70">
        <v>76</v>
      </c>
      <c r="D70">
        <v>5486</v>
      </c>
      <c r="Q70" t="s">
        <v>4</v>
      </c>
      <c r="R70" s="182" t="s">
        <v>635</v>
      </c>
    </row>
    <row r="71" spans="1:21" x14ac:dyDescent="0.15">
      <c r="A71" s="666">
        <v>42948</v>
      </c>
      <c r="B71">
        <v>48</v>
      </c>
      <c r="D71">
        <v>5534</v>
      </c>
      <c r="Q71" t="s">
        <v>228</v>
      </c>
      <c r="R71" s="182" t="s">
        <v>636</v>
      </c>
    </row>
    <row r="72" spans="1:21" x14ac:dyDescent="0.15">
      <c r="A72" s="666">
        <v>42979</v>
      </c>
      <c r="B72">
        <v>63</v>
      </c>
      <c r="D72">
        <v>5597</v>
      </c>
      <c r="Q72" t="s">
        <v>637</v>
      </c>
      <c r="R72" s="182" t="s">
        <v>638</v>
      </c>
    </row>
    <row r="73" spans="1:21" x14ac:dyDescent="0.15">
      <c r="A73" s="666">
        <v>43009</v>
      </c>
      <c r="B73">
        <v>112</v>
      </c>
      <c r="D73">
        <v>5709</v>
      </c>
      <c r="Q73" t="s">
        <v>623</v>
      </c>
      <c r="R73" s="182" t="s">
        <v>639</v>
      </c>
    </row>
    <row r="74" spans="1:21" x14ac:dyDescent="0.15">
      <c r="A74" s="666">
        <v>43040</v>
      </c>
      <c r="B74">
        <v>123</v>
      </c>
      <c r="D74">
        <v>5832</v>
      </c>
      <c r="Q74" t="s">
        <v>640</v>
      </c>
      <c r="R74" s="182" t="s">
        <v>641</v>
      </c>
    </row>
    <row r="75" spans="1:21" x14ac:dyDescent="0.15">
      <c r="A75" s="666">
        <v>43070</v>
      </c>
      <c r="B75">
        <v>314</v>
      </c>
      <c r="D75">
        <v>6146</v>
      </c>
      <c r="Q75" t="s">
        <v>625</v>
      </c>
      <c r="R75" s="182" t="s">
        <v>642</v>
      </c>
    </row>
    <row r="76" spans="1:21" x14ac:dyDescent="0.15">
      <c r="A76" s="666">
        <v>43101</v>
      </c>
      <c r="B76">
        <v>52</v>
      </c>
      <c r="D76">
        <v>6198</v>
      </c>
      <c r="Q76" t="s">
        <v>8</v>
      </c>
      <c r="R76" s="182" t="s">
        <v>643</v>
      </c>
    </row>
    <row r="77" spans="1:21" x14ac:dyDescent="0.15">
      <c r="A77" s="666">
        <v>43132</v>
      </c>
      <c r="B77">
        <v>138</v>
      </c>
      <c r="D77">
        <v>6336</v>
      </c>
      <c r="Q77" t="s">
        <v>229</v>
      </c>
      <c r="R77" s="182" t="s">
        <v>644</v>
      </c>
    </row>
    <row r="78" spans="1:21" x14ac:dyDescent="0.15">
      <c r="A78" s="666">
        <v>43160</v>
      </c>
      <c r="B78">
        <v>91</v>
      </c>
      <c r="D78">
        <v>6427</v>
      </c>
      <c r="Q78" t="s">
        <v>10</v>
      </c>
      <c r="R78" s="182" t="s">
        <v>645</v>
      </c>
    </row>
    <row r="79" spans="1:21" x14ac:dyDescent="0.15">
      <c r="A79" s="666">
        <v>43191</v>
      </c>
      <c r="B79">
        <v>103</v>
      </c>
      <c r="D79">
        <v>6530</v>
      </c>
      <c r="Q79" t="s">
        <v>626</v>
      </c>
      <c r="R79" s="182" t="s">
        <v>646</v>
      </c>
    </row>
    <row r="80" spans="1:21" x14ac:dyDescent="0.15">
      <c r="A80" s="666">
        <v>43221</v>
      </c>
      <c r="B80">
        <v>72</v>
      </c>
      <c r="D80">
        <v>6602</v>
      </c>
      <c r="Q80" t="s">
        <v>627</v>
      </c>
      <c r="R80" s="182" t="s">
        <v>647</v>
      </c>
    </row>
    <row r="81" spans="1:18" x14ac:dyDescent="0.15">
      <c r="A81" s="666">
        <v>43252</v>
      </c>
      <c r="B81">
        <v>206</v>
      </c>
      <c r="D81">
        <v>6808</v>
      </c>
      <c r="Q81" t="s">
        <v>628</v>
      </c>
      <c r="R81" s="182" t="s">
        <v>648</v>
      </c>
    </row>
    <row r="82" spans="1:18" x14ac:dyDescent="0.15">
      <c r="A82" s="666">
        <v>43282</v>
      </c>
      <c r="B82">
        <v>58</v>
      </c>
      <c r="D82">
        <v>6866</v>
      </c>
      <c r="Q82" t="s">
        <v>11</v>
      </c>
      <c r="R82" s="182" t="s">
        <v>649</v>
      </c>
    </row>
    <row r="83" spans="1:18" x14ac:dyDescent="0.15">
      <c r="A83" s="666">
        <v>43313</v>
      </c>
      <c r="B83">
        <v>45</v>
      </c>
      <c r="D83">
        <v>6911</v>
      </c>
      <c r="Q83" t="s">
        <v>629</v>
      </c>
      <c r="R83" s="182" t="s">
        <v>650</v>
      </c>
    </row>
    <row r="84" spans="1:18" x14ac:dyDescent="0.15">
      <c r="A84" s="666">
        <v>43344</v>
      </c>
      <c r="B84">
        <v>79</v>
      </c>
      <c r="D84">
        <v>6990</v>
      </c>
      <c r="Q84" t="s">
        <v>230</v>
      </c>
      <c r="R84" s="182" t="s">
        <v>651</v>
      </c>
    </row>
    <row r="85" spans="1:18" x14ac:dyDescent="0.15">
      <c r="A85" s="666">
        <v>43374</v>
      </c>
      <c r="B85">
        <v>73</v>
      </c>
      <c r="D85">
        <v>7063</v>
      </c>
      <c r="Q85" t="s">
        <v>13</v>
      </c>
      <c r="R85" s="182" t="s">
        <v>652</v>
      </c>
    </row>
    <row r="86" spans="1:18" x14ac:dyDescent="0.15">
      <c r="A86" s="666">
        <v>43405</v>
      </c>
      <c r="B86">
        <v>58</v>
      </c>
      <c r="D86">
        <v>7121</v>
      </c>
      <c r="Q86" t="s">
        <v>231</v>
      </c>
      <c r="R86" s="182" t="s">
        <v>653</v>
      </c>
    </row>
    <row r="87" spans="1:18" x14ac:dyDescent="0.15">
      <c r="A87" s="666">
        <v>43435</v>
      </c>
      <c r="B87">
        <v>68</v>
      </c>
      <c r="D87">
        <v>7189</v>
      </c>
      <c r="Q87" t="s">
        <v>631</v>
      </c>
      <c r="R87" s="182" t="s">
        <v>654</v>
      </c>
    </row>
    <row r="88" spans="1:18" x14ac:dyDescent="0.15">
      <c r="A88" s="666">
        <v>43466</v>
      </c>
      <c r="B88">
        <v>59</v>
      </c>
      <c r="D88">
        <v>7248</v>
      </c>
      <c r="Q88" t="s">
        <v>15</v>
      </c>
      <c r="R88" s="182" t="s">
        <v>655</v>
      </c>
    </row>
    <row r="89" spans="1:18" x14ac:dyDescent="0.15">
      <c r="A89" s="666">
        <v>43497</v>
      </c>
      <c r="B89">
        <v>98</v>
      </c>
      <c r="D89">
        <v>7346</v>
      </c>
      <c r="Q89" t="s">
        <v>632</v>
      </c>
      <c r="R89" s="182" t="s">
        <v>656</v>
      </c>
    </row>
    <row r="90" spans="1:18" x14ac:dyDescent="0.15">
      <c r="A90" s="666">
        <v>43525</v>
      </c>
      <c r="B90">
        <v>49</v>
      </c>
      <c r="D90">
        <v>7395</v>
      </c>
      <c r="Q90" t="s">
        <v>633</v>
      </c>
      <c r="R90" t="s">
        <v>657</v>
      </c>
    </row>
    <row r="91" spans="1:18" x14ac:dyDescent="0.15">
      <c r="A91" s="666">
        <v>43556</v>
      </c>
      <c r="B91">
        <v>64</v>
      </c>
      <c r="D91">
        <v>7459</v>
      </c>
      <c r="Q91" t="s">
        <v>16</v>
      </c>
      <c r="R91" s="182" t="s">
        <v>16</v>
      </c>
    </row>
    <row r="92" spans="1:18" x14ac:dyDescent="0.15">
      <c r="A92" s="666">
        <v>43586</v>
      </c>
      <c r="B92">
        <v>72</v>
      </c>
      <c r="D92">
        <v>7531</v>
      </c>
      <c r="Q92" t="s">
        <v>634</v>
      </c>
      <c r="R92" s="182" t="s">
        <v>658</v>
      </c>
    </row>
    <row r="93" spans="1:18" x14ac:dyDescent="0.15">
      <c r="A93" s="666">
        <v>43617</v>
      </c>
      <c r="B93">
        <v>66</v>
      </c>
      <c r="D93">
        <v>7597</v>
      </c>
    </row>
    <row r="94" spans="1:18" x14ac:dyDescent="0.15">
      <c r="A94" s="666">
        <v>43647</v>
      </c>
      <c r="B94">
        <v>29</v>
      </c>
      <c r="D94">
        <v>7626</v>
      </c>
    </row>
    <row r="95" spans="1:18" x14ac:dyDescent="0.15">
      <c r="A95" s="666">
        <v>43678</v>
      </c>
      <c r="B95">
        <v>253</v>
      </c>
      <c r="D95">
        <v>7879</v>
      </c>
    </row>
    <row r="96" spans="1:18" x14ac:dyDescent="0.15">
      <c r="A96" s="666">
        <v>43709</v>
      </c>
      <c r="B96">
        <v>63</v>
      </c>
      <c r="D96">
        <v>7942</v>
      </c>
    </row>
    <row r="97" spans="1:4" x14ac:dyDescent="0.15">
      <c r="A97" s="666">
        <v>43739</v>
      </c>
      <c r="B97">
        <v>145</v>
      </c>
      <c r="D97">
        <v>8087</v>
      </c>
    </row>
    <row r="98" spans="1:4" x14ac:dyDescent="0.15">
      <c r="A98" s="666">
        <v>43770</v>
      </c>
      <c r="B98">
        <v>85</v>
      </c>
      <c r="D98">
        <v>8172</v>
      </c>
    </row>
    <row r="99" spans="1:4" x14ac:dyDescent="0.15">
      <c r="A99" s="666">
        <v>43800</v>
      </c>
      <c r="B99">
        <v>45</v>
      </c>
      <c r="D99">
        <v>8217</v>
      </c>
    </row>
    <row r="100" spans="1:4" x14ac:dyDescent="0.15">
      <c r="A100" s="666">
        <v>43831</v>
      </c>
      <c r="B100">
        <v>100</v>
      </c>
      <c r="D100">
        <v>8317</v>
      </c>
    </row>
    <row r="101" spans="1:4" x14ac:dyDescent="0.15">
      <c r="A101" s="666">
        <v>43862</v>
      </c>
      <c r="B101">
        <v>157</v>
      </c>
      <c r="D101">
        <v>8474</v>
      </c>
    </row>
    <row r="102" spans="1:4" x14ac:dyDescent="0.15">
      <c r="A102" s="666">
        <v>43891</v>
      </c>
      <c r="B102">
        <v>65</v>
      </c>
      <c r="D102">
        <v>8539</v>
      </c>
    </row>
    <row r="103" spans="1:4" x14ac:dyDescent="0.15">
      <c r="A103" s="666">
        <v>43922</v>
      </c>
      <c r="B103">
        <v>564</v>
      </c>
      <c r="D103">
        <v>9103</v>
      </c>
    </row>
    <row r="104" spans="1:4" x14ac:dyDescent="0.15">
      <c r="A104" s="666">
        <v>43952</v>
      </c>
      <c r="B104">
        <v>77</v>
      </c>
      <c r="D104">
        <v>9180</v>
      </c>
    </row>
    <row r="105" spans="1:4" x14ac:dyDescent="0.15">
      <c r="A105" s="666">
        <v>43983</v>
      </c>
      <c r="B105">
        <v>212</v>
      </c>
      <c r="D105">
        <v>9392</v>
      </c>
    </row>
    <row r="106" spans="1:4" x14ac:dyDescent="0.15">
      <c r="A106" s="666">
        <v>44013</v>
      </c>
      <c r="B106">
        <v>109</v>
      </c>
      <c r="D106">
        <v>9501</v>
      </c>
    </row>
    <row r="107" spans="1:4" x14ac:dyDescent="0.15">
      <c r="A107" s="666">
        <v>44044</v>
      </c>
      <c r="B107">
        <v>64</v>
      </c>
      <c r="D107">
        <v>9565</v>
      </c>
    </row>
    <row r="108" spans="1:4" x14ac:dyDescent="0.15">
      <c r="A108" s="666">
        <v>44075</v>
      </c>
      <c r="B108">
        <v>79</v>
      </c>
      <c r="D108">
        <v>9644</v>
      </c>
    </row>
    <row r="109" spans="1:4" x14ac:dyDescent="0.15">
      <c r="A109" s="666">
        <v>44105</v>
      </c>
      <c r="B109">
        <v>143</v>
      </c>
      <c r="D109">
        <v>9787</v>
      </c>
    </row>
    <row r="110" spans="1:4" x14ac:dyDescent="0.15">
      <c r="A110" s="666">
        <v>44136</v>
      </c>
      <c r="B110">
        <v>156</v>
      </c>
      <c r="D110">
        <v>9943</v>
      </c>
    </row>
    <row r="111" spans="1:4" x14ac:dyDescent="0.15">
      <c r="A111" s="666">
        <v>44166</v>
      </c>
      <c r="B111">
        <v>168</v>
      </c>
      <c r="D111">
        <v>10111</v>
      </c>
    </row>
    <row r="112" spans="1:4" x14ac:dyDescent="0.15">
      <c r="A112" s="666">
        <v>44197</v>
      </c>
      <c r="B112">
        <v>65</v>
      </c>
      <c r="D112">
        <v>10176</v>
      </c>
    </row>
    <row r="113" spans="1:4" x14ac:dyDescent="0.15">
      <c r="A113" s="666">
        <v>44228</v>
      </c>
      <c r="B113">
        <v>129</v>
      </c>
      <c r="D113">
        <v>10240</v>
      </c>
    </row>
    <row r="114" spans="1:4" x14ac:dyDescent="0.15">
      <c r="A114" s="666">
        <v>44256</v>
      </c>
      <c r="B114">
        <v>94</v>
      </c>
      <c r="D114">
        <v>10327</v>
      </c>
    </row>
    <row r="115" spans="1:4" x14ac:dyDescent="0.15">
      <c r="A115" s="666">
        <v>44287</v>
      </c>
      <c r="B115">
        <v>103</v>
      </c>
      <c r="D115">
        <v>10379</v>
      </c>
    </row>
    <row r="116" spans="1:4" x14ac:dyDescent="0.15">
      <c r="A116" s="666">
        <v>44317</v>
      </c>
      <c r="B116">
        <v>103</v>
      </c>
      <c r="D116">
        <v>10462</v>
      </c>
    </row>
    <row r="117" spans="1:4" x14ac:dyDescent="0.15">
      <c r="A117" s="666">
        <v>44348</v>
      </c>
      <c r="B117">
        <v>97</v>
      </c>
      <c r="D117">
        <v>10554</v>
      </c>
    </row>
    <row r="118" spans="1:4" x14ac:dyDescent="0.15">
      <c r="A118" s="666">
        <v>44378</v>
      </c>
      <c r="B118">
        <v>91</v>
      </c>
      <c r="D118">
        <v>10600</v>
      </c>
    </row>
    <row r="119" spans="1:4" x14ac:dyDescent="0.15">
      <c r="A119" s="666">
        <v>44409</v>
      </c>
      <c r="B119">
        <v>81</v>
      </c>
      <c r="D119">
        <v>10681</v>
      </c>
    </row>
    <row r="120" spans="1:4" x14ac:dyDescent="0.15">
      <c r="A120" s="666">
        <v>44440</v>
      </c>
      <c r="B120">
        <v>123</v>
      </c>
      <c r="D120">
        <v>10798</v>
      </c>
    </row>
    <row r="121" spans="1:4" x14ac:dyDescent="0.15">
      <c r="A121" s="666">
        <v>44470</v>
      </c>
      <c r="B121">
        <v>53</v>
      </c>
      <c r="D121">
        <v>10784</v>
      </c>
    </row>
    <row r="122" spans="1:4" x14ac:dyDescent="0.15">
      <c r="A122" s="666">
        <v>44501</v>
      </c>
      <c r="B122">
        <v>66</v>
      </c>
      <c r="D122">
        <v>10851</v>
      </c>
    </row>
    <row r="123" spans="1:4" x14ac:dyDescent="0.15">
      <c r="A123" s="666">
        <v>44531</v>
      </c>
      <c r="B123">
        <v>67</v>
      </c>
      <c r="C123">
        <v>1</v>
      </c>
      <c r="D123">
        <v>10882</v>
      </c>
    </row>
    <row r="124" spans="1:4" x14ac:dyDescent="0.15">
      <c r="A124" s="666">
        <v>44562</v>
      </c>
      <c r="B124">
        <v>85</v>
      </c>
      <c r="D124">
        <v>10952</v>
      </c>
    </row>
    <row r="125" spans="1:4" x14ac:dyDescent="0.15">
      <c r="A125" s="666">
        <v>44593</v>
      </c>
      <c r="B125">
        <v>91</v>
      </c>
      <c r="D125">
        <v>11063</v>
      </c>
    </row>
    <row r="126" spans="1:4" x14ac:dyDescent="0.15">
      <c r="A126" s="666">
        <v>44621</v>
      </c>
      <c r="B126">
        <v>101</v>
      </c>
      <c r="D126">
        <v>11155</v>
      </c>
    </row>
    <row r="127" spans="1:4" x14ac:dyDescent="0.15">
      <c r="A127" s="666">
        <v>44652</v>
      </c>
      <c r="B127">
        <v>108</v>
      </c>
      <c r="D127">
        <v>11263</v>
      </c>
    </row>
    <row r="128" spans="1:4" x14ac:dyDescent="0.15">
      <c r="A128" s="666">
        <v>44682</v>
      </c>
      <c r="B128">
        <v>241</v>
      </c>
      <c r="D128">
        <v>11504</v>
      </c>
    </row>
    <row r="129" spans="1:11" x14ac:dyDescent="0.15">
      <c r="A129" s="666">
        <v>44713</v>
      </c>
      <c r="B129">
        <v>56</v>
      </c>
      <c r="D129">
        <v>11557</v>
      </c>
    </row>
    <row r="130" spans="1:11" x14ac:dyDescent="0.15">
      <c r="A130" s="666">
        <v>44743</v>
      </c>
      <c r="B130">
        <v>92</v>
      </c>
      <c r="D130">
        <v>11649</v>
      </c>
    </row>
    <row r="131" spans="1:11" x14ac:dyDescent="0.15">
      <c r="A131" s="666">
        <v>44774</v>
      </c>
      <c r="B131">
        <v>88</v>
      </c>
      <c r="D131">
        <v>11738</v>
      </c>
    </row>
    <row r="132" spans="1:11" x14ac:dyDescent="0.15">
      <c r="A132" s="666">
        <v>44805</v>
      </c>
      <c r="B132">
        <v>280</v>
      </c>
      <c r="D132">
        <v>11931</v>
      </c>
    </row>
    <row r="133" spans="1:11" x14ac:dyDescent="0.15">
      <c r="A133" s="666">
        <v>44835</v>
      </c>
      <c r="B133">
        <v>129</v>
      </c>
      <c r="C133">
        <v>4</v>
      </c>
      <c r="D133">
        <v>12047</v>
      </c>
      <c r="G133" s="208">
        <v>44835</v>
      </c>
      <c r="H133">
        <v>20</v>
      </c>
      <c r="K133">
        <f>E133+H133</f>
        <v>20</v>
      </c>
    </row>
    <row r="134" spans="1:11" x14ac:dyDescent="0.15">
      <c r="A134" s="666">
        <v>44866</v>
      </c>
      <c r="B134">
        <v>134</v>
      </c>
      <c r="C134">
        <v>16</v>
      </c>
      <c r="D134">
        <v>12179</v>
      </c>
      <c r="E134">
        <v>3</v>
      </c>
      <c r="G134" s="208">
        <v>44866</v>
      </c>
      <c r="H134">
        <v>11</v>
      </c>
      <c r="K134">
        <f t="shared" ref="K134:K144" si="1">E134+H134</f>
        <v>14</v>
      </c>
    </row>
    <row r="135" spans="1:11" x14ac:dyDescent="0.15">
      <c r="A135" s="666">
        <v>44896</v>
      </c>
      <c r="B135">
        <v>65</v>
      </c>
      <c r="D135">
        <v>12201</v>
      </c>
      <c r="E135">
        <v>1</v>
      </c>
      <c r="G135" s="208">
        <v>44896</v>
      </c>
      <c r="H135">
        <v>4</v>
      </c>
      <c r="K135">
        <f t="shared" si="1"/>
        <v>5</v>
      </c>
    </row>
    <row r="136" spans="1:11" x14ac:dyDescent="0.15">
      <c r="A136" s="666">
        <v>44949</v>
      </c>
      <c r="B136">
        <v>137</v>
      </c>
      <c r="C136">
        <v>2</v>
      </c>
      <c r="D136">
        <v>12338</v>
      </c>
      <c r="E136">
        <v>3</v>
      </c>
      <c r="G136" s="208">
        <v>44927</v>
      </c>
      <c r="H136">
        <v>9</v>
      </c>
      <c r="K136">
        <f t="shared" si="1"/>
        <v>12</v>
      </c>
    </row>
    <row r="137" spans="1:11" x14ac:dyDescent="0.15">
      <c r="A137" s="666">
        <v>44980</v>
      </c>
      <c r="B137">
        <v>62</v>
      </c>
      <c r="C137">
        <v>1</v>
      </c>
      <c r="D137">
        <v>12394</v>
      </c>
      <c r="G137" s="208">
        <v>44958</v>
      </c>
      <c r="H137">
        <v>11</v>
      </c>
      <c r="K137">
        <f t="shared" si="1"/>
        <v>11</v>
      </c>
    </row>
    <row r="138" spans="1:11" x14ac:dyDescent="0.15">
      <c r="A138" s="666">
        <v>45016</v>
      </c>
      <c r="B138">
        <v>83</v>
      </c>
      <c r="C138">
        <v>4</v>
      </c>
      <c r="D138">
        <v>12476</v>
      </c>
      <c r="G138" s="208">
        <v>44986</v>
      </c>
      <c r="H138">
        <v>5</v>
      </c>
      <c r="K138">
        <f t="shared" si="1"/>
        <v>5</v>
      </c>
    </row>
    <row r="139" spans="1:11" x14ac:dyDescent="0.15">
      <c r="A139" s="666">
        <v>45046</v>
      </c>
      <c r="B139">
        <v>75</v>
      </c>
      <c r="C139">
        <v>1</v>
      </c>
      <c r="D139">
        <v>12552</v>
      </c>
      <c r="E139">
        <v>2</v>
      </c>
      <c r="G139" s="208">
        <v>45017</v>
      </c>
      <c r="H139">
        <v>4</v>
      </c>
      <c r="K139">
        <f t="shared" si="1"/>
        <v>6</v>
      </c>
    </row>
    <row r="140" spans="1:11" x14ac:dyDescent="0.15">
      <c r="A140" s="666">
        <v>45076</v>
      </c>
      <c r="B140">
        <v>69</v>
      </c>
      <c r="C140">
        <v>1</v>
      </c>
      <c r="D140">
        <v>12622</v>
      </c>
      <c r="G140" s="208">
        <v>45047</v>
      </c>
      <c r="H140">
        <v>26</v>
      </c>
      <c r="K140">
        <f t="shared" si="1"/>
        <v>26</v>
      </c>
    </row>
    <row r="141" spans="1:11" x14ac:dyDescent="0.15">
      <c r="A141" s="666">
        <v>45107</v>
      </c>
      <c r="B141">
        <v>83</v>
      </c>
      <c r="C141">
        <v>1</v>
      </c>
      <c r="D141">
        <v>12683</v>
      </c>
      <c r="E141">
        <v>1</v>
      </c>
      <c r="G141" s="208">
        <v>45078</v>
      </c>
      <c r="H141">
        <v>10</v>
      </c>
      <c r="K141">
        <f t="shared" si="1"/>
        <v>11</v>
      </c>
    </row>
    <row r="142" spans="1:11" x14ac:dyDescent="0.15">
      <c r="A142" s="666">
        <v>45137</v>
      </c>
      <c r="B142">
        <v>134</v>
      </c>
      <c r="D142">
        <v>12811</v>
      </c>
      <c r="E142">
        <v>1</v>
      </c>
      <c r="G142" s="208">
        <v>45108</v>
      </c>
      <c r="H142">
        <v>37</v>
      </c>
      <c r="K142">
        <f t="shared" si="1"/>
        <v>38</v>
      </c>
    </row>
    <row r="143" spans="1:11" x14ac:dyDescent="0.15">
      <c r="A143" s="666">
        <v>45168</v>
      </c>
      <c r="B143">
        <v>154</v>
      </c>
      <c r="D143">
        <v>12885</v>
      </c>
      <c r="G143" s="208">
        <v>45139</v>
      </c>
      <c r="H143">
        <v>4</v>
      </c>
      <c r="K143">
        <f t="shared" si="1"/>
        <v>4</v>
      </c>
    </row>
    <row r="144" spans="1:11" x14ac:dyDescent="0.15">
      <c r="A144" s="666">
        <v>45199</v>
      </c>
      <c r="B144">
        <v>86</v>
      </c>
      <c r="C144">
        <v>17</v>
      </c>
      <c r="D144">
        <v>12952</v>
      </c>
      <c r="E144">
        <v>10</v>
      </c>
      <c r="F144">
        <f>SUM(E134:E144)</f>
        <v>21</v>
      </c>
      <c r="G144" s="208">
        <v>45170</v>
      </c>
      <c r="H144">
        <v>5</v>
      </c>
      <c r="I144">
        <f>D144+F144+H145</f>
        <v>13119</v>
      </c>
      <c r="J144">
        <f>U68-I144</f>
        <v>2288</v>
      </c>
      <c r="K144">
        <f t="shared" si="1"/>
        <v>15</v>
      </c>
    </row>
    <row r="145" spans="1:8" x14ac:dyDescent="0.15">
      <c r="A145" s="666">
        <v>45229</v>
      </c>
      <c r="B145">
        <v>101</v>
      </c>
      <c r="C145">
        <f>SUM(C133:C144)</f>
        <v>47</v>
      </c>
      <c r="D145">
        <v>13035</v>
      </c>
      <c r="H145">
        <f>SUM(H133:H144)</f>
        <v>146</v>
      </c>
    </row>
    <row r="146" spans="1:8" x14ac:dyDescent="0.15">
      <c r="A146" s="666">
        <v>45260</v>
      </c>
      <c r="B146">
        <f>136-52</f>
        <v>84</v>
      </c>
      <c r="D146">
        <v>13035</v>
      </c>
    </row>
    <row r="147" spans="1:8" x14ac:dyDescent="0.15">
      <c r="A147" s="666">
        <v>45291</v>
      </c>
      <c r="B147">
        <v>52</v>
      </c>
      <c r="D147">
        <v>13165</v>
      </c>
    </row>
    <row r="148" spans="1:8" x14ac:dyDescent="0.15">
      <c r="A148" s="666">
        <v>45322</v>
      </c>
      <c r="B148">
        <v>113</v>
      </c>
      <c r="D148">
        <v>13276</v>
      </c>
    </row>
    <row r="149" spans="1:8" x14ac:dyDescent="0.15">
      <c r="A149" s="666">
        <v>45351</v>
      </c>
      <c r="B149">
        <v>62</v>
      </c>
      <c r="D149">
        <v>13339</v>
      </c>
    </row>
    <row r="150" spans="1:8" x14ac:dyDescent="0.15">
      <c r="A150" s="666">
        <v>45382</v>
      </c>
      <c r="B150">
        <v>74</v>
      </c>
      <c r="D150">
        <v>13414</v>
      </c>
    </row>
    <row r="151" spans="1:8" x14ac:dyDescent="0.15">
      <c r="A151" s="666">
        <v>45412</v>
      </c>
      <c r="B151">
        <v>106</v>
      </c>
      <c r="D151">
        <v>13520</v>
      </c>
    </row>
    <row r="152" spans="1:8" x14ac:dyDescent="0.15">
      <c r="A152" s="666">
        <v>45443</v>
      </c>
      <c r="B152">
        <v>241</v>
      </c>
      <c r="D152">
        <v>13761</v>
      </c>
    </row>
    <row r="153" spans="1:8" x14ac:dyDescent="0.15">
      <c r="A153" s="666">
        <v>45473</v>
      </c>
      <c r="B153">
        <v>53</v>
      </c>
      <c r="D153">
        <v>13815</v>
      </c>
    </row>
    <row r="154" spans="1:8" x14ac:dyDescent="0.15">
      <c r="A154" s="666">
        <v>45504</v>
      </c>
      <c r="B154">
        <v>68</v>
      </c>
      <c r="D154">
        <v>13850</v>
      </c>
    </row>
    <row r="155" spans="1:8" x14ac:dyDescent="0.15">
      <c r="A155" s="666">
        <v>45535</v>
      </c>
      <c r="B155">
        <v>137</v>
      </c>
      <c r="D155">
        <v>13989</v>
      </c>
    </row>
    <row r="156" spans="1:8" x14ac:dyDescent="0.15">
      <c r="A156" s="666">
        <v>45565</v>
      </c>
      <c r="B156">
        <v>24</v>
      </c>
      <c r="D156">
        <v>14009</v>
      </c>
    </row>
    <row r="157" spans="1:8" x14ac:dyDescent="0.15">
      <c r="A157" s="666">
        <v>45596</v>
      </c>
      <c r="B157">
        <v>89</v>
      </c>
      <c r="D157">
        <v>14101</v>
      </c>
    </row>
    <row r="158" spans="1:8" x14ac:dyDescent="0.15">
      <c r="A158" s="666">
        <v>45597</v>
      </c>
      <c r="B158">
        <v>65</v>
      </c>
      <c r="D158">
        <v>14137</v>
      </c>
    </row>
    <row r="159" spans="1:8" x14ac:dyDescent="0.15">
      <c r="A159" s="666">
        <v>45627</v>
      </c>
      <c r="B159">
        <v>142</v>
      </c>
      <c r="D159">
        <v>14260</v>
      </c>
    </row>
    <row r="160" spans="1:8" x14ac:dyDescent="0.15">
      <c r="A160" s="666">
        <v>45658</v>
      </c>
      <c r="B160">
        <v>107</v>
      </c>
      <c r="D160">
        <v>14362</v>
      </c>
    </row>
    <row r="161" spans="1:4" x14ac:dyDescent="0.15">
      <c r="A161" s="666">
        <v>45689</v>
      </c>
      <c r="B161">
        <v>96</v>
      </c>
      <c r="D161">
        <v>14459</v>
      </c>
    </row>
    <row r="162" spans="1:4" x14ac:dyDescent="0.15">
      <c r="A162" s="666">
        <v>45717</v>
      </c>
      <c r="B162">
        <v>332</v>
      </c>
      <c r="D162">
        <v>14793</v>
      </c>
    </row>
    <row r="163" spans="1:4" x14ac:dyDescent="0.15">
      <c r="A163" s="666">
        <v>45748</v>
      </c>
      <c r="B163">
        <v>172</v>
      </c>
      <c r="D163">
        <v>14961</v>
      </c>
    </row>
    <row r="164" spans="1:4" x14ac:dyDescent="0.15">
      <c r="A164" s="666">
        <v>45778</v>
      </c>
      <c r="B164">
        <v>78</v>
      </c>
      <c r="D164">
        <v>14984</v>
      </c>
    </row>
    <row r="165" spans="1:4" x14ac:dyDescent="0.15">
      <c r="A165" s="666">
        <v>45809</v>
      </c>
      <c r="B165">
        <v>102</v>
      </c>
      <c r="D165">
        <v>15081</v>
      </c>
    </row>
    <row r="166" spans="1:4" x14ac:dyDescent="0.15">
      <c r="A166" s="666">
        <v>45839</v>
      </c>
      <c r="B166">
        <v>185</v>
      </c>
      <c r="D166">
        <v>15162</v>
      </c>
    </row>
    <row r="167" spans="1:4" x14ac:dyDescent="0.15">
      <c r="A167" s="666">
        <v>45870</v>
      </c>
      <c r="B167">
        <v>146</v>
      </c>
      <c r="D167">
        <v>15307</v>
      </c>
    </row>
    <row r="168" spans="1:4" x14ac:dyDescent="0.15">
      <c r="A168" s="666">
        <v>45901</v>
      </c>
      <c r="B168">
        <v>100</v>
      </c>
      <c r="D168">
        <v>15407</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8AECC-64D4-0943-9518-EC6243384D6A}">
  <sheetPr codeName="Sheet18"/>
  <dimension ref="A1:S33"/>
  <sheetViews>
    <sheetView zoomScale="97" zoomScaleNormal="97" workbookViewId="0">
      <selection activeCell="L19" sqref="L19"/>
    </sheetView>
  </sheetViews>
  <sheetFormatPr baseColWidth="10" defaultColWidth="8.83203125" defaultRowHeight="13" x14ac:dyDescent="0.15"/>
  <cols>
    <col min="1" max="1" width="25.83203125" style="5" customWidth="1"/>
    <col min="2" max="2" width="13.5" style="5" customWidth="1"/>
    <col min="3" max="3" width="15.6640625" style="5" customWidth="1"/>
    <col min="4" max="4" width="15.83203125" style="5" customWidth="1"/>
    <col min="5" max="5" width="17.1640625" style="5" customWidth="1"/>
    <col min="6" max="6" width="15.6640625" style="5" customWidth="1"/>
    <col min="7" max="7" width="24.1640625" style="5" bestFit="1" customWidth="1"/>
    <col min="8" max="8" width="13" customWidth="1"/>
    <col min="9" max="9" width="16" customWidth="1"/>
    <col min="11" max="11" width="20.83203125" bestFit="1" customWidth="1"/>
  </cols>
  <sheetData>
    <row r="1" spans="1:12" ht="53" customHeight="1" x14ac:dyDescent="0.15">
      <c r="A1" s="958" t="s">
        <v>659</v>
      </c>
      <c r="B1" s="972"/>
      <c r="C1" s="972"/>
      <c r="D1" s="972"/>
      <c r="E1" s="972"/>
      <c r="F1" s="972"/>
      <c r="G1" s="972"/>
    </row>
    <row r="2" spans="1:12" s="191" customFormat="1" ht="12.75" customHeight="1" x14ac:dyDescent="0.15">
      <c r="A2" s="958"/>
      <c r="B2" s="958"/>
      <c r="C2" s="958"/>
      <c r="D2" s="958"/>
      <c r="E2" s="958"/>
      <c r="F2" s="958"/>
      <c r="G2" s="958"/>
      <c r="H2" s="168"/>
      <c r="I2"/>
      <c r="K2"/>
    </row>
    <row r="3" spans="1:12" s="191" customFormat="1" ht="29.25" customHeight="1" x14ac:dyDescent="0.15">
      <c r="A3" s="958" t="s">
        <v>660</v>
      </c>
      <c r="B3" s="958"/>
      <c r="C3" s="958"/>
      <c r="D3" s="958"/>
      <c r="E3" s="958"/>
      <c r="F3" s="958"/>
      <c r="G3" s="958"/>
      <c r="H3"/>
      <c r="I3"/>
      <c r="K3"/>
    </row>
    <row r="4" spans="1:12" s="191" customFormat="1" ht="18" customHeight="1" x14ac:dyDescent="0.15">
      <c r="A4" s="958"/>
      <c r="B4" s="958"/>
      <c r="C4" s="958"/>
      <c r="D4" s="958"/>
      <c r="E4" s="958"/>
      <c r="F4" s="958"/>
      <c r="G4" s="958"/>
      <c r="H4"/>
      <c r="I4"/>
      <c r="K4"/>
    </row>
    <row r="5" spans="1:12" s="191" customFormat="1" ht="18" customHeight="1" x14ac:dyDescent="0.15">
      <c r="A5" s="168"/>
      <c r="B5" s="168"/>
      <c r="C5" s="168"/>
      <c r="D5" s="168"/>
      <c r="E5" s="168"/>
      <c r="F5" s="168"/>
      <c r="G5" s="168"/>
      <c r="H5"/>
      <c r="I5"/>
      <c r="K5"/>
    </row>
    <row r="6" spans="1:12" x14ac:dyDescent="0.15">
      <c r="A6" s="972" t="s">
        <v>1144</v>
      </c>
      <c r="B6" s="972"/>
      <c r="C6" s="972"/>
      <c r="D6" s="972"/>
      <c r="E6" s="972"/>
      <c r="F6" s="972"/>
      <c r="G6" s="972"/>
    </row>
    <row r="7" spans="1:12" ht="13" customHeight="1" x14ac:dyDescent="0.15">
      <c r="A7" s="1025"/>
      <c r="B7" s="1025"/>
      <c r="C7" s="1025"/>
      <c r="D7" s="1025"/>
      <c r="E7" s="1025"/>
      <c r="F7" s="1025"/>
      <c r="G7" s="1025"/>
    </row>
    <row r="8" spans="1:12" x14ac:dyDescent="0.15">
      <c r="A8" s="168"/>
      <c r="B8"/>
      <c r="C8"/>
      <c r="D8"/>
      <c r="E8" s="168"/>
      <c r="F8" s="168"/>
      <c r="G8" s="168"/>
    </row>
    <row r="9" spans="1:12" s="194" customFormat="1" ht="67" customHeight="1" x14ac:dyDescent="0.15">
      <c r="A9" s="65" t="s">
        <v>392</v>
      </c>
      <c r="B9" s="65" t="s">
        <v>661</v>
      </c>
      <c r="C9" s="65" t="s">
        <v>662</v>
      </c>
      <c r="D9" s="65" t="s">
        <v>663</v>
      </c>
      <c r="E9" s="65" t="s">
        <v>664</v>
      </c>
      <c r="F9" s="65" t="s">
        <v>665</v>
      </c>
      <c r="H9"/>
      <c r="I9"/>
      <c r="J9"/>
      <c r="K9"/>
      <c r="L9"/>
    </row>
    <row r="10" spans="1:12" ht="17" x14ac:dyDescent="0.2">
      <c r="A10" s="599" t="s">
        <v>4</v>
      </c>
      <c r="B10" s="832">
        <v>6904</v>
      </c>
      <c r="C10" s="670">
        <v>108537</v>
      </c>
      <c r="D10" s="671">
        <f>B10</f>
        <v>6904</v>
      </c>
      <c r="E10" s="672" t="s">
        <v>666</v>
      </c>
      <c r="F10" s="672" t="s">
        <v>666</v>
      </c>
      <c r="G10"/>
    </row>
    <row r="11" spans="1:12" ht="17" x14ac:dyDescent="0.2">
      <c r="A11" s="599" t="s">
        <v>228</v>
      </c>
      <c r="B11" s="832">
        <v>464179</v>
      </c>
      <c r="C11" s="670">
        <v>132327</v>
      </c>
      <c r="D11" s="671">
        <f t="shared" ref="D11:D22" si="0">B11</f>
        <v>464179</v>
      </c>
      <c r="E11" s="672" t="s">
        <v>666</v>
      </c>
      <c r="F11" s="672" t="s">
        <v>666</v>
      </c>
      <c r="G11" s="985" t="s">
        <v>667</v>
      </c>
      <c r="H11" s="972"/>
      <c r="I11" s="972"/>
    </row>
    <row r="12" spans="1:12" ht="17" x14ac:dyDescent="0.2">
      <c r="A12" s="599" t="s">
        <v>6</v>
      </c>
      <c r="B12" s="832">
        <v>98145</v>
      </c>
      <c r="C12" s="670">
        <v>111592</v>
      </c>
      <c r="D12" s="671">
        <f t="shared" si="0"/>
        <v>98145</v>
      </c>
      <c r="E12" s="672" t="s">
        <v>666</v>
      </c>
      <c r="F12" s="672" t="s">
        <v>666</v>
      </c>
      <c r="G12" s="985"/>
      <c r="H12" s="972"/>
      <c r="I12" s="972"/>
    </row>
    <row r="13" spans="1:12" ht="16" x14ac:dyDescent="0.2">
      <c r="A13" s="599" t="s">
        <v>7</v>
      </c>
      <c r="B13" s="832">
        <v>670</v>
      </c>
      <c r="C13" s="670">
        <v>11614</v>
      </c>
      <c r="D13" s="671">
        <v>670</v>
      </c>
      <c r="E13" s="672"/>
      <c r="F13" s="672"/>
      <c r="G13" s="985"/>
      <c r="H13" s="972"/>
      <c r="I13" s="972"/>
    </row>
    <row r="14" spans="1:12" ht="17" x14ac:dyDescent="0.2">
      <c r="A14" s="599" t="s">
        <v>197</v>
      </c>
      <c r="B14" s="832">
        <v>1325041</v>
      </c>
      <c r="C14" s="670">
        <v>181990</v>
      </c>
      <c r="D14" s="671">
        <f t="shared" si="0"/>
        <v>1325041</v>
      </c>
      <c r="E14" s="672" t="s">
        <v>666</v>
      </c>
      <c r="F14" s="672" t="s">
        <v>666</v>
      </c>
      <c r="G14"/>
    </row>
    <row r="15" spans="1:12" ht="17" x14ac:dyDescent="0.2">
      <c r="A15" s="599" t="s">
        <v>229</v>
      </c>
      <c r="B15" s="832">
        <v>2119</v>
      </c>
      <c r="C15" s="670">
        <v>49179</v>
      </c>
      <c r="D15" s="671">
        <f t="shared" si="0"/>
        <v>2119</v>
      </c>
      <c r="E15" s="672" t="s">
        <v>666</v>
      </c>
      <c r="F15" s="672" t="s">
        <v>666</v>
      </c>
      <c r="G15"/>
    </row>
    <row r="16" spans="1:12" ht="17" x14ac:dyDescent="0.2">
      <c r="A16" s="599" t="s">
        <v>10</v>
      </c>
      <c r="B16" s="832">
        <v>811714</v>
      </c>
      <c r="C16" s="670">
        <v>31351</v>
      </c>
      <c r="D16" s="671">
        <f t="shared" si="0"/>
        <v>811714</v>
      </c>
      <c r="E16" s="672" t="s">
        <v>666</v>
      </c>
      <c r="F16" s="672" t="s">
        <v>666</v>
      </c>
      <c r="G16"/>
    </row>
    <row r="17" spans="1:19" ht="17" x14ac:dyDescent="0.2">
      <c r="A17" s="599" t="s">
        <v>11</v>
      </c>
      <c r="B17" s="832">
        <v>242896</v>
      </c>
      <c r="C17" s="670">
        <v>319848</v>
      </c>
      <c r="D17" s="671">
        <f t="shared" si="0"/>
        <v>242896</v>
      </c>
      <c r="E17" s="672" t="s">
        <v>666</v>
      </c>
      <c r="F17" s="672" t="s">
        <v>666</v>
      </c>
      <c r="G17"/>
    </row>
    <row r="18" spans="1:19" ht="17" x14ac:dyDescent="0.2">
      <c r="A18" s="599" t="s">
        <v>230</v>
      </c>
      <c r="B18" s="832">
        <v>48658</v>
      </c>
      <c r="C18" s="670">
        <v>1872709</v>
      </c>
      <c r="D18" s="671">
        <f t="shared" si="0"/>
        <v>48658</v>
      </c>
      <c r="E18" s="672" t="s">
        <v>666</v>
      </c>
      <c r="F18" s="672" t="s">
        <v>666</v>
      </c>
      <c r="G18"/>
    </row>
    <row r="19" spans="1:19" ht="17" x14ac:dyDescent="0.2">
      <c r="A19" s="599" t="s">
        <v>13</v>
      </c>
      <c r="B19" s="832">
        <v>19170</v>
      </c>
      <c r="C19" s="670">
        <v>72925</v>
      </c>
      <c r="D19" s="671">
        <f t="shared" si="0"/>
        <v>19170</v>
      </c>
      <c r="E19" s="672" t="s">
        <v>666</v>
      </c>
      <c r="F19" s="672" t="s">
        <v>666</v>
      </c>
      <c r="G19"/>
    </row>
    <row r="20" spans="1:19" ht="17" x14ac:dyDescent="0.2">
      <c r="A20" s="599" t="s">
        <v>231</v>
      </c>
      <c r="B20" s="832">
        <v>271250</v>
      </c>
      <c r="C20" s="670">
        <v>139847</v>
      </c>
      <c r="D20" s="671">
        <f t="shared" si="0"/>
        <v>271250</v>
      </c>
      <c r="E20" s="672" t="s">
        <v>666</v>
      </c>
      <c r="F20" s="672" t="s">
        <v>666</v>
      </c>
      <c r="G20"/>
    </row>
    <row r="21" spans="1:19" ht="17" x14ac:dyDescent="0.2">
      <c r="A21" s="599" t="s">
        <v>15</v>
      </c>
      <c r="B21" s="832">
        <v>17449</v>
      </c>
      <c r="C21" s="670">
        <v>111828</v>
      </c>
      <c r="D21" s="671">
        <f t="shared" si="0"/>
        <v>17449</v>
      </c>
      <c r="E21" s="672" t="s">
        <v>666</v>
      </c>
      <c r="F21" s="672" t="s">
        <v>666</v>
      </c>
      <c r="G21"/>
    </row>
    <row r="22" spans="1:19" ht="17" x14ac:dyDescent="0.2">
      <c r="A22" s="599" t="s">
        <v>16</v>
      </c>
      <c r="B22" s="832">
        <v>113857</v>
      </c>
      <c r="C22" s="670">
        <v>82660</v>
      </c>
      <c r="D22" s="671">
        <f t="shared" si="0"/>
        <v>113857</v>
      </c>
      <c r="E22" s="672" t="s">
        <v>666</v>
      </c>
      <c r="F22" s="672" t="s">
        <v>666</v>
      </c>
      <c r="G22"/>
    </row>
    <row r="23" spans="1:19" ht="17" x14ac:dyDescent="0.2">
      <c r="A23" s="599" t="s">
        <v>668</v>
      </c>
      <c r="B23" s="670"/>
      <c r="C23" s="670">
        <v>1185741</v>
      </c>
      <c r="D23" s="671"/>
      <c r="E23" s="672" t="s">
        <v>666</v>
      </c>
      <c r="F23" s="672" t="s">
        <v>666</v>
      </c>
      <c r="G23"/>
    </row>
    <row r="24" spans="1:19" ht="17" x14ac:dyDescent="0.2">
      <c r="A24" s="599" t="s">
        <v>669</v>
      </c>
      <c r="B24" s="670">
        <v>14358</v>
      </c>
      <c r="C24" s="670">
        <v>2154280</v>
      </c>
      <c r="D24" s="670">
        <f>B24</f>
        <v>14358</v>
      </c>
      <c r="E24" s="672" t="s">
        <v>666</v>
      </c>
      <c r="F24" s="672" t="s">
        <v>666</v>
      </c>
      <c r="G24"/>
    </row>
    <row r="25" spans="1:19" ht="17" x14ac:dyDescent="0.15">
      <c r="A25" s="200" t="s">
        <v>17</v>
      </c>
      <c r="B25" s="673">
        <f>SUM(B10:B24)</f>
        <v>3436410</v>
      </c>
      <c r="C25" s="673">
        <f>SUM(C10:C24)</f>
        <v>6566428</v>
      </c>
      <c r="D25" s="673">
        <f>SUM(D10:D24)</f>
        <v>3436410</v>
      </c>
      <c r="E25" s="672" t="s">
        <v>666</v>
      </c>
      <c r="F25" s="672" t="s">
        <v>666</v>
      </c>
      <c r="G25"/>
    </row>
    <row r="26" spans="1:19" x14ac:dyDescent="0.15">
      <c r="A26"/>
      <c r="B26"/>
      <c r="C26"/>
      <c r="D26"/>
      <c r="E26"/>
      <c r="F26"/>
    </row>
    <row r="27" spans="1:19" x14ac:dyDescent="0.15">
      <c r="A27" s="241"/>
      <c r="B27" s="172"/>
      <c r="E27" s="172"/>
      <c r="G27"/>
    </row>
    <row r="28" spans="1:19" s="7" customFormat="1" ht="51" x14ac:dyDescent="0.15">
      <c r="A28" s="176"/>
      <c r="B28" s="1"/>
      <c r="C28" s="1"/>
      <c r="D28" s="174" t="s">
        <v>670</v>
      </c>
      <c r="E28" s="64">
        <f>C25+D25</f>
        <v>10002838</v>
      </c>
      <c r="F28"/>
      <c r="G28" s="5"/>
      <c r="H28"/>
      <c r="I28"/>
      <c r="J28"/>
      <c r="K28"/>
      <c r="L28"/>
      <c r="M28"/>
      <c r="N28"/>
      <c r="O28"/>
      <c r="P28"/>
      <c r="Q28"/>
      <c r="R28"/>
      <c r="S28"/>
    </row>
    <row r="29" spans="1:19" ht="16" x14ac:dyDescent="0.15">
      <c r="A29" s="241"/>
      <c r="D29" s="674"/>
      <c r="E29"/>
      <c r="F29"/>
    </row>
    <row r="32" spans="1:19" x14ac:dyDescent="0.15">
      <c r="D32"/>
    </row>
    <row r="33" spans="1:6" x14ac:dyDescent="0.15">
      <c r="A33"/>
      <c r="B33"/>
      <c r="C33"/>
      <c r="D33"/>
      <c r="E33"/>
      <c r="F33"/>
    </row>
  </sheetData>
  <mergeCells count="7">
    <mergeCell ref="G11:I13"/>
    <mergeCell ref="A1:G1"/>
    <mergeCell ref="A2:G2"/>
    <mergeCell ref="A3:G3"/>
    <mergeCell ref="A4:G4"/>
    <mergeCell ref="A6:G6"/>
    <mergeCell ref="A7:G7"/>
  </mergeCells>
  <printOptions horizontalCentered="1"/>
  <pageMargins left="0.75" right="0.75" top="1" bottom="1" header="0.5" footer="0.5"/>
  <pageSetup scale="75" orientation="landscape" horizontalDpi="4294967292" vertic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8D7A5-0746-A848-888F-0C67A2A98D9B}">
  <sheetPr codeName="Sheet23"/>
  <dimension ref="A1:O31"/>
  <sheetViews>
    <sheetView zoomScaleNormal="100" workbookViewId="0">
      <selection activeCell="K28" sqref="K28"/>
    </sheetView>
  </sheetViews>
  <sheetFormatPr baseColWidth="10" defaultColWidth="11.5" defaultRowHeight="13" x14ac:dyDescent="0.15"/>
  <cols>
    <col min="1" max="1" width="5.83203125" style="196" customWidth="1"/>
    <col min="2" max="2" width="36.33203125" style="196" customWidth="1"/>
    <col min="3" max="3" width="68.5" style="196" customWidth="1"/>
    <col min="4" max="4" width="14.33203125" style="197" bestFit="1" customWidth="1"/>
    <col min="5" max="5" width="16.33203125" style="919" customWidth="1"/>
    <col min="6" max="6" width="13.6640625" bestFit="1" customWidth="1"/>
    <col min="7" max="16384" width="11.5" style="196"/>
  </cols>
  <sheetData>
    <row r="1" spans="1:6" x14ac:dyDescent="0.15">
      <c r="B1" s="196" t="s">
        <v>232</v>
      </c>
    </row>
    <row r="2" spans="1:6" x14ac:dyDescent="0.15">
      <c r="B2" s="920" t="s">
        <v>233</v>
      </c>
      <c r="D2" s="919"/>
    </row>
    <row r="3" spans="1:6" ht="13" customHeight="1" x14ac:dyDescent="0.15">
      <c r="B3" s="972" t="s">
        <v>234</v>
      </c>
      <c r="C3" s="958"/>
      <c r="D3" s="958"/>
    </row>
    <row r="4" spans="1:6" x14ac:dyDescent="0.15">
      <c r="B4" s="5"/>
      <c r="C4" s="168"/>
      <c r="D4" s="921"/>
    </row>
    <row r="5" spans="1:6" s="198" customFormat="1" ht="16" x14ac:dyDescent="0.15">
      <c r="A5" s="1026" t="s">
        <v>235</v>
      </c>
      <c r="B5" s="1026"/>
      <c r="C5" s="1026"/>
      <c r="D5" s="1026"/>
      <c r="E5" s="1026"/>
      <c r="F5"/>
    </row>
    <row r="6" spans="1:6" s="198" customFormat="1" ht="17" x14ac:dyDescent="0.15">
      <c r="A6" s="199"/>
      <c r="B6" s="249" t="s">
        <v>236</v>
      </c>
      <c r="C6" s="249" t="s">
        <v>237</v>
      </c>
      <c r="D6" s="747" t="s">
        <v>238</v>
      </c>
      <c r="E6" s="747" t="s">
        <v>239</v>
      </c>
      <c r="F6"/>
    </row>
    <row r="7" spans="1:6" s="198" customFormat="1" ht="20" customHeight="1" x14ac:dyDescent="0.15">
      <c r="A7" s="200">
        <v>1</v>
      </c>
      <c r="B7" s="795" t="s">
        <v>240</v>
      </c>
      <c r="C7" s="795" t="s">
        <v>241</v>
      </c>
      <c r="D7" s="796">
        <v>65367425.235908799</v>
      </c>
      <c r="E7" s="204">
        <v>16121075</v>
      </c>
      <c r="F7"/>
    </row>
    <row r="8" spans="1:6" s="198" customFormat="1" ht="20" customHeight="1" x14ac:dyDescent="0.15">
      <c r="A8" s="200">
        <v>2</v>
      </c>
      <c r="B8" s="795" t="s">
        <v>242</v>
      </c>
      <c r="C8" s="795" t="s">
        <v>243</v>
      </c>
      <c r="D8" s="796">
        <v>16934467.607475936</v>
      </c>
      <c r="E8" s="204">
        <v>1945708840</v>
      </c>
      <c r="F8"/>
    </row>
    <row r="9" spans="1:6" s="198" customFormat="1" ht="20" customHeight="1" x14ac:dyDescent="0.15">
      <c r="A9" s="200">
        <v>3</v>
      </c>
      <c r="B9" s="795" t="s">
        <v>244</v>
      </c>
      <c r="C9" s="795" t="s">
        <v>245</v>
      </c>
      <c r="D9" s="796">
        <v>14249218.534667309</v>
      </c>
      <c r="E9" s="204">
        <v>1793780</v>
      </c>
      <c r="F9"/>
    </row>
    <row r="10" spans="1:6" s="198" customFormat="1" ht="20" customHeight="1" x14ac:dyDescent="0.15">
      <c r="A10" s="200">
        <v>4</v>
      </c>
      <c r="B10" s="795" t="s">
        <v>246</v>
      </c>
      <c r="C10" s="795" t="s">
        <v>247</v>
      </c>
      <c r="D10" s="796">
        <v>13419531.2970932</v>
      </c>
      <c r="E10" s="204">
        <v>3444746</v>
      </c>
      <c r="F10"/>
    </row>
    <row r="11" spans="1:6" s="198" customFormat="1" ht="20" customHeight="1" x14ac:dyDescent="0.15">
      <c r="A11" s="200">
        <v>5</v>
      </c>
      <c r="B11" s="795" t="s">
        <v>248</v>
      </c>
      <c r="C11" s="795" t="s">
        <v>249</v>
      </c>
      <c r="D11" s="796">
        <v>8826315.9874690659</v>
      </c>
      <c r="E11" s="204">
        <v>9330134</v>
      </c>
      <c r="F11"/>
    </row>
    <row r="12" spans="1:6" s="198" customFormat="1" ht="29" customHeight="1" x14ac:dyDescent="0.15">
      <c r="A12" s="200">
        <v>6</v>
      </c>
      <c r="B12" s="795" t="s">
        <v>250</v>
      </c>
      <c r="C12" s="795" t="s">
        <v>251</v>
      </c>
      <c r="D12" s="796">
        <v>5810563.2188553</v>
      </c>
      <c r="E12" s="204">
        <v>877410820</v>
      </c>
      <c r="F12"/>
    </row>
    <row r="13" spans="1:6" s="198" customFormat="1" ht="20" customHeight="1" x14ac:dyDescent="0.15">
      <c r="A13" s="200">
        <v>7</v>
      </c>
      <c r="B13" s="795" t="s">
        <v>252</v>
      </c>
      <c r="C13" s="795" t="s">
        <v>253</v>
      </c>
      <c r="D13" s="796">
        <v>4578860.4720241539</v>
      </c>
      <c r="E13" s="204">
        <v>3164422</v>
      </c>
      <c r="F13"/>
    </row>
    <row r="14" spans="1:6" s="198" customFormat="1" ht="20" customHeight="1" x14ac:dyDescent="0.15">
      <c r="A14" s="200">
        <v>8</v>
      </c>
      <c r="B14" s="795" t="s">
        <v>254</v>
      </c>
      <c r="C14" s="795" t="s">
        <v>255</v>
      </c>
      <c r="D14" s="796">
        <v>3790642.4279835899</v>
      </c>
      <c r="E14" s="204">
        <v>5841457</v>
      </c>
      <c r="F14"/>
    </row>
    <row r="15" spans="1:6" s="198" customFormat="1" ht="30" customHeight="1" x14ac:dyDescent="0.15">
      <c r="A15" s="200">
        <v>9</v>
      </c>
      <c r="B15" s="795" t="s">
        <v>256</v>
      </c>
      <c r="C15" s="795" t="s">
        <v>257</v>
      </c>
      <c r="D15" s="796">
        <v>3710470.4734762469</v>
      </c>
      <c r="E15" s="204">
        <v>13231820</v>
      </c>
      <c r="F15"/>
    </row>
    <row r="16" spans="1:6" s="198" customFormat="1" ht="17" customHeight="1" x14ac:dyDescent="0.15">
      <c r="A16" s="200">
        <v>10</v>
      </c>
      <c r="B16" s="795" t="s">
        <v>258</v>
      </c>
      <c r="C16" s="795" t="s">
        <v>259</v>
      </c>
      <c r="D16" s="796">
        <v>2507622.119517995</v>
      </c>
      <c r="E16" s="204">
        <v>1692862</v>
      </c>
      <c r="F16"/>
    </row>
    <row r="17" spans="1:15" x14ac:dyDescent="0.15">
      <c r="A17" s="5"/>
      <c r="B17" s="5"/>
      <c r="C17" s="5"/>
      <c r="D17" s="922"/>
      <c r="E17" s="923"/>
    </row>
    <row r="18" spans="1:15" ht="16" customHeight="1" x14ac:dyDescent="0.15">
      <c r="A18" s="5"/>
      <c r="B18" s="5"/>
      <c r="C18" s="5"/>
      <c r="D18" s="922"/>
      <c r="E18" s="923"/>
    </row>
    <row r="19" spans="1:15" ht="16" customHeight="1" x14ac:dyDescent="0.15">
      <c r="A19" s="1027" t="s">
        <v>260</v>
      </c>
      <c r="B19" s="1028"/>
      <c r="C19" s="1028"/>
      <c r="D19" s="1028"/>
      <c r="E19" s="1029"/>
    </row>
    <row r="20" spans="1:15" s="198" customFormat="1" ht="21" customHeight="1" x14ac:dyDescent="0.15">
      <c r="A20" s="201"/>
      <c r="B20" s="202" t="s">
        <v>236</v>
      </c>
      <c r="C20" s="202" t="s">
        <v>261</v>
      </c>
      <c r="D20" s="203" t="s">
        <v>262</v>
      </c>
      <c r="E20" s="204" t="s">
        <v>263</v>
      </c>
      <c r="F20"/>
      <c r="G20" s="196"/>
      <c r="H20" s="196"/>
      <c r="I20" s="196"/>
      <c r="J20" s="196"/>
      <c r="K20" s="196"/>
      <c r="L20" s="196"/>
      <c r="M20" s="196"/>
      <c r="N20" s="196"/>
    </row>
    <row r="21" spans="1:15" s="198" customFormat="1" ht="21" customHeight="1" x14ac:dyDescent="0.15">
      <c r="A21" s="205">
        <v>1</v>
      </c>
      <c r="B21" s="814" t="s">
        <v>242</v>
      </c>
      <c r="C21" s="815" t="s">
        <v>264</v>
      </c>
      <c r="D21" s="204">
        <v>1945708840</v>
      </c>
      <c r="E21" s="796">
        <v>16934467.607475936</v>
      </c>
      <c r="F21"/>
      <c r="G21" s="196"/>
      <c r="H21" s="196"/>
      <c r="I21" s="196"/>
      <c r="J21" s="196"/>
      <c r="K21" s="196"/>
      <c r="L21" s="196"/>
      <c r="M21" s="196"/>
      <c r="N21" s="196"/>
      <c r="O21" s="196"/>
    </row>
    <row r="22" spans="1:15" s="198" customFormat="1" ht="35" customHeight="1" x14ac:dyDescent="0.15">
      <c r="A22" s="205">
        <v>2</v>
      </c>
      <c r="B22" s="814" t="s">
        <v>250</v>
      </c>
      <c r="C22" s="815" t="s">
        <v>251</v>
      </c>
      <c r="D22" s="204">
        <v>877410820</v>
      </c>
      <c r="E22" s="796">
        <v>5810563.2188553</v>
      </c>
      <c r="F22"/>
      <c r="G22" s="196"/>
      <c r="H22" s="196"/>
      <c r="I22" s="196"/>
      <c r="J22" s="196"/>
      <c r="K22" s="196"/>
      <c r="L22" s="196"/>
      <c r="M22" s="196"/>
      <c r="N22" s="196"/>
      <c r="O22" s="196"/>
    </row>
    <row r="23" spans="1:15" s="198" customFormat="1" ht="19" customHeight="1" x14ac:dyDescent="0.15">
      <c r="A23" s="205">
        <v>3</v>
      </c>
      <c r="B23" s="814" t="s">
        <v>265</v>
      </c>
      <c r="C23" s="815" t="s">
        <v>266</v>
      </c>
      <c r="D23" s="204">
        <v>301465547</v>
      </c>
      <c r="E23" s="796">
        <v>159262.11951871301</v>
      </c>
      <c r="F23"/>
      <c r="G23" s="196"/>
      <c r="H23" s="196"/>
      <c r="I23" s="196"/>
      <c r="J23" s="196"/>
      <c r="K23" s="196"/>
      <c r="L23" s="196"/>
      <c r="M23" s="196"/>
      <c r="N23" s="196"/>
      <c r="O23" s="196"/>
    </row>
    <row r="24" spans="1:15" s="198" customFormat="1" ht="20" customHeight="1" x14ac:dyDescent="0.15">
      <c r="A24" s="205">
        <v>4</v>
      </c>
      <c r="B24" s="814" t="s">
        <v>267</v>
      </c>
      <c r="C24" s="815" t="s">
        <v>268</v>
      </c>
      <c r="D24" s="204">
        <v>222148091</v>
      </c>
      <c r="E24" s="796">
        <v>734988.53401119169</v>
      </c>
      <c r="F24"/>
      <c r="G24" s="196"/>
      <c r="H24" s="196"/>
      <c r="I24" s="196"/>
      <c r="J24" s="196"/>
      <c r="K24" s="196"/>
      <c r="L24" s="196"/>
      <c r="M24" s="196"/>
      <c r="N24" s="196"/>
      <c r="O24" s="196"/>
    </row>
    <row r="25" spans="1:15" s="198" customFormat="1" ht="21" customHeight="1" x14ac:dyDescent="0.15">
      <c r="A25" s="205">
        <v>5</v>
      </c>
      <c r="B25" s="814" t="s">
        <v>269</v>
      </c>
      <c r="C25" s="815" t="s">
        <v>270</v>
      </c>
      <c r="D25" s="204">
        <v>216452244</v>
      </c>
      <c r="E25" s="796">
        <v>27754.065402520799</v>
      </c>
      <c r="F25"/>
      <c r="G25" s="196"/>
      <c r="H25" s="196"/>
      <c r="I25" s="196"/>
      <c r="J25" s="196"/>
      <c r="K25" s="196"/>
      <c r="L25" s="196"/>
      <c r="M25" s="196"/>
      <c r="N25" s="196"/>
      <c r="O25" s="196"/>
    </row>
    <row r="26" spans="1:15" s="198" customFormat="1" ht="17" x14ac:dyDescent="0.15">
      <c r="A26" s="205">
        <v>6</v>
      </c>
      <c r="B26" s="814" t="s">
        <v>271</v>
      </c>
      <c r="C26" s="815" t="s">
        <v>272</v>
      </c>
      <c r="D26" s="204">
        <v>211425011</v>
      </c>
      <c r="E26" s="796">
        <v>151675.7630522885</v>
      </c>
      <c r="F26"/>
      <c r="G26" s="196"/>
      <c r="H26" s="196"/>
      <c r="I26" s="196"/>
      <c r="J26" s="196"/>
      <c r="K26" s="196"/>
      <c r="L26" s="196"/>
      <c r="M26" s="196"/>
      <c r="N26" s="196"/>
      <c r="O26" s="196"/>
    </row>
    <row r="27" spans="1:15" s="198" customFormat="1" ht="33" customHeight="1" x14ac:dyDescent="0.15">
      <c r="A27" s="205">
        <v>7</v>
      </c>
      <c r="B27" s="814" t="s">
        <v>273</v>
      </c>
      <c r="C27" s="815" t="s">
        <v>274</v>
      </c>
      <c r="D27" s="204">
        <v>156737450</v>
      </c>
      <c r="E27" s="796">
        <v>725268.206984816</v>
      </c>
      <c r="F27"/>
      <c r="G27" s="196"/>
      <c r="H27" s="196"/>
      <c r="I27" s="196"/>
      <c r="J27" s="196"/>
      <c r="K27" s="196"/>
      <c r="L27" s="196"/>
      <c r="M27" s="196"/>
      <c r="N27" s="196"/>
      <c r="O27" s="196"/>
    </row>
    <row r="28" spans="1:15" s="198" customFormat="1" ht="35" customHeight="1" x14ac:dyDescent="0.15">
      <c r="A28" s="205">
        <v>8</v>
      </c>
      <c r="B28" s="814" t="s">
        <v>275</v>
      </c>
      <c r="C28" s="815" t="s">
        <v>276</v>
      </c>
      <c r="D28" s="204">
        <v>152445451</v>
      </c>
      <c r="E28" s="796">
        <v>523381.64307205798</v>
      </c>
      <c r="F28"/>
      <c r="G28" s="196"/>
      <c r="H28" s="196"/>
      <c r="I28" s="196"/>
      <c r="J28" s="196"/>
      <c r="K28" s="196"/>
      <c r="L28" s="196"/>
      <c r="M28" s="196"/>
      <c r="N28" s="196"/>
      <c r="O28" s="196"/>
    </row>
    <row r="29" spans="1:15" s="198" customFormat="1" ht="20" customHeight="1" x14ac:dyDescent="0.15">
      <c r="A29" s="205">
        <v>9</v>
      </c>
      <c r="B29" s="814" t="s">
        <v>277</v>
      </c>
      <c r="C29" s="815" t="s">
        <v>278</v>
      </c>
      <c r="D29" s="204">
        <v>120953752</v>
      </c>
      <c r="E29" s="796">
        <v>3568.8131564333999</v>
      </c>
      <c r="F29"/>
      <c r="G29" s="196"/>
      <c r="H29" s="196"/>
      <c r="I29" s="196"/>
      <c r="J29" s="196"/>
      <c r="K29" s="196"/>
      <c r="L29" s="196"/>
      <c r="M29" s="196"/>
      <c r="N29" s="196"/>
      <c r="O29" s="196"/>
    </row>
    <row r="30" spans="1:15" s="198" customFormat="1" ht="35" customHeight="1" x14ac:dyDescent="0.15">
      <c r="A30" s="205">
        <v>10</v>
      </c>
      <c r="B30" s="814" t="s">
        <v>279</v>
      </c>
      <c r="C30" s="815" t="s">
        <v>280</v>
      </c>
      <c r="D30" s="204">
        <v>105664309</v>
      </c>
      <c r="E30" s="796">
        <v>11036.166106408382</v>
      </c>
      <c r="F30"/>
      <c r="G30" s="196"/>
      <c r="H30" s="196"/>
      <c r="I30" s="196"/>
      <c r="J30" s="196"/>
      <c r="K30" s="196"/>
      <c r="L30" s="196"/>
      <c r="M30" s="196"/>
      <c r="N30" s="196"/>
      <c r="O30" s="196"/>
    </row>
    <row r="31" spans="1:15" s="198" customFormat="1" x14ac:dyDescent="0.15">
      <c r="A31" s="924"/>
      <c r="B31" s="196"/>
      <c r="C31" s="168"/>
      <c r="D31" s="923"/>
      <c r="E31" s="925"/>
      <c r="F31"/>
      <c r="G31" s="196"/>
      <c r="H31" s="196"/>
      <c r="I31" s="196"/>
      <c r="J31" s="196"/>
      <c r="K31" s="196"/>
      <c r="L31" s="196"/>
      <c r="M31" s="196"/>
      <c r="N31" s="196"/>
    </row>
  </sheetData>
  <mergeCells count="3">
    <mergeCell ref="B3:D3"/>
    <mergeCell ref="A5:E5"/>
    <mergeCell ref="A19:E19"/>
  </mergeCells>
  <printOptions horizontalCentered="1"/>
  <pageMargins left="0.75" right="0.75" top="1" bottom="1" header="0.5" footer="0.5"/>
  <pageSetup scale="75" orientation="landscape" horizontalDpi="4294967292" verticalDpi="4294967292"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7A9C1-6CFE-9F41-B2F7-61E8C5B59834}">
  <sheetPr codeName="Sheet24"/>
  <dimension ref="A2:AD79"/>
  <sheetViews>
    <sheetView workbookViewId="0">
      <selection activeCell="F66" sqref="F66"/>
    </sheetView>
  </sheetViews>
  <sheetFormatPr baseColWidth="10" defaultRowHeight="13" x14ac:dyDescent="0.15"/>
  <cols>
    <col min="1" max="1" width="10.83203125" style="194"/>
    <col min="2" max="2" width="17.6640625" customWidth="1"/>
    <col min="3" max="14" width="24.83203125" bestFit="1" customWidth="1"/>
    <col min="18" max="18" width="8.83203125" customWidth="1"/>
    <col min="19" max="19" width="10.1640625" customWidth="1"/>
  </cols>
  <sheetData>
    <row r="2" spans="1:30" x14ac:dyDescent="0.15">
      <c r="B2" t="s">
        <v>671</v>
      </c>
    </row>
    <row r="9" spans="1:30" s="678" customFormat="1" ht="16" x14ac:dyDescent="0.15">
      <c r="A9" s="675" t="s">
        <v>392</v>
      </c>
      <c r="B9" s="676" t="s">
        <v>672</v>
      </c>
      <c r="C9" s="677">
        <v>45566</v>
      </c>
      <c r="D9" s="677">
        <v>45597</v>
      </c>
      <c r="E9" s="677">
        <v>45627</v>
      </c>
      <c r="F9" s="677">
        <v>45658</v>
      </c>
      <c r="G9" s="677">
        <v>45689</v>
      </c>
      <c r="H9" s="677">
        <v>45717</v>
      </c>
      <c r="I9" s="677">
        <v>45748</v>
      </c>
      <c r="J9" s="677">
        <v>45778</v>
      </c>
      <c r="K9" s="677">
        <v>45809</v>
      </c>
      <c r="L9" s="677">
        <v>45839</v>
      </c>
      <c r="M9" s="677">
        <v>45870</v>
      </c>
      <c r="N9" s="677">
        <v>45901</v>
      </c>
      <c r="R9"/>
      <c r="S9"/>
      <c r="T9"/>
      <c r="U9"/>
      <c r="V9"/>
      <c r="W9"/>
      <c r="X9"/>
      <c r="Y9"/>
      <c r="Z9"/>
      <c r="AA9"/>
      <c r="AB9"/>
      <c r="AC9"/>
      <c r="AD9"/>
    </row>
    <row r="10" spans="1:30" ht="16" x14ac:dyDescent="0.2">
      <c r="A10" s="679" t="s">
        <v>4</v>
      </c>
      <c r="B10" s="680" t="s">
        <v>673</v>
      </c>
      <c r="C10" s="681">
        <v>176</v>
      </c>
      <c r="D10" s="681">
        <v>135</v>
      </c>
      <c r="E10" s="681">
        <v>156</v>
      </c>
      <c r="F10" s="681">
        <v>183</v>
      </c>
      <c r="G10" s="681">
        <v>182</v>
      </c>
      <c r="H10" s="681">
        <v>186</v>
      </c>
      <c r="I10" s="681">
        <v>165</v>
      </c>
      <c r="J10" s="681">
        <v>168</v>
      </c>
      <c r="K10" s="681">
        <v>172</v>
      </c>
      <c r="L10" s="681">
        <v>187</v>
      </c>
      <c r="M10" s="681">
        <v>312</v>
      </c>
      <c r="N10" s="682">
        <v>394</v>
      </c>
    </row>
    <row r="11" spans="1:30" s="193" customFormat="1" ht="16" x14ac:dyDescent="0.2">
      <c r="A11" s="679" t="s">
        <v>5</v>
      </c>
      <c r="B11" s="680" t="s">
        <v>673</v>
      </c>
      <c r="C11" s="681">
        <v>8547</v>
      </c>
      <c r="D11" s="681">
        <v>11187</v>
      </c>
      <c r="E11" s="681">
        <v>9070</v>
      </c>
      <c r="F11" s="681">
        <v>8406</v>
      </c>
      <c r="G11" s="681">
        <v>8948</v>
      </c>
      <c r="H11" s="681">
        <v>11148</v>
      </c>
      <c r="I11" s="681">
        <v>10993</v>
      </c>
      <c r="J11" s="681">
        <v>10769</v>
      </c>
      <c r="K11" s="681">
        <v>9363</v>
      </c>
      <c r="L11" s="681">
        <v>8641</v>
      </c>
      <c r="M11" s="681">
        <v>8121</v>
      </c>
      <c r="N11" s="682">
        <v>9722</v>
      </c>
      <c r="O11"/>
      <c r="P11"/>
      <c r="R11"/>
      <c r="S11"/>
      <c r="T11"/>
      <c r="U11"/>
      <c r="V11"/>
      <c r="W11"/>
      <c r="X11"/>
      <c r="Y11"/>
      <c r="Z11"/>
      <c r="AA11"/>
      <c r="AB11"/>
      <c r="AC11"/>
      <c r="AD11"/>
    </row>
    <row r="12" spans="1:30" s="193" customFormat="1" ht="16" x14ac:dyDescent="0.2">
      <c r="A12" s="679" t="s">
        <v>7</v>
      </c>
      <c r="B12" s="680" t="s">
        <v>673</v>
      </c>
      <c r="C12" s="681">
        <v>2</v>
      </c>
      <c r="D12" s="681">
        <v>5</v>
      </c>
      <c r="E12" s="681">
        <v>3</v>
      </c>
      <c r="F12" s="681">
        <v>1</v>
      </c>
      <c r="G12" s="681">
        <v>1</v>
      </c>
      <c r="H12" s="681">
        <v>4</v>
      </c>
      <c r="I12" s="681">
        <v>3</v>
      </c>
      <c r="J12" s="681">
        <v>5</v>
      </c>
      <c r="K12" s="681">
        <v>7</v>
      </c>
      <c r="L12" s="681">
        <v>4</v>
      </c>
      <c r="M12" s="681">
        <v>6</v>
      </c>
      <c r="N12" s="683">
        <v>5</v>
      </c>
      <c r="O12"/>
      <c r="P12"/>
      <c r="R12"/>
      <c r="S12"/>
      <c r="T12"/>
      <c r="U12"/>
      <c r="V12"/>
      <c r="W12"/>
      <c r="X12"/>
      <c r="Y12"/>
      <c r="Z12"/>
      <c r="AA12"/>
      <c r="AB12"/>
      <c r="AC12"/>
      <c r="AD12"/>
    </row>
    <row r="13" spans="1:30" s="193" customFormat="1" ht="16" x14ac:dyDescent="0.2">
      <c r="A13" s="679" t="s">
        <v>197</v>
      </c>
      <c r="B13" s="680" t="s">
        <v>673</v>
      </c>
      <c r="C13" s="684">
        <v>3036</v>
      </c>
      <c r="D13" s="685">
        <v>2580</v>
      </c>
      <c r="E13" s="685">
        <v>2485</v>
      </c>
      <c r="F13" s="685">
        <v>2305</v>
      </c>
      <c r="G13" s="685">
        <v>2577</v>
      </c>
      <c r="H13" s="685">
        <v>3317</v>
      </c>
      <c r="I13" s="685">
        <v>3158</v>
      </c>
      <c r="J13" s="685">
        <v>2805</v>
      </c>
      <c r="K13" s="685">
        <v>2760</v>
      </c>
      <c r="L13" s="685">
        <v>2924</v>
      </c>
      <c r="M13" s="685">
        <v>2400</v>
      </c>
      <c r="N13" s="686">
        <v>2853</v>
      </c>
      <c r="O13"/>
      <c r="P13"/>
      <c r="R13"/>
      <c r="S13"/>
      <c r="T13"/>
      <c r="U13"/>
      <c r="V13"/>
      <c r="W13"/>
      <c r="X13"/>
      <c r="Y13"/>
      <c r="Z13"/>
      <c r="AA13"/>
      <c r="AB13"/>
      <c r="AC13"/>
      <c r="AD13"/>
    </row>
    <row r="14" spans="1:30" s="193" customFormat="1" ht="16" x14ac:dyDescent="0.2">
      <c r="A14" s="679" t="s">
        <v>9</v>
      </c>
      <c r="B14" s="680" t="s">
        <v>673</v>
      </c>
      <c r="C14" s="684">
        <v>226</v>
      </c>
      <c r="D14" s="684">
        <v>183</v>
      </c>
      <c r="E14" s="684">
        <v>170</v>
      </c>
      <c r="F14" s="684">
        <v>156</v>
      </c>
      <c r="G14" s="684">
        <v>221</v>
      </c>
      <c r="H14" s="684">
        <v>204</v>
      </c>
      <c r="I14" s="684">
        <v>218</v>
      </c>
      <c r="J14" s="684">
        <v>188</v>
      </c>
      <c r="K14" s="684">
        <v>188</v>
      </c>
      <c r="L14" s="684">
        <v>192</v>
      </c>
      <c r="M14" s="684">
        <v>169</v>
      </c>
      <c r="N14" s="682">
        <v>208</v>
      </c>
      <c r="O14"/>
      <c r="P14"/>
      <c r="R14"/>
      <c r="S14"/>
      <c r="T14"/>
      <c r="U14"/>
      <c r="V14"/>
      <c r="W14"/>
      <c r="X14"/>
      <c r="Y14"/>
      <c r="Z14"/>
      <c r="AA14"/>
      <c r="AB14"/>
      <c r="AC14"/>
      <c r="AD14"/>
    </row>
    <row r="15" spans="1:30" s="193" customFormat="1" ht="16" x14ac:dyDescent="0.2">
      <c r="A15" s="679" t="s">
        <v>405</v>
      </c>
      <c r="B15" s="680" t="s">
        <v>673</v>
      </c>
      <c r="C15" s="681">
        <v>498</v>
      </c>
      <c r="D15" s="681">
        <v>469</v>
      </c>
      <c r="E15" s="681">
        <v>442</v>
      </c>
      <c r="F15" s="681">
        <v>476</v>
      </c>
      <c r="G15" s="681">
        <v>540</v>
      </c>
      <c r="H15" s="681">
        <v>610</v>
      </c>
      <c r="I15" s="681">
        <v>669</v>
      </c>
      <c r="J15" s="681">
        <v>587</v>
      </c>
      <c r="K15" s="681">
        <v>603</v>
      </c>
      <c r="L15" s="681">
        <v>563</v>
      </c>
      <c r="M15" s="681">
        <v>462</v>
      </c>
      <c r="N15" s="682">
        <v>566</v>
      </c>
      <c r="O15"/>
      <c r="P15"/>
    </row>
    <row r="16" spans="1:30" s="193" customFormat="1" ht="16" x14ac:dyDescent="0.2">
      <c r="A16" s="679" t="s">
        <v>11</v>
      </c>
      <c r="B16" s="680" t="s">
        <v>673</v>
      </c>
      <c r="C16" s="685">
        <v>6923</v>
      </c>
      <c r="D16" s="685">
        <v>6548</v>
      </c>
      <c r="E16" s="685">
        <v>5277</v>
      </c>
      <c r="F16" s="685">
        <v>5434</v>
      </c>
      <c r="G16" s="685">
        <v>5928</v>
      </c>
      <c r="H16" s="685">
        <v>7007</v>
      </c>
      <c r="I16" s="685">
        <v>7362</v>
      </c>
      <c r="J16" s="685">
        <v>7292</v>
      </c>
      <c r="K16" s="685">
        <v>6767</v>
      </c>
      <c r="L16" s="685">
        <v>6955</v>
      </c>
      <c r="M16" s="685">
        <v>6031</v>
      </c>
      <c r="N16" s="686">
        <v>6804</v>
      </c>
      <c r="O16"/>
      <c r="P16"/>
    </row>
    <row r="17" spans="1:16" s="193" customFormat="1" ht="16" x14ac:dyDescent="0.2">
      <c r="A17" s="679" t="s">
        <v>12</v>
      </c>
      <c r="B17" s="680" t="s">
        <v>673</v>
      </c>
      <c r="C17" s="685">
        <v>397</v>
      </c>
      <c r="D17" s="685">
        <v>348</v>
      </c>
      <c r="E17" s="685">
        <v>436</v>
      </c>
      <c r="F17" s="685">
        <v>487</v>
      </c>
      <c r="G17" s="685">
        <v>530</v>
      </c>
      <c r="H17" s="685">
        <v>792</v>
      </c>
      <c r="I17" s="685">
        <v>971</v>
      </c>
      <c r="J17" s="685">
        <v>1036</v>
      </c>
      <c r="K17" s="685">
        <v>1125</v>
      </c>
      <c r="L17" s="685">
        <v>1484</v>
      </c>
      <c r="M17" s="685">
        <v>1451</v>
      </c>
      <c r="N17" s="686">
        <v>1761</v>
      </c>
      <c r="O17"/>
      <c r="P17"/>
    </row>
    <row r="18" spans="1:16" s="193" customFormat="1" ht="16" x14ac:dyDescent="0.2">
      <c r="A18" s="679" t="s">
        <v>51</v>
      </c>
      <c r="B18" s="680" t="s">
        <v>673</v>
      </c>
      <c r="C18" s="685">
        <v>19</v>
      </c>
      <c r="D18" s="685">
        <v>38</v>
      </c>
      <c r="E18" s="685">
        <v>14</v>
      </c>
      <c r="F18" s="685">
        <v>12</v>
      </c>
      <c r="G18" s="685">
        <v>16</v>
      </c>
      <c r="H18" s="685">
        <v>226</v>
      </c>
      <c r="I18" s="685">
        <v>291</v>
      </c>
      <c r="J18" s="685">
        <v>427</v>
      </c>
      <c r="K18" s="685">
        <v>462</v>
      </c>
      <c r="L18" s="685">
        <v>611</v>
      </c>
      <c r="M18" s="685">
        <v>505</v>
      </c>
      <c r="N18" s="686">
        <v>635</v>
      </c>
      <c r="O18"/>
      <c r="P18"/>
    </row>
    <row r="19" spans="1:16" ht="16" x14ac:dyDescent="0.2">
      <c r="A19" s="679" t="s">
        <v>14</v>
      </c>
      <c r="B19" s="680" t="s">
        <v>673</v>
      </c>
      <c r="C19" s="684">
        <v>479</v>
      </c>
      <c r="D19" s="684">
        <v>363</v>
      </c>
      <c r="E19" s="684">
        <v>291</v>
      </c>
      <c r="F19" s="684">
        <v>311</v>
      </c>
      <c r="G19" s="684">
        <v>419</v>
      </c>
      <c r="H19" s="685">
        <v>453</v>
      </c>
      <c r="I19" s="685">
        <v>416</v>
      </c>
      <c r="J19" s="685">
        <v>436</v>
      </c>
      <c r="K19" s="685">
        <v>541</v>
      </c>
      <c r="L19" s="685">
        <v>676</v>
      </c>
      <c r="M19" s="685">
        <v>1244</v>
      </c>
      <c r="N19" s="686">
        <v>1659</v>
      </c>
    </row>
    <row r="20" spans="1:16" s="688" customFormat="1" ht="16" x14ac:dyDescent="0.2">
      <c r="A20" s="679" t="s">
        <v>674</v>
      </c>
      <c r="B20" s="680" t="s">
        <v>673</v>
      </c>
      <c r="C20" s="685">
        <v>2769</v>
      </c>
      <c r="D20" s="685">
        <v>2566</v>
      </c>
      <c r="E20" s="685">
        <v>2234</v>
      </c>
      <c r="F20" s="685">
        <v>2164</v>
      </c>
      <c r="G20" s="685">
        <v>2355</v>
      </c>
      <c r="H20" s="685">
        <v>2657</v>
      </c>
      <c r="I20" s="685">
        <v>2662</v>
      </c>
      <c r="J20" s="685">
        <v>2761</v>
      </c>
      <c r="K20" s="685">
        <v>2338</v>
      </c>
      <c r="L20" s="685">
        <v>2256</v>
      </c>
      <c r="M20" s="685">
        <v>2051</v>
      </c>
      <c r="N20" s="686">
        <v>2488</v>
      </c>
      <c r="O20" s="687"/>
      <c r="P20" s="687"/>
    </row>
    <row r="21" spans="1:16" s="688" customFormat="1" ht="16" x14ac:dyDescent="0.2">
      <c r="A21" s="675" t="s">
        <v>17</v>
      </c>
      <c r="B21" s="689" t="s">
        <v>673</v>
      </c>
      <c r="C21" s="690">
        <v>23072</v>
      </c>
      <c r="D21" s="690">
        <v>24422</v>
      </c>
      <c r="E21" s="690">
        <v>20578</v>
      </c>
      <c r="F21" s="690">
        <v>19935</v>
      </c>
      <c r="G21" s="690">
        <v>21717</v>
      </c>
      <c r="H21" s="690">
        <v>26604</v>
      </c>
      <c r="I21" s="690">
        <v>26908</v>
      </c>
      <c r="J21" s="690">
        <v>26474</v>
      </c>
      <c r="K21" s="690">
        <v>24326</v>
      </c>
      <c r="L21" s="690">
        <v>24493</v>
      </c>
      <c r="M21" s="690">
        <v>22752</v>
      </c>
      <c r="N21" s="690">
        <v>27095</v>
      </c>
      <c r="O21" s="687"/>
      <c r="P21" s="687"/>
    </row>
    <row r="22" spans="1:16" s="193" customFormat="1" ht="16" x14ac:dyDescent="0.2">
      <c r="A22" s="679" t="s">
        <v>4</v>
      </c>
      <c r="B22" s="680" t="s">
        <v>675</v>
      </c>
      <c r="C22" s="833">
        <v>142469714868320</v>
      </c>
      <c r="D22" s="833">
        <v>226927318647268</v>
      </c>
      <c r="E22" s="833">
        <v>282306433702372</v>
      </c>
      <c r="F22" s="833">
        <v>489872527171374</v>
      </c>
      <c r="G22" s="276">
        <v>418170127294338</v>
      </c>
      <c r="H22" s="276">
        <v>281962905908408</v>
      </c>
      <c r="I22" s="833">
        <v>393745157289233</v>
      </c>
      <c r="J22" s="276">
        <v>362391226565217</v>
      </c>
      <c r="K22" s="833">
        <v>366591576808156</v>
      </c>
      <c r="L22" s="276">
        <v>466205863294392</v>
      </c>
      <c r="M22" s="276">
        <v>299640130238107</v>
      </c>
      <c r="N22" s="276">
        <v>458099107038032</v>
      </c>
      <c r="O22"/>
      <c r="P22"/>
    </row>
    <row r="23" spans="1:16" s="193" customFormat="1" ht="16" x14ac:dyDescent="0.2">
      <c r="A23" s="679" t="s">
        <v>5</v>
      </c>
      <c r="B23" s="680" t="s">
        <v>675</v>
      </c>
      <c r="C23" s="276">
        <v>6578993589250130</v>
      </c>
      <c r="D23" s="276">
        <v>5726683099306910</v>
      </c>
      <c r="E23" s="276">
        <v>6152216856391040</v>
      </c>
      <c r="F23" s="276">
        <v>6158083254685460</v>
      </c>
      <c r="G23" s="276">
        <v>7065734514016900</v>
      </c>
      <c r="H23" s="276">
        <v>8269617724912140</v>
      </c>
      <c r="I23" s="276">
        <v>6906887063515230</v>
      </c>
      <c r="J23" s="276">
        <v>7634895719135610</v>
      </c>
      <c r="K23" s="276">
        <v>6431592806833360</v>
      </c>
      <c r="L23" s="276">
        <v>8938856148371770</v>
      </c>
      <c r="M23" s="276">
        <v>8499543279827240</v>
      </c>
      <c r="N23" s="276">
        <v>1.90791192334859E+16</v>
      </c>
      <c r="O23"/>
      <c r="P23"/>
    </row>
    <row r="24" spans="1:16" s="193" customFormat="1" ht="16" x14ac:dyDescent="0.2">
      <c r="A24" s="679" t="s">
        <v>7</v>
      </c>
      <c r="B24" s="680" t="s">
        <v>675</v>
      </c>
      <c r="C24" s="834">
        <v>333979817246</v>
      </c>
      <c r="D24" s="834">
        <v>598801503389</v>
      </c>
      <c r="E24" s="834">
        <v>7750912949</v>
      </c>
      <c r="F24" s="834">
        <v>1768023075</v>
      </c>
      <c r="G24" s="835">
        <v>3717815518</v>
      </c>
      <c r="H24" s="835">
        <v>3184778006</v>
      </c>
      <c r="I24" s="835">
        <v>147479917115</v>
      </c>
      <c r="J24" s="835">
        <v>621747446258</v>
      </c>
      <c r="K24" s="835">
        <v>612281720933</v>
      </c>
      <c r="L24" s="835">
        <v>2379001780146</v>
      </c>
      <c r="M24" s="276">
        <v>601883652316</v>
      </c>
      <c r="N24" s="276">
        <v>706780818817</v>
      </c>
      <c r="O24"/>
      <c r="P24"/>
    </row>
    <row r="25" spans="1:16" s="193" customFormat="1" ht="16" x14ac:dyDescent="0.2">
      <c r="A25" s="679" t="s">
        <v>197</v>
      </c>
      <c r="B25" s="680" t="s">
        <v>675</v>
      </c>
      <c r="C25" s="276">
        <v>1840036619258340</v>
      </c>
      <c r="D25" s="276">
        <v>904400473411650</v>
      </c>
      <c r="E25" s="276">
        <v>768800712379706</v>
      </c>
      <c r="F25" s="276">
        <v>1024944718524610</v>
      </c>
      <c r="G25" s="276">
        <v>1303948866501570</v>
      </c>
      <c r="H25" s="276">
        <v>1921931082751920</v>
      </c>
      <c r="I25" s="276">
        <v>1864103511373000</v>
      </c>
      <c r="J25" s="276">
        <v>3745895548533730</v>
      </c>
      <c r="K25" s="276">
        <v>1805696740711220</v>
      </c>
      <c r="L25" s="276">
        <v>1152702229624160</v>
      </c>
      <c r="M25" s="276">
        <v>1018368265098550</v>
      </c>
      <c r="N25" s="276">
        <v>1080420054119040</v>
      </c>
      <c r="O25"/>
      <c r="P25"/>
    </row>
    <row r="26" spans="1:16" s="193" customFormat="1" ht="16" x14ac:dyDescent="0.2">
      <c r="A26" s="679" t="s">
        <v>9</v>
      </c>
      <c r="B26" s="680" t="s">
        <v>675</v>
      </c>
      <c r="C26" s="276">
        <v>6158920941874</v>
      </c>
      <c r="D26" s="276">
        <v>3834323866093</v>
      </c>
      <c r="E26" s="276">
        <v>4892416270549</v>
      </c>
      <c r="F26" s="276">
        <v>7094341535761</v>
      </c>
      <c r="G26" s="276">
        <v>5767597102508</v>
      </c>
      <c r="H26" s="276">
        <v>4187709460807</v>
      </c>
      <c r="I26" s="276">
        <v>7357047315935</v>
      </c>
      <c r="J26" s="276">
        <v>2261307765267</v>
      </c>
      <c r="K26" s="276">
        <v>6765388501226</v>
      </c>
      <c r="L26" s="276">
        <v>3991593447657</v>
      </c>
      <c r="M26" s="276">
        <v>2042968190266</v>
      </c>
      <c r="N26" s="276">
        <v>4910805340617</v>
      </c>
      <c r="O26"/>
      <c r="P26"/>
    </row>
    <row r="27" spans="1:16" ht="16" x14ac:dyDescent="0.2">
      <c r="A27" s="679" t="s">
        <v>405</v>
      </c>
      <c r="B27" s="680" t="s">
        <v>675</v>
      </c>
      <c r="C27" s="276">
        <v>755349931004246</v>
      </c>
      <c r="D27" s="276">
        <v>752582916225150</v>
      </c>
      <c r="E27" s="276">
        <v>816774777073796</v>
      </c>
      <c r="F27" s="276">
        <v>609190116225627</v>
      </c>
      <c r="G27" s="276">
        <v>868495312829180</v>
      </c>
      <c r="H27" s="276">
        <v>914830982888671</v>
      </c>
      <c r="I27" s="276">
        <v>1504947611777910</v>
      </c>
      <c r="J27" s="276">
        <v>1089219323503190</v>
      </c>
      <c r="K27" s="276">
        <v>1364517379520810</v>
      </c>
      <c r="L27" s="276">
        <v>1078908305123000</v>
      </c>
      <c r="M27" s="276">
        <v>1203700010755640</v>
      </c>
      <c r="N27" s="276">
        <v>1353085343677580</v>
      </c>
    </row>
    <row r="28" spans="1:16" s="692" customFormat="1" ht="16" x14ac:dyDescent="0.2">
      <c r="A28" s="679" t="s">
        <v>11</v>
      </c>
      <c r="B28" s="680" t="s">
        <v>675</v>
      </c>
      <c r="C28" s="276">
        <v>3444207276172990</v>
      </c>
      <c r="D28" s="276">
        <v>2729855468711020</v>
      </c>
      <c r="E28" s="276">
        <v>2906684251909930</v>
      </c>
      <c r="F28" s="276">
        <v>2253708239593720</v>
      </c>
      <c r="G28" s="276">
        <v>2393512467537000</v>
      </c>
      <c r="H28" s="276">
        <v>4996985705414780</v>
      </c>
      <c r="I28" s="276">
        <v>4285216475384280</v>
      </c>
      <c r="J28" s="276">
        <v>6263543390614270</v>
      </c>
      <c r="K28" s="276">
        <v>8454118281895740</v>
      </c>
      <c r="L28" s="276">
        <v>9945453752880450</v>
      </c>
      <c r="M28" s="276">
        <v>8376235664519140</v>
      </c>
      <c r="N28" s="276">
        <v>5813525596380640</v>
      </c>
      <c r="O28" s="691"/>
    </row>
    <row r="29" spans="1:16" s="693" customFormat="1" ht="16" x14ac:dyDescent="0.2">
      <c r="A29" s="679" t="s">
        <v>12</v>
      </c>
      <c r="B29" s="680" t="s">
        <v>675</v>
      </c>
      <c r="C29" s="276">
        <v>559443214177436</v>
      </c>
      <c r="D29" s="276">
        <v>384411367589845</v>
      </c>
      <c r="E29" s="276">
        <v>279905784735617</v>
      </c>
      <c r="F29" s="276">
        <v>292337003789491</v>
      </c>
      <c r="G29" s="276">
        <v>3627507169702290</v>
      </c>
      <c r="H29" s="276">
        <v>1199010240379910</v>
      </c>
      <c r="I29" s="276">
        <v>2663784193298890</v>
      </c>
      <c r="J29" s="276">
        <v>1315715627505940</v>
      </c>
      <c r="K29" s="276">
        <v>1112106291531870</v>
      </c>
      <c r="L29" s="276">
        <v>3239313706296220</v>
      </c>
      <c r="M29" s="276">
        <v>1737911302580840</v>
      </c>
      <c r="N29" s="276">
        <v>3321885780520840</v>
      </c>
      <c r="O29" s="685"/>
    </row>
    <row r="30" spans="1:16" s="693" customFormat="1" ht="16" x14ac:dyDescent="0.2">
      <c r="A30" s="679" t="s">
        <v>51</v>
      </c>
      <c r="B30" s="680" t="s">
        <v>675</v>
      </c>
      <c r="C30" s="836">
        <v>47887200145883</v>
      </c>
      <c r="D30" s="836">
        <v>68956656514603</v>
      </c>
      <c r="E30" s="836">
        <v>77431341021981</v>
      </c>
      <c r="F30" s="836">
        <v>62294283979570</v>
      </c>
      <c r="G30" s="836">
        <v>134169619564349</v>
      </c>
      <c r="H30" s="836">
        <v>139220699173803</v>
      </c>
      <c r="I30" s="836">
        <v>62656660308304</v>
      </c>
      <c r="J30" s="836">
        <v>119937275792946</v>
      </c>
      <c r="K30" s="836">
        <v>136112852361159</v>
      </c>
      <c r="L30" s="836">
        <v>128129880890202</v>
      </c>
      <c r="M30" s="836">
        <v>158926747670268</v>
      </c>
      <c r="N30" s="837">
        <v>171641165918408</v>
      </c>
      <c r="O30" s="685"/>
    </row>
    <row r="31" spans="1:16" s="693" customFormat="1" ht="16" x14ac:dyDescent="0.2">
      <c r="A31" s="679" t="s">
        <v>14</v>
      </c>
      <c r="B31" s="680" t="s">
        <v>675</v>
      </c>
      <c r="C31" s="276">
        <v>178163051331421</v>
      </c>
      <c r="D31" s="276">
        <v>145592507184686</v>
      </c>
      <c r="E31" s="276">
        <v>32864404606294</v>
      </c>
      <c r="F31" s="276">
        <v>84346528290684</v>
      </c>
      <c r="G31" s="276">
        <v>243384966548097</v>
      </c>
      <c r="H31" s="276">
        <v>550644992683227</v>
      </c>
      <c r="I31" s="276">
        <v>259061300668608</v>
      </c>
      <c r="J31" s="276">
        <v>64214976725008</v>
      </c>
      <c r="K31" s="276">
        <v>38008508710259</v>
      </c>
      <c r="L31" s="276">
        <v>129820786859121</v>
      </c>
      <c r="M31" s="276">
        <v>243143180759697</v>
      </c>
      <c r="N31" s="276">
        <v>215619390950096</v>
      </c>
      <c r="O31" s="685"/>
    </row>
    <row r="32" spans="1:16" s="693" customFormat="1" ht="16" x14ac:dyDescent="0.2">
      <c r="A32" s="679" t="s">
        <v>674</v>
      </c>
      <c r="B32" s="680" t="s">
        <v>675</v>
      </c>
      <c r="C32" s="276">
        <v>806164203087400</v>
      </c>
      <c r="D32" s="276">
        <v>975868776412064</v>
      </c>
      <c r="E32" s="276">
        <v>1165356809932880</v>
      </c>
      <c r="F32" s="276">
        <v>896966656174500</v>
      </c>
      <c r="G32" s="276">
        <v>1069449566280130</v>
      </c>
      <c r="H32" s="276">
        <v>940512352112724</v>
      </c>
      <c r="I32" s="276">
        <v>841723656837599</v>
      </c>
      <c r="J32" s="276">
        <v>1954696500124140</v>
      </c>
      <c r="K32" s="276">
        <v>3271645576097960</v>
      </c>
      <c r="L32" s="276">
        <v>2642504610426050</v>
      </c>
      <c r="M32" s="276">
        <v>1196191177571230</v>
      </c>
      <c r="N32" s="276">
        <v>1027911632602990</v>
      </c>
      <c r="O32" s="685"/>
    </row>
    <row r="33" spans="1:15" s="693" customFormat="1" ht="16" x14ac:dyDescent="0.2">
      <c r="A33" s="675" t="s">
        <v>17</v>
      </c>
      <c r="B33" s="689" t="s">
        <v>675</v>
      </c>
      <c r="C33" s="838">
        <v>1.4359207700055284E+16</v>
      </c>
      <c r="D33" s="838">
        <v>1.1919711709372678E+16</v>
      </c>
      <c r="E33" s="838">
        <v>1.2487241538937114E+16</v>
      </c>
      <c r="F33" s="838">
        <v>1.1878839437993874E+16</v>
      </c>
      <c r="G33" s="838">
        <v>1.7130143925191878E+16</v>
      </c>
      <c r="H33" s="838">
        <v>1.9218907580464396E+16</v>
      </c>
      <c r="I33" s="838">
        <v>1.8789630157686104E+16</v>
      </c>
      <c r="J33" s="838">
        <v>2.255339264371158E+16</v>
      </c>
      <c r="K33" s="838">
        <v>2.2987767684692692E+16</v>
      </c>
      <c r="L33" s="838">
        <v>2.7728265878993168E+16</v>
      </c>
      <c r="M33" s="838">
        <v>2.2736304610863288E+16</v>
      </c>
      <c r="N33" s="838">
        <v>3.252692489085296E+16</v>
      </c>
      <c r="O33" s="685"/>
    </row>
    <row r="34" spans="1:15" s="693" customFormat="1" ht="16" x14ac:dyDescent="0.2">
      <c r="A34" s="679" t="s">
        <v>4</v>
      </c>
      <c r="B34" s="694" t="s">
        <v>676</v>
      </c>
      <c r="C34" s="695">
        <v>129.57545083583682</v>
      </c>
      <c r="D34" s="695">
        <v>206.38919399722727</v>
      </c>
      <c r="E34" s="695">
        <v>256.75620572871776</v>
      </c>
      <c r="F34" s="695">
        <v>445.53646800647948</v>
      </c>
      <c r="G34" s="695">
        <v>380.32351521391138</v>
      </c>
      <c r="H34" s="695">
        <v>256.44376902019576</v>
      </c>
      <c r="I34" s="695">
        <v>358.10913440330569</v>
      </c>
      <c r="J34" s="695">
        <v>329.5929005300577</v>
      </c>
      <c r="K34" s="695">
        <v>333.41309682160136</v>
      </c>
      <c r="L34" s="695">
        <v>424.0117626017236</v>
      </c>
      <c r="M34" s="695">
        <v>272.5211108901085</v>
      </c>
      <c r="N34" s="695">
        <v>416.63871073799965</v>
      </c>
      <c r="O34" s="685"/>
    </row>
    <row r="35" spans="1:15" s="693" customFormat="1" ht="16" x14ac:dyDescent="0.2">
      <c r="A35" s="679" t="s">
        <v>5</v>
      </c>
      <c r="B35" s="694" t="s">
        <v>676</v>
      </c>
      <c r="C35" s="696">
        <v>5983.5598124210537</v>
      </c>
      <c r="D35" s="697">
        <v>5208.3879375522065</v>
      </c>
      <c r="E35" s="697">
        <v>5595.408635045751</v>
      </c>
      <c r="F35" s="697">
        <v>5600.7440932130157</v>
      </c>
      <c r="G35" s="697">
        <v>6426.2481046324865</v>
      </c>
      <c r="H35" s="697">
        <v>7521.1735064950881</v>
      </c>
      <c r="I35" s="697">
        <v>6281.7771900110802</v>
      </c>
      <c r="J35" s="697">
        <v>6943.8972051426481</v>
      </c>
      <c r="K35" s="697">
        <v>5849.4995817758172</v>
      </c>
      <c r="L35" s="697">
        <v>8129.8423068544889</v>
      </c>
      <c r="M35" s="697">
        <v>7730.289580492572</v>
      </c>
      <c r="N35" s="695">
        <v>17352.357857349398</v>
      </c>
      <c r="O35" s="685"/>
    </row>
    <row r="36" spans="1:15" s="693" customFormat="1" ht="16" x14ac:dyDescent="0.2">
      <c r="A36" s="679" t="s">
        <v>7</v>
      </c>
      <c r="B36" s="694" t="s">
        <v>676</v>
      </c>
      <c r="C36" s="696">
        <v>0.30375287428432785</v>
      </c>
      <c r="D36" s="697">
        <v>0.54460679474595963</v>
      </c>
      <c r="E36" s="697">
        <v>7.0494142610186827E-3</v>
      </c>
      <c r="F36" s="697">
        <v>1.6080076193247805E-3</v>
      </c>
      <c r="G36" s="697">
        <v>3.3813335157901747E-3</v>
      </c>
      <c r="H36" s="697">
        <v>2.8965387227799511E-3</v>
      </c>
      <c r="I36" s="697">
        <v>0.1341322032340031</v>
      </c>
      <c r="J36" s="697">
        <v>0.56547600821249944</v>
      </c>
      <c r="K36" s="697">
        <v>0.55686698118097411</v>
      </c>
      <c r="L36" s="697">
        <v>2.1636895145511517</v>
      </c>
      <c r="M36" s="697">
        <v>0.54740999286514125</v>
      </c>
      <c r="N36" s="695">
        <v>0.64281341002879344</v>
      </c>
      <c r="O36" s="685"/>
    </row>
    <row r="37" spans="1:15" s="685" customFormat="1" ht="16" x14ac:dyDescent="0.2">
      <c r="A37" s="679" t="s">
        <v>197</v>
      </c>
      <c r="B37" s="694" t="s">
        <v>676</v>
      </c>
      <c r="C37" s="696">
        <v>1673.503556283631</v>
      </c>
      <c r="D37" s="697">
        <v>822.54743884882373</v>
      </c>
      <c r="E37" s="697">
        <v>699.22017462859549</v>
      </c>
      <c r="F37" s="697">
        <v>932.18179110827805</v>
      </c>
      <c r="G37" s="697">
        <v>1185.9345854659932</v>
      </c>
      <c r="H37" s="697">
        <v>1747.9861369355785</v>
      </c>
      <c r="I37" s="697">
        <v>1695.392267150055</v>
      </c>
      <c r="J37" s="697">
        <v>3406.8721547862242</v>
      </c>
      <c r="K37" s="697">
        <v>1642.2716186854996</v>
      </c>
      <c r="L37" s="697">
        <v>1048.3765705650148</v>
      </c>
      <c r="M37" s="697">
        <v>926.20054156082006</v>
      </c>
      <c r="N37" s="695">
        <v>982.63631491048727</v>
      </c>
    </row>
    <row r="38" spans="1:15" ht="16" x14ac:dyDescent="0.2">
      <c r="A38" s="679" t="s">
        <v>9</v>
      </c>
      <c r="B38" s="694" t="s">
        <v>676</v>
      </c>
      <c r="C38" s="696">
        <v>5.6015059652727359</v>
      </c>
      <c r="D38" s="697">
        <v>3.4872972410930743</v>
      </c>
      <c r="E38" s="697">
        <v>4.4496266769319845</v>
      </c>
      <c r="F38" s="697">
        <v>6.4522660393422484</v>
      </c>
      <c r="G38" s="697">
        <v>5.2455990066919185</v>
      </c>
      <c r="H38" s="697">
        <v>3.8086995671683326</v>
      </c>
      <c r="I38" s="697">
        <v>6.691195554535625</v>
      </c>
      <c r="J38" s="697">
        <v>2.056647431588317</v>
      </c>
      <c r="K38" s="697">
        <v>6.1530849973005388</v>
      </c>
      <c r="L38" s="697">
        <v>3.6303330922755777</v>
      </c>
      <c r="M38" s="697">
        <v>1.8580687449375546</v>
      </c>
      <c r="N38" s="695">
        <v>4.4663514387293617</v>
      </c>
    </row>
    <row r="39" spans="1:15" ht="16" x14ac:dyDescent="0.2">
      <c r="A39" s="679" t="s">
        <v>405</v>
      </c>
      <c r="B39" s="694" t="s">
        <v>676</v>
      </c>
      <c r="C39" s="696">
        <v>686.98676023290864</v>
      </c>
      <c r="D39" s="697">
        <v>684.47017495159344</v>
      </c>
      <c r="E39" s="697">
        <v>742.85233229038204</v>
      </c>
      <c r="F39" s="697">
        <v>554.05518307964212</v>
      </c>
      <c r="G39" s="697">
        <v>789.89188553276108</v>
      </c>
      <c r="H39" s="697">
        <v>832.03393195496665</v>
      </c>
      <c r="I39" s="697">
        <v>1368.7418793578308</v>
      </c>
      <c r="J39" s="697">
        <v>990.63920379484443</v>
      </c>
      <c r="K39" s="697">
        <v>1241.0213271512566</v>
      </c>
      <c r="L39" s="697">
        <v>981.26138720817835</v>
      </c>
      <c r="M39" s="697">
        <v>1094.7587823062713</v>
      </c>
      <c r="N39" s="695">
        <v>1230.6239511213607</v>
      </c>
    </row>
    <row r="40" spans="1:15" ht="16" x14ac:dyDescent="0.2">
      <c r="A40" s="679" t="s">
        <v>11</v>
      </c>
      <c r="B40" s="694" t="s">
        <v>676</v>
      </c>
      <c r="C40" s="696">
        <v>3132.488269487103</v>
      </c>
      <c r="D40" s="697">
        <v>2482.7890853985264</v>
      </c>
      <c r="E40" s="697">
        <v>2643.6139268388888</v>
      </c>
      <c r="F40" s="697">
        <v>2049.7357032524815</v>
      </c>
      <c r="G40" s="697">
        <v>2176.8869078523494</v>
      </c>
      <c r="H40" s="697">
        <v>4544.7320239098008</v>
      </c>
      <c r="I40" s="697">
        <v>3897.3816803120644</v>
      </c>
      <c r="J40" s="697">
        <v>5696.6595280885213</v>
      </c>
      <c r="K40" s="697">
        <v>7688.9757855458265</v>
      </c>
      <c r="L40" s="697">
        <v>9045.3374949724548</v>
      </c>
      <c r="M40" s="697">
        <v>7618.1419576816006</v>
      </c>
      <c r="N40" s="695">
        <v>5287.370728529495</v>
      </c>
    </row>
    <row r="41" spans="1:15" ht="16" x14ac:dyDescent="0.2">
      <c r="A41" s="679" t="s">
        <v>12</v>
      </c>
      <c r="B41" s="694" t="s">
        <v>676</v>
      </c>
      <c r="C41" s="696">
        <v>508.81063923719557</v>
      </c>
      <c r="D41" s="697">
        <v>349.62010212424957</v>
      </c>
      <c r="E41" s="697">
        <v>254.57282821263743</v>
      </c>
      <c r="F41" s="697">
        <v>265.87895607871451</v>
      </c>
      <c r="G41" s="697">
        <v>3299.1985514875432</v>
      </c>
      <c r="H41" s="697">
        <v>1090.4934609970132</v>
      </c>
      <c r="I41" s="697">
        <v>2422.6976104718142</v>
      </c>
      <c r="J41" s="697">
        <v>1196.636392256496</v>
      </c>
      <c r="K41" s="697">
        <v>1011.4547799565753</v>
      </c>
      <c r="L41" s="697">
        <v>2946.1386532568395</v>
      </c>
      <c r="M41" s="697">
        <v>1580.6211218485623</v>
      </c>
      <c r="N41" s="695">
        <v>3021.2375172785323</v>
      </c>
    </row>
    <row r="42" spans="1:15" ht="16" x14ac:dyDescent="0.2">
      <c r="A42" s="679" t="s">
        <v>51</v>
      </c>
      <c r="B42" s="694" t="s">
        <v>676</v>
      </c>
      <c r="C42" s="696">
        <v>43.553154815420385</v>
      </c>
      <c r="D42" s="696">
        <v>62.715713752007105</v>
      </c>
      <c r="E42" s="696">
        <v>70.423394410664514</v>
      </c>
      <c r="F42" s="696">
        <v>56.656321230157118</v>
      </c>
      <c r="G42" s="696">
        <v>122.02655813266483</v>
      </c>
      <c r="H42" s="696">
        <v>126.62048827569652</v>
      </c>
      <c r="I42" s="696">
        <v>56.985900581188616</v>
      </c>
      <c r="J42" s="696">
        <v>109.08231687876287</v>
      </c>
      <c r="K42" s="696">
        <v>123.79391806567492</v>
      </c>
      <c r="L42" s="696">
        <v>116.53344780843508</v>
      </c>
      <c r="M42" s="696">
        <v>144.54303497611181</v>
      </c>
      <c r="N42" s="696">
        <v>156.10673100892018</v>
      </c>
    </row>
    <row r="43" spans="1:15" ht="16" x14ac:dyDescent="0.2">
      <c r="A43" s="679" t="s">
        <v>14</v>
      </c>
      <c r="B43" s="694" t="s">
        <v>676</v>
      </c>
      <c r="C43" s="696">
        <v>162.03835123762565</v>
      </c>
      <c r="D43" s="697">
        <v>132.41561390230891</v>
      </c>
      <c r="E43" s="697">
        <v>29.890001866346211</v>
      </c>
      <c r="F43" s="697">
        <v>76.712720593317499</v>
      </c>
      <c r="G43" s="697">
        <v>221.3573375666756</v>
      </c>
      <c r="H43" s="697">
        <v>500.80870340318779</v>
      </c>
      <c r="I43" s="697">
        <v>235.61488039250253</v>
      </c>
      <c r="J43" s="697">
        <v>58.403181105866679</v>
      </c>
      <c r="K43" s="697">
        <v>34.568537294270755</v>
      </c>
      <c r="L43" s="697">
        <v>118.07131782836314</v>
      </c>
      <c r="M43" s="697">
        <v>221.13743467316181</v>
      </c>
      <c r="N43" s="695">
        <v>196.10469366861798</v>
      </c>
    </row>
    <row r="44" spans="1:15" ht="16" x14ac:dyDescent="0.2">
      <c r="A44" s="679" t="s">
        <v>674</v>
      </c>
      <c r="B44" s="694" t="s">
        <v>676</v>
      </c>
      <c r="C44" s="696">
        <v>733.20207146698522</v>
      </c>
      <c r="D44" s="697">
        <v>887.54748177240253</v>
      </c>
      <c r="E44" s="697">
        <v>1059.8858443089557</v>
      </c>
      <c r="F44" s="697">
        <v>815.78642145768754</v>
      </c>
      <c r="G44" s="697">
        <v>972.65871434513429</v>
      </c>
      <c r="H44" s="697">
        <v>855.39100119851719</v>
      </c>
      <c r="I44" s="697">
        <v>765.54320625073069</v>
      </c>
      <c r="J44" s="697">
        <v>1777.7861104369913</v>
      </c>
      <c r="K44" s="697">
        <v>2975.5443175399341</v>
      </c>
      <c r="L44" s="697">
        <v>2403.3439425930283</v>
      </c>
      <c r="M44" s="697">
        <v>1087.9295383085537</v>
      </c>
      <c r="N44" s="695">
        <v>934.88018374318017</v>
      </c>
    </row>
    <row r="45" spans="1:15" ht="16" x14ac:dyDescent="0.2">
      <c r="A45" s="675" t="s">
        <v>17</v>
      </c>
      <c r="B45" s="698" t="s">
        <v>676</v>
      </c>
      <c r="C45" s="699">
        <v>13059.623324857315</v>
      </c>
      <c r="D45" s="699">
        <v>10840.914646335184</v>
      </c>
      <c r="E45" s="699">
        <v>11357.080019422132</v>
      </c>
      <c r="F45" s="699">
        <v>10803.741532066737</v>
      </c>
      <c r="G45" s="699">
        <v>15579.775140569725</v>
      </c>
      <c r="H45" s="699">
        <v>17479.494618295936</v>
      </c>
      <c r="I45" s="699">
        <v>17089.069076688342</v>
      </c>
      <c r="J45" s="699">
        <v>20512.191116460217</v>
      </c>
      <c r="K45" s="699">
        <v>20907.252914814937</v>
      </c>
      <c r="L45" s="699">
        <v>25218.710906295353</v>
      </c>
      <c r="M45" s="699">
        <v>20678.548581475559</v>
      </c>
      <c r="N45" s="699">
        <v>29583.065853196749</v>
      </c>
    </row>
    <row r="46" spans="1:15" ht="16" x14ac:dyDescent="0.2">
      <c r="A46" s="679" t="s">
        <v>4</v>
      </c>
      <c r="B46" s="680" t="s">
        <v>677</v>
      </c>
      <c r="C46" s="190">
        <v>243.93799999999999</v>
      </c>
      <c r="D46" s="190">
        <v>268.05700000000002</v>
      </c>
      <c r="E46" s="190">
        <v>422.351</v>
      </c>
      <c r="F46" s="190">
        <v>828.96100000000001</v>
      </c>
      <c r="G46" s="190">
        <v>1314.5619999999999</v>
      </c>
      <c r="H46" s="190">
        <v>1626.951</v>
      </c>
      <c r="I46" s="190">
        <v>1864.3130000000001</v>
      </c>
      <c r="J46" s="190">
        <v>2020.2670000000001</v>
      </c>
      <c r="K46" s="190">
        <v>2175.4920000000002</v>
      </c>
      <c r="L46" s="190">
        <v>2328.732</v>
      </c>
      <c r="M46" s="190">
        <v>2293.38</v>
      </c>
      <c r="N46" s="190">
        <v>1788.1980000000001</v>
      </c>
    </row>
    <row r="47" spans="1:15" ht="16" x14ac:dyDescent="0.2">
      <c r="A47" s="679" t="s">
        <v>5</v>
      </c>
      <c r="B47" s="680" t="s">
        <v>677</v>
      </c>
      <c r="C47" s="190">
        <v>23187.442999999999</v>
      </c>
      <c r="D47" s="190">
        <v>23462.107</v>
      </c>
      <c r="E47" s="190">
        <v>23781.383999999998</v>
      </c>
      <c r="F47" s="190">
        <v>24131.207999999999</v>
      </c>
      <c r="G47" s="190">
        <v>24572.685000000001</v>
      </c>
      <c r="H47" s="190">
        <v>24954.870999999999</v>
      </c>
      <c r="I47" s="190">
        <v>25225.205000000002</v>
      </c>
      <c r="J47" s="190">
        <v>25650.647000000001</v>
      </c>
      <c r="K47" s="190">
        <v>25949.761999999999</v>
      </c>
      <c r="L47" s="190">
        <v>26213.350999999999</v>
      </c>
      <c r="M47" s="190">
        <v>26593.996999999999</v>
      </c>
      <c r="N47" s="190">
        <v>27474.505000000001</v>
      </c>
    </row>
    <row r="48" spans="1:15" ht="16" x14ac:dyDescent="0.2">
      <c r="A48" s="679" t="s">
        <v>7</v>
      </c>
      <c r="B48" s="680" t="s">
        <v>677</v>
      </c>
      <c r="C48" s="190">
        <v>878.96299999999997</v>
      </c>
      <c r="D48" s="190">
        <v>878.995</v>
      </c>
      <c r="E48" s="190">
        <v>847.88099999999997</v>
      </c>
      <c r="F48" s="190">
        <v>0</v>
      </c>
      <c r="G48" s="190">
        <v>0</v>
      </c>
      <c r="H48" s="190">
        <v>0</v>
      </c>
      <c r="I48" s="190">
        <v>0</v>
      </c>
      <c r="J48" s="190">
        <v>0</v>
      </c>
      <c r="K48" s="190">
        <v>0</v>
      </c>
      <c r="L48" s="190">
        <v>0</v>
      </c>
      <c r="M48" s="190">
        <v>0</v>
      </c>
      <c r="N48" s="190">
        <v>0</v>
      </c>
    </row>
    <row r="49" spans="1:14" ht="16" x14ac:dyDescent="0.2">
      <c r="A49" s="679" t="s">
        <v>197</v>
      </c>
      <c r="B49" s="680" t="s">
        <v>677</v>
      </c>
      <c r="C49" s="190">
        <v>5134.3450000000003</v>
      </c>
      <c r="D49" s="190">
        <v>5208.5940000000001</v>
      </c>
      <c r="E49" s="190">
        <v>5273.3950000000004</v>
      </c>
      <c r="F49" s="190">
        <v>5349.6540000000005</v>
      </c>
      <c r="G49" s="190">
        <v>5488.4139999999998</v>
      </c>
      <c r="H49" s="190">
        <v>5613.5439999999999</v>
      </c>
      <c r="I49" s="190">
        <v>5660.4269999999997</v>
      </c>
      <c r="J49" s="190">
        <v>5699.4660000000003</v>
      </c>
      <c r="K49" s="190">
        <v>5749.6570000000002</v>
      </c>
      <c r="L49" s="190">
        <v>5791.3549999999996</v>
      </c>
      <c r="M49" s="190">
        <v>5886.4539999999997</v>
      </c>
      <c r="N49" s="190">
        <v>6017.6930000000002</v>
      </c>
    </row>
    <row r="50" spans="1:14" ht="16" x14ac:dyDescent="0.2">
      <c r="A50" s="679" t="s">
        <v>9</v>
      </c>
      <c r="B50" s="680" t="s">
        <v>677</v>
      </c>
      <c r="C50" s="190">
        <v>887.41099999999994</v>
      </c>
      <c r="D50" s="190">
        <v>888.23800000000006</v>
      </c>
      <c r="E50" s="190">
        <v>889.02300000000002</v>
      </c>
      <c r="F50" s="190">
        <v>869.18799999999999</v>
      </c>
      <c r="G50" s="190">
        <v>467.34899999999999</v>
      </c>
      <c r="H50" s="190">
        <v>459.404</v>
      </c>
      <c r="I50" s="190">
        <v>467.077</v>
      </c>
      <c r="J50" s="190">
        <v>477.10300000000001</v>
      </c>
      <c r="K50" s="190">
        <v>478.75700000000001</v>
      </c>
      <c r="L50" s="190">
        <v>481.61900000000003</v>
      </c>
      <c r="M50" s="190">
        <v>479.036</v>
      </c>
      <c r="N50" s="190">
        <v>472.02300000000002</v>
      </c>
    </row>
    <row r="51" spans="1:14" ht="16" x14ac:dyDescent="0.2">
      <c r="A51" s="679" t="s">
        <v>405</v>
      </c>
      <c r="B51" s="680" t="s">
        <v>677</v>
      </c>
      <c r="C51" s="190">
        <v>7483.2650000000003</v>
      </c>
      <c r="D51" s="190">
        <v>7566.3860000000004</v>
      </c>
      <c r="E51" s="190">
        <v>7632.7020000000002</v>
      </c>
      <c r="F51" s="190">
        <v>7730.5389999999998</v>
      </c>
      <c r="G51" s="190">
        <v>7838.3959999999997</v>
      </c>
      <c r="H51" s="190">
        <v>7913.5259999999998</v>
      </c>
      <c r="I51" s="190">
        <v>8104.4459999999999</v>
      </c>
      <c r="J51" s="190">
        <v>8302.7849999999999</v>
      </c>
      <c r="K51" s="190">
        <v>8405.5249999999996</v>
      </c>
      <c r="L51" s="190">
        <v>8485.5879999999997</v>
      </c>
      <c r="M51" s="190">
        <v>8672.4789999999994</v>
      </c>
      <c r="N51" s="190">
        <v>8749.8729999999996</v>
      </c>
    </row>
    <row r="52" spans="1:14" ht="16" x14ac:dyDescent="0.2">
      <c r="A52" s="679" t="s">
        <v>11</v>
      </c>
      <c r="B52" s="680" t="s">
        <v>677</v>
      </c>
      <c r="C52" s="190">
        <v>13712.061</v>
      </c>
      <c r="D52" s="190">
        <v>13765.212</v>
      </c>
      <c r="E52" s="190">
        <v>14227.471</v>
      </c>
      <c r="F52" s="190">
        <v>14616.976000000001</v>
      </c>
      <c r="G52" s="190">
        <v>15007.906999999999</v>
      </c>
      <c r="H52" s="190">
        <v>15666.040999999999</v>
      </c>
      <c r="I52" s="190">
        <v>16300.084999999999</v>
      </c>
      <c r="J52" s="190">
        <v>16695.235000000001</v>
      </c>
      <c r="K52" s="190">
        <v>17426.157999999999</v>
      </c>
      <c r="L52" s="190">
        <v>18541.761999999999</v>
      </c>
      <c r="M52" s="190">
        <v>19597.238000000001</v>
      </c>
      <c r="N52" s="190">
        <v>20337.532999999999</v>
      </c>
    </row>
    <row r="53" spans="1:14" ht="16" x14ac:dyDescent="0.2">
      <c r="A53" s="679" t="s">
        <v>12</v>
      </c>
      <c r="B53" s="680" t="s">
        <v>677</v>
      </c>
      <c r="C53" s="190">
        <v>3082.0439999999999</v>
      </c>
      <c r="D53" s="190">
        <v>3351.9450000000002</v>
      </c>
      <c r="E53" s="190">
        <v>3630.7080000000001</v>
      </c>
      <c r="F53" s="190">
        <v>3766.056</v>
      </c>
      <c r="G53" s="190">
        <v>3871.6480000000001</v>
      </c>
      <c r="H53" s="190">
        <v>4113.482</v>
      </c>
      <c r="I53" s="190">
        <v>4617.5420000000004</v>
      </c>
      <c r="J53" s="190">
        <v>4728.7730000000001</v>
      </c>
      <c r="K53" s="190">
        <v>4629.777</v>
      </c>
      <c r="L53" s="190">
        <v>4721.4930000000004</v>
      </c>
      <c r="M53" s="190">
        <v>4604.1139999999996</v>
      </c>
      <c r="N53" s="190">
        <v>4575.0990000000002</v>
      </c>
    </row>
    <row r="54" spans="1:14" ht="16" x14ac:dyDescent="0.2">
      <c r="A54" s="679" t="s">
        <v>51</v>
      </c>
      <c r="B54" s="680" t="s">
        <v>677</v>
      </c>
      <c r="C54" s="190">
        <v>272.56900000000002</v>
      </c>
      <c r="D54" s="190">
        <v>374.572</v>
      </c>
      <c r="E54" s="190">
        <v>470.053</v>
      </c>
      <c r="F54" s="190">
        <v>519.42600000000004</v>
      </c>
      <c r="G54" s="190">
        <v>667.35</v>
      </c>
      <c r="H54" s="190">
        <v>821.78800000000001</v>
      </c>
      <c r="I54" s="190">
        <v>1368.6890000000001</v>
      </c>
      <c r="J54" s="190">
        <v>1762.3219999999999</v>
      </c>
      <c r="K54" s="190">
        <v>2190.5619999999999</v>
      </c>
      <c r="L54" s="190">
        <v>2286.9079999999999</v>
      </c>
      <c r="M54" s="190">
        <v>2195.6329999999998</v>
      </c>
      <c r="N54" s="190">
        <v>2290.143</v>
      </c>
    </row>
    <row r="55" spans="1:14" ht="16" x14ac:dyDescent="0.2">
      <c r="A55" s="679" t="s">
        <v>14</v>
      </c>
      <c r="B55" s="680" t="s">
        <v>677</v>
      </c>
      <c r="C55" s="190">
        <v>804.55499999999995</v>
      </c>
      <c r="D55" s="190">
        <v>820.52200000000005</v>
      </c>
      <c r="E55" s="190">
        <v>825.322</v>
      </c>
      <c r="F55" s="190">
        <v>835.05700000000002</v>
      </c>
      <c r="G55" s="190">
        <v>828.79200000000003</v>
      </c>
      <c r="H55" s="190">
        <v>822.05</v>
      </c>
      <c r="I55" s="190">
        <v>984</v>
      </c>
      <c r="J55" s="190">
        <v>975.79300000000001</v>
      </c>
      <c r="K55" s="190">
        <v>967.23199999999997</v>
      </c>
      <c r="L55" s="190">
        <v>971.66600000000005</v>
      </c>
      <c r="M55" s="190">
        <v>979.6</v>
      </c>
      <c r="N55" s="190">
        <v>998.55700000000002</v>
      </c>
    </row>
    <row r="56" spans="1:14" ht="16" x14ac:dyDescent="0.2">
      <c r="A56" s="679" t="s">
        <v>674</v>
      </c>
      <c r="B56" s="680" t="s">
        <v>677</v>
      </c>
      <c r="C56" s="190">
        <v>11743.254999999999</v>
      </c>
      <c r="D56" s="190">
        <v>12162.727000000001</v>
      </c>
      <c r="E56" s="190">
        <v>12543.487999999999</v>
      </c>
      <c r="F56" s="190">
        <v>12929.465</v>
      </c>
      <c r="G56" s="190">
        <v>13348.255999999999</v>
      </c>
      <c r="H56" s="190">
        <v>13760.039000000001</v>
      </c>
      <c r="I56" s="190">
        <v>14189.668</v>
      </c>
      <c r="J56" s="190">
        <v>15092.643</v>
      </c>
      <c r="K56" s="190">
        <v>16837.733</v>
      </c>
      <c r="L56" s="190">
        <v>18959.883999999998</v>
      </c>
      <c r="M56" s="190">
        <v>19397.937000000002</v>
      </c>
      <c r="N56" s="190">
        <v>20185.766</v>
      </c>
    </row>
    <row r="57" spans="1:14" ht="16" x14ac:dyDescent="0.2">
      <c r="A57" s="675" t="s">
        <v>17</v>
      </c>
      <c r="B57" s="689" t="s">
        <v>677</v>
      </c>
      <c r="C57" s="699">
        <v>67429.849000000002</v>
      </c>
      <c r="D57" s="699">
        <v>68747.354999999996</v>
      </c>
      <c r="E57" s="699">
        <v>70543.777999999991</v>
      </c>
      <c r="F57" s="699">
        <v>71576.53</v>
      </c>
      <c r="G57" s="699">
        <v>73405.358999999997</v>
      </c>
      <c r="H57" s="699">
        <v>75751.696000000011</v>
      </c>
      <c r="I57" s="699">
        <v>78781.452000000005</v>
      </c>
      <c r="J57" s="699">
        <v>81405.034000000014</v>
      </c>
      <c r="K57" s="699">
        <v>84810.654999999999</v>
      </c>
      <c r="L57" s="699">
        <v>88782.357999999978</v>
      </c>
      <c r="M57" s="699">
        <v>90699.868000000017</v>
      </c>
      <c r="N57" s="699">
        <v>92889.39</v>
      </c>
    </row>
    <row r="67" spans="1:1" x14ac:dyDescent="0.15">
      <c r="A67"/>
    </row>
    <row r="68" spans="1:1" x14ac:dyDescent="0.15">
      <c r="A68"/>
    </row>
    <row r="69" spans="1:1" x14ac:dyDescent="0.15">
      <c r="A69"/>
    </row>
    <row r="70" spans="1:1" x14ac:dyDescent="0.15">
      <c r="A70"/>
    </row>
    <row r="71" spans="1:1" x14ac:dyDescent="0.15">
      <c r="A71"/>
    </row>
    <row r="72" spans="1:1" x14ac:dyDescent="0.15">
      <c r="A72"/>
    </row>
    <row r="73" spans="1:1" x14ac:dyDescent="0.15">
      <c r="A73"/>
    </row>
    <row r="74" spans="1:1" x14ac:dyDescent="0.15">
      <c r="A74"/>
    </row>
    <row r="75" spans="1:1" x14ac:dyDescent="0.15">
      <c r="A75"/>
    </row>
    <row r="76" spans="1:1" x14ac:dyDescent="0.15">
      <c r="A76"/>
    </row>
    <row r="77" spans="1:1" x14ac:dyDescent="0.15">
      <c r="A77"/>
    </row>
    <row r="78" spans="1:1" x14ac:dyDescent="0.15">
      <c r="A78"/>
    </row>
    <row r="79" spans="1:1" x14ac:dyDescent="0.15">
      <c r="A7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D4B4-B746-404B-A317-3A6FAD3FAA5C}">
  <sheetPr codeName="Sheet25"/>
  <dimension ref="A1:N94"/>
  <sheetViews>
    <sheetView zoomScaleNormal="100" workbookViewId="0">
      <selection activeCell="A94" sqref="A94"/>
    </sheetView>
  </sheetViews>
  <sheetFormatPr baseColWidth="10" defaultColWidth="8.83203125" defaultRowHeight="13" x14ac:dyDescent="0.15"/>
  <cols>
    <col min="1" max="2" width="13.5" customWidth="1"/>
    <col min="3" max="3" width="15.5" style="193" customWidth="1"/>
    <col min="4" max="14" width="13.5" customWidth="1"/>
  </cols>
  <sheetData>
    <row r="1" spans="1:14" ht="83.25" customHeight="1" x14ac:dyDescent="0.15">
      <c r="A1" s="970" t="s">
        <v>678</v>
      </c>
      <c r="B1" s="970"/>
      <c r="C1" s="970"/>
      <c r="D1" s="970"/>
      <c r="E1" s="970"/>
      <c r="F1" s="970"/>
      <c r="G1" s="970"/>
      <c r="H1" s="970"/>
      <c r="I1" s="970"/>
      <c r="J1" s="970"/>
      <c r="K1" s="970"/>
      <c r="L1" s="970"/>
      <c r="M1" s="198"/>
      <c r="N1" s="198"/>
    </row>
    <row r="2" spans="1:14" x14ac:dyDescent="0.15">
      <c r="A2" s="666"/>
      <c r="B2" s="193"/>
      <c r="C2" s="700"/>
      <c r="D2" s="191"/>
      <c r="E2" s="191"/>
    </row>
    <row r="3" spans="1:14" x14ac:dyDescent="0.15">
      <c r="A3" s="666"/>
      <c r="B3" s="193"/>
      <c r="C3" s="700"/>
      <c r="D3" s="701"/>
    </row>
    <row r="4" spans="1:14" x14ac:dyDescent="0.15">
      <c r="A4" s="154" t="s">
        <v>2</v>
      </c>
      <c r="B4" s="154"/>
      <c r="C4" s="700"/>
      <c r="D4" s="701"/>
    </row>
    <row r="5" spans="1:14" ht="34" x14ac:dyDescent="0.2">
      <c r="A5" s="64" t="s">
        <v>679</v>
      </c>
      <c r="B5" s="702" t="s">
        <v>680</v>
      </c>
      <c r="C5" s="702" t="s">
        <v>681</v>
      </c>
      <c r="D5" s="701"/>
    </row>
    <row r="6" spans="1:14" ht="16" x14ac:dyDescent="0.2">
      <c r="A6" s="703">
        <v>2000</v>
      </c>
      <c r="B6" s="150">
        <f t="shared" ref="B6:B14" si="0">L37/1024</f>
        <v>0.51354472568511966</v>
      </c>
      <c r="C6" s="150">
        <v>0.51354472568511966</v>
      </c>
      <c r="D6" s="701"/>
    </row>
    <row r="7" spans="1:14" ht="16" x14ac:dyDescent="0.2">
      <c r="A7" s="703">
        <v>2001</v>
      </c>
      <c r="B7" s="150">
        <f t="shared" si="0"/>
        <v>0.99195496114434811</v>
      </c>
      <c r="C7" s="150">
        <v>0.99195496114434811</v>
      </c>
    </row>
    <row r="8" spans="1:14" ht="16" x14ac:dyDescent="0.2">
      <c r="A8" s="703">
        <v>2002</v>
      </c>
      <c r="B8" s="150">
        <f t="shared" si="0"/>
        <v>1.922691838783438</v>
      </c>
      <c r="C8" s="150">
        <v>1.922691838783438</v>
      </c>
    </row>
    <row r="9" spans="1:14" ht="16" x14ac:dyDescent="0.2">
      <c r="A9" s="703">
        <v>2003</v>
      </c>
      <c r="B9" s="150">
        <f t="shared" si="0"/>
        <v>3.5503806954214361</v>
      </c>
      <c r="C9" s="150">
        <v>3.5503806954214361</v>
      </c>
    </row>
    <row r="10" spans="1:14" ht="16" x14ac:dyDescent="0.2">
      <c r="A10" s="703">
        <v>2004</v>
      </c>
      <c r="B10" s="150">
        <f t="shared" si="0"/>
        <v>3.935546875</v>
      </c>
      <c r="C10" s="150">
        <v>3.935546875</v>
      </c>
    </row>
    <row r="11" spans="1:14" ht="16" x14ac:dyDescent="0.2">
      <c r="A11" s="703">
        <v>2005</v>
      </c>
      <c r="B11" s="150">
        <f t="shared" si="0"/>
        <v>4.063515625</v>
      </c>
      <c r="C11" s="150">
        <v>4.063515625</v>
      </c>
    </row>
    <row r="12" spans="1:14" ht="16" x14ac:dyDescent="0.2">
      <c r="A12" s="703">
        <v>2006</v>
      </c>
      <c r="B12" s="150">
        <f t="shared" si="0"/>
        <v>4.6174499885111002</v>
      </c>
      <c r="C12" s="150">
        <v>4.6174499885111002</v>
      </c>
    </row>
    <row r="13" spans="1:14" ht="16" x14ac:dyDescent="0.2">
      <c r="A13" s="703">
        <v>2007</v>
      </c>
      <c r="B13" s="150">
        <f t="shared" si="0"/>
        <v>4.9068538051850199</v>
      </c>
      <c r="C13" s="150">
        <v>4.9068538051850199</v>
      </c>
      <c r="K13" s="7"/>
    </row>
    <row r="14" spans="1:14" ht="16" x14ac:dyDescent="0.2">
      <c r="A14" s="703">
        <v>2008</v>
      </c>
      <c r="B14" s="150">
        <f t="shared" si="0"/>
        <v>4.2940056858062743</v>
      </c>
      <c r="C14" s="150">
        <v>4.2940056858062743</v>
      </c>
    </row>
    <row r="15" spans="1:14" ht="16" x14ac:dyDescent="0.2">
      <c r="A15" s="703">
        <v>2009</v>
      </c>
      <c r="B15" s="150">
        <f>L47/1024</f>
        <v>4.2035996093749999</v>
      </c>
      <c r="C15" s="150">
        <v>4.2035996093749999</v>
      </c>
    </row>
    <row r="16" spans="1:14" ht="16" x14ac:dyDescent="0.2">
      <c r="A16" s="703">
        <v>2010</v>
      </c>
      <c r="B16" s="150">
        <f>L48/1024</f>
        <v>4.5042429416315555</v>
      </c>
      <c r="C16" s="150">
        <v>4.5042429416315555</v>
      </c>
    </row>
    <row r="17" spans="1:3" ht="16" x14ac:dyDescent="0.2">
      <c r="A17" s="703">
        <v>2011</v>
      </c>
      <c r="B17" s="150">
        <f>L49/1024</f>
        <v>5.7626225452423085</v>
      </c>
      <c r="C17" s="150">
        <v>5.7626225452423085</v>
      </c>
    </row>
    <row r="18" spans="1:3" ht="16" x14ac:dyDescent="0.2">
      <c r="A18" s="703">
        <v>2012</v>
      </c>
      <c r="B18" s="150">
        <f>L50/1024</f>
        <v>7.3970605468750001</v>
      </c>
      <c r="C18" s="150">
        <v>7.3970605468750001</v>
      </c>
    </row>
    <row r="19" spans="1:3" ht="16" x14ac:dyDescent="0.2">
      <c r="A19" s="703">
        <v>2013</v>
      </c>
      <c r="B19" s="150">
        <f t="shared" ref="B19:B25" si="1">B52/1024</f>
        <v>9.7649243259429941</v>
      </c>
      <c r="C19" s="150">
        <v>9.7649243259429941</v>
      </c>
    </row>
    <row r="20" spans="1:3" ht="16" x14ac:dyDescent="0.2">
      <c r="A20" s="703">
        <v>2014</v>
      </c>
      <c r="B20" s="150">
        <f t="shared" si="1"/>
        <v>9.1162402343750006</v>
      </c>
      <c r="C20" s="150">
        <v>9.1162402343750006</v>
      </c>
    </row>
    <row r="21" spans="1:3" ht="16" x14ac:dyDescent="0.2">
      <c r="A21" s="703">
        <v>2015</v>
      </c>
      <c r="B21" s="150">
        <f t="shared" si="1"/>
        <v>14.632691383361818</v>
      </c>
      <c r="C21" s="150">
        <v>14.632695312499999</v>
      </c>
    </row>
    <row r="22" spans="1:3" ht="16" x14ac:dyDescent="0.2">
      <c r="A22" s="703">
        <v>2016</v>
      </c>
      <c r="B22" s="150">
        <f t="shared" si="1"/>
        <v>17.503115234374999</v>
      </c>
      <c r="C22" s="150">
        <v>17.503115234374999</v>
      </c>
    </row>
    <row r="23" spans="1:3" ht="16" x14ac:dyDescent="0.2">
      <c r="A23" s="703">
        <v>2017</v>
      </c>
      <c r="B23" s="150">
        <f t="shared" si="1"/>
        <v>23.806344676585869</v>
      </c>
      <c r="C23" s="150">
        <f t="shared" ref="C23:C31" si="2">B23</f>
        <v>23.806344676585869</v>
      </c>
    </row>
    <row r="24" spans="1:3" ht="16" x14ac:dyDescent="0.2">
      <c r="A24" s="703">
        <v>2018</v>
      </c>
      <c r="B24" s="150">
        <f t="shared" si="1"/>
        <v>27.365493290096673</v>
      </c>
      <c r="C24" s="150">
        <f t="shared" si="2"/>
        <v>27.365493290096673</v>
      </c>
    </row>
    <row r="25" spans="1:3" ht="16" x14ac:dyDescent="0.2">
      <c r="A25" s="703">
        <v>2019</v>
      </c>
      <c r="B25" s="150">
        <f t="shared" si="1"/>
        <v>33.595650262832635</v>
      </c>
      <c r="C25" s="150">
        <f t="shared" si="2"/>
        <v>33.595650262832635</v>
      </c>
    </row>
    <row r="26" spans="1:3" ht="16" x14ac:dyDescent="0.2">
      <c r="A26" s="703">
        <v>2020</v>
      </c>
      <c r="B26" s="150">
        <f t="shared" ref="B26:B31" si="3">B59/1024</f>
        <v>41.860490875244139</v>
      </c>
      <c r="C26" s="150">
        <f t="shared" si="2"/>
        <v>41.860490875244139</v>
      </c>
    </row>
    <row r="27" spans="1:3" ht="16" x14ac:dyDescent="0.2">
      <c r="A27" s="703">
        <v>2021</v>
      </c>
      <c r="B27" s="150">
        <f t="shared" si="3"/>
        <v>59.237639341354374</v>
      </c>
      <c r="C27" s="150">
        <f t="shared" si="2"/>
        <v>59.237639341354374</v>
      </c>
    </row>
    <row r="28" spans="1:3" ht="16" x14ac:dyDescent="0.2">
      <c r="A28" s="703">
        <v>2022</v>
      </c>
      <c r="B28" s="150">
        <f t="shared" si="3"/>
        <v>71.539023482580561</v>
      </c>
      <c r="C28" s="150">
        <f>B28</f>
        <v>71.539023482580561</v>
      </c>
    </row>
    <row r="29" spans="1:3" ht="16" x14ac:dyDescent="0.2">
      <c r="A29" s="703">
        <v>2023</v>
      </c>
      <c r="B29" s="150">
        <f t="shared" si="3"/>
        <v>102.49167855602505</v>
      </c>
      <c r="C29" s="150">
        <f t="shared" si="2"/>
        <v>102.49167855602505</v>
      </c>
    </row>
    <row r="30" spans="1:3" ht="16" x14ac:dyDescent="0.2">
      <c r="A30" s="703">
        <v>2024</v>
      </c>
      <c r="B30" s="150">
        <f t="shared" si="3"/>
        <v>128.59189453125001</v>
      </c>
      <c r="C30" s="150">
        <f t="shared" ref="C30" si="4">B30</f>
        <v>128.59189453125001</v>
      </c>
    </row>
    <row r="31" spans="1:3" ht="16" x14ac:dyDescent="0.2">
      <c r="A31" s="703">
        <v>2025</v>
      </c>
      <c r="B31" s="150">
        <f t="shared" si="3"/>
        <v>178.72811301231386</v>
      </c>
      <c r="C31" s="150">
        <f t="shared" si="2"/>
        <v>178.72811301231386</v>
      </c>
    </row>
    <row r="33" spans="1:12" x14ac:dyDescent="0.15">
      <c r="D33" s="154"/>
      <c r="E33" s="154"/>
      <c r="F33" s="154"/>
      <c r="G33" s="154"/>
      <c r="H33" s="154"/>
      <c r="I33" s="154"/>
      <c r="J33" s="154"/>
      <c r="K33" s="154"/>
    </row>
    <row r="34" spans="1:12" ht="12.75" customHeight="1" x14ac:dyDescent="0.15">
      <c r="A34" s="154" t="s">
        <v>682</v>
      </c>
      <c r="D34" s="1031" t="s">
        <v>683</v>
      </c>
      <c r="E34" s="1032"/>
      <c r="F34" s="1033"/>
      <c r="G34" s="154"/>
      <c r="H34" s="1034" t="s">
        <v>684</v>
      </c>
      <c r="I34" s="1035"/>
      <c r="J34" s="1036"/>
      <c r="L34" s="704" t="s">
        <v>685</v>
      </c>
    </row>
    <row r="35" spans="1:12" ht="14" x14ac:dyDescent="0.15">
      <c r="A35" s="154" t="s">
        <v>686</v>
      </c>
      <c r="B35" s="154"/>
      <c r="C35" s="154"/>
      <c r="D35" s="705" t="s">
        <v>17</v>
      </c>
      <c r="E35" s="706" t="s">
        <v>687</v>
      </c>
      <c r="F35" s="707" t="s">
        <v>688</v>
      </c>
      <c r="G35" s="154"/>
      <c r="H35" s="708" t="s">
        <v>17</v>
      </c>
      <c r="I35" s="706" t="s">
        <v>689</v>
      </c>
      <c r="J35" s="709" t="s">
        <v>690</v>
      </c>
      <c r="L35" s="710" t="s">
        <v>691</v>
      </c>
    </row>
    <row r="36" spans="1:12" x14ac:dyDescent="0.15">
      <c r="A36" s="154"/>
      <c r="B36" s="154"/>
      <c r="C36" s="154"/>
      <c r="D36" s="711">
        <v>308.96113601562496</v>
      </c>
      <c r="E36" s="712">
        <v>41.79</v>
      </c>
      <c r="F36" s="713">
        <f>D36-E36</f>
        <v>267.17113601562494</v>
      </c>
      <c r="G36" s="154"/>
      <c r="H36" s="714"/>
      <c r="I36" s="715"/>
      <c r="J36" s="716"/>
      <c r="L36" s="717">
        <f>D36</f>
        <v>308.96113601562496</v>
      </c>
    </row>
    <row r="37" spans="1:12" ht="28" x14ac:dyDescent="0.15">
      <c r="A37" s="154"/>
      <c r="B37" s="718" t="s">
        <v>692</v>
      </c>
      <c r="C37" s="719" t="s">
        <v>693</v>
      </c>
      <c r="D37" s="711">
        <v>525.86979910156253</v>
      </c>
      <c r="E37" s="712">
        <f>(62.23-10.34)+(146.87-27.58)+(29.94-1.84)+(5.22-4.08)+41.79</f>
        <v>242.20999999999998</v>
      </c>
      <c r="F37" s="713">
        <f>D37-E37</f>
        <v>283.65979910156256</v>
      </c>
      <c r="G37" s="154"/>
      <c r="H37" s="714"/>
      <c r="I37" s="715"/>
      <c r="J37" s="716"/>
      <c r="L37" s="717">
        <f>D37</f>
        <v>525.86979910156253</v>
      </c>
    </row>
    <row r="38" spans="1:12" x14ac:dyDescent="0.15">
      <c r="A38" s="720" t="s">
        <v>694</v>
      </c>
      <c r="B38" s="154"/>
      <c r="C38" s="154"/>
      <c r="D38" s="711">
        <v>1015.7618802118125</v>
      </c>
      <c r="E38" s="712">
        <f>(218.93-10.34)+(332.42-27.58)+(84.58-27.58)+(10.29-4.08)+66.98</f>
        <v>643.62000000000012</v>
      </c>
      <c r="F38" s="713">
        <f>D38-E38</f>
        <v>372.14188021181235</v>
      </c>
      <c r="G38" s="154"/>
      <c r="H38" s="714"/>
      <c r="I38" s="715"/>
      <c r="J38" s="716"/>
      <c r="L38" s="717">
        <f>D38</f>
        <v>1015.7618802118125</v>
      </c>
    </row>
    <row r="39" spans="1:12" x14ac:dyDescent="0.15">
      <c r="A39" s="720" t="s">
        <v>695</v>
      </c>
      <c r="B39" s="154"/>
      <c r="C39" s="721">
        <v>201.18</v>
      </c>
      <c r="D39" s="711">
        <f>D38+953.074562702428</f>
        <v>1968.8364429142405</v>
      </c>
      <c r="E39" s="722">
        <f>E38+929.203831968576</f>
        <v>1572.8238319685761</v>
      </c>
      <c r="F39" s="713">
        <f>D39-E39</f>
        <v>396.01261094566439</v>
      </c>
      <c r="G39" s="154"/>
      <c r="H39" s="714"/>
      <c r="I39" s="715"/>
      <c r="J39" s="716"/>
      <c r="L39" s="717">
        <f>D39</f>
        <v>1968.8364429142405</v>
      </c>
    </row>
    <row r="40" spans="1:12" x14ac:dyDescent="0.15">
      <c r="A40" s="720" t="s">
        <v>696</v>
      </c>
      <c r="B40" s="154"/>
      <c r="C40" s="721">
        <v>633.10227999999995</v>
      </c>
      <c r="D40" s="723">
        <f>D39+1666.75338919731</f>
        <v>3635.5898321115505</v>
      </c>
      <c r="E40" s="724">
        <f>E39+1624.67378795572</f>
        <v>3197.497619924296</v>
      </c>
      <c r="F40" s="725">
        <f>D40-E40</f>
        <v>438.09221218725452</v>
      </c>
      <c r="G40" s="154"/>
      <c r="H40" s="714"/>
      <c r="I40" s="715"/>
      <c r="J40" s="716"/>
      <c r="L40" s="717">
        <f>D40</f>
        <v>3635.5898321115505</v>
      </c>
    </row>
    <row r="41" spans="1:12" x14ac:dyDescent="0.15">
      <c r="A41" s="720" t="s">
        <v>697</v>
      </c>
      <c r="B41" s="154"/>
      <c r="C41" s="721">
        <v>1597.2237</v>
      </c>
      <c r="D41" s="154"/>
      <c r="E41" s="154"/>
      <c r="F41" s="154"/>
      <c r="G41" s="154"/>
      <c r="H41" s="711">
        <f>I41+J41</f>
        <v>4030</v>
      </c>
      <c r="I41" s="726">
        <f>3.25*1024</f>
        <v>3328</v>
      </c>
      <c r="J41" s="727">
        <v>702</v>
      </c>
      <c r="L41" s="717">
        <f>H41</f>
        <v>4030</v>
      </c>
    </row>
    <row r="42" spans="1:12" x14ac:dyDescent="0.15">
      <c r="A42" s="720" t="s">
        <v>698</v>
      </c>
      <c r="B42" s="154"/>
      <c r="C42" s="721">
        <v>2723.4639999999999</v>
      </c>
      <c r="D42" s="154"/>
      <c r="E42" s="154"/>
      <c r="F42" s="154"/>
      <c r="G42" s="154"/>
      <c r="H42" s="711">
        <f>I42+J42</f>
        <v>4161.04</v>
      </c>
      <c r="I42" s="722">
        <f>3.21*1024</f>
        <v>3287.04</v>
      </c>
      <c r="J42" s="713">
        <v>874</v>
      </c>
      <c r="L42" s="717">
        <f>H42</f>
        <v>4161.04</v>
      </c>
    </row>
    <row r="43" spans="1:12" x14ac:dyDescent="0.15">
      <c r="A43" s="720" t="s">
        <v>699</v>
      </c>
      <c r="B43" s="154"/>
      <c r="C43" s="721">
        <v>3332.069</v>
      </c>
      <c r="D43" s="154"/>
      <c r="E43" s="154"/>
      <c r="F43" s="154"/>
      <c r="G43" s="154"/>
      <c r="H43" s="711">
        <f>I43+J43</f>
        <v>4728.2687882353666</v>
      </c>
      <c r="I43" s="722">
        <f>3.6730643342181*1024</f>
        <v>3761.2178782393344</v>
      </c>
      <c r="J43" s="713">
        <f>0.944385654293*1024</f>
        <v>967.05090999603203</v>
      </c>
      <c r="L43" s="717">
        <f>H43</f>
        <v>4728.2687882353666</v>
      </c>
    </row>
    <row r="44" spans="1:12" x14ac:dyDescent="0.15">
      <c r="A44" s="720" t="s">
        <v>700</v>
      </c>
      <c r="B44" s="154"/>
      <c r="C44" s="721">
        <v>3518.7299999999996</v>
      </c>
      <c r="D44" s="154" t="s">
        <v>701</v>
      </c>
      <c r="E44" s="154"/>
      <c r="F44" s="154"/>
      <c r="G44" s="154"/>
      <c r="H44" s="723">
        <f>4.90685380518502*1024</f>
        <v>5024.6182965094604</v>
      </c>
      <c r="I44" s="724"/>
      <c r="J44" s="725"/>
      <c r="L44" s="717">
        <f>H44</f>
        <v>5024.6182965094604</v>
      </c>
    </row>
    <row r="45" spans="1:12" x14ac:dyDescent="0.15">
      <c r="A45" s="720" t="s">
        <v>702</v>
      </c>
      <c r="B45" s="154"/>
      <c r="C45" s="721">
        <v>3861.2900000000004</v>
      </c>
      <c r="D45" s="154"/>
      <c r="E45" s="154"/>
      <c r="F45" s="154"/>
      <c r="G45" s="154"/>
      <c r="H45" s="154"/>
      <c r="I45" s="154"/>
      <c r="J45" s="154"/>
      <c r="L45" s="717">
        <f>B47+650</f>
        <v>4397.0618222656249</v>
      </c>
    </row>
    <row r="46" spans="1:12" x14ac:dyDescent="0.15">
      <c r="A46" s="720" t="s">
        <v>703</v>
      </c>
      <c r="B46" s="154"/>
      <c r="C46" s="721">
        <v>3022.85</v>
      </c>
      <c r="D46" s="154"/>
      <c r="E46" s="154"/>
      <c r="F46" s="154"/>
      <c r="G46" s="154"/>
      <c r="H46" s="154"/>
      <c r="I46" s="154"/>
      <c r="J46" s="154"/>
      <c r="L46" s="717">
        <v>3747.06</v>
      </c>
    </row>
    <row r="47" spans="1:12" x14ac:dyDescent="0.15">
      <c r="A47" s="720" t="s">
        <v>704</v>
      </c>
      <c r="B47" s="728">
        <v>3747.0618222656253</v>
      </c>
      <c r="C47" s="154" t="s">
        <v>705</v>
      </c>
      <c r="D47" s="154"/>
      <c r="E47" s="154"/>
      <c r="F47" s="154"/>
      <c r="G47" s="154"/>
      <c r="H47" s="154"/>
      <c r="I47" s="154"/>
      <c r="J47" s="154"/>
      <c r="L47" s="717">
        <f t="shared" ref="L47:L54" si="5">B48</f>
        <v>4304.4859999999999</v>
      </c>
    </row>
    <row r="48" spans="1:12" x14ac:dyDescent="0.15">
      <c r="A48" s="720" t="s">
        <v>706</v>
      </c>
      <c r="B48" s="728">
        <v>4304.4859999999999</v>
      </c>
      <c r="C48" s="154"/>
      <c r="D48" s="154"/>
      <c r="E48" s="154"/>
      <c r="F48" s="154"/>
      <c r="G48" s="154"/>
      <c r="H48" s="154"/>
      <c r="I48" s="154"/>
      <c r="J48" s="154"/>
      <c r="L48" s="717">
        <f t="shared" si="5"/>
        <v>4612.3447722307128</v>
      </c>
    </row>
    <row r="49" spans="1:12" x14ac:dyDescent="0.15">
      <c r="A49" s="720" t="s">
        <v>707</v>
      </c>
      <c r="B49" s="728">
        <v>4612.3447722307128</v>
      </c>
      <c r="C49" s="154"/>
      <c r="D49" s="154"/>
      <c r="E49" s="154"/>
      <c r="F49" s="154"/>
      <c r="G49" s="154"/>
      <c r="H49" s="154"/>
      <c r="I49" s="154"/>
      <c r="J49" s="154"/>
      <c r="L49" s="717">
        <f t="shared" si="5"/>
        <v>5900.925486328124</v>
      </c>
    </row>
    <row r="50" spans="1:12" x14ac:dyDescent="0.15">
      <c r="A50" s="720" t="s">
        <v>708</v>
      </c>
      <c r="B50" s="728">
        <v>5900.925486328124</v>
      </c>
      <c r="C50" s="154"/>
      <c r="D50" s="154"/>
      <c r="E50" s="154"/>
      <c r="F50" s="154"/>
      <c r="G50" s="154"/>
      <c r="H50" s="154"/>
      <c r="I50" s="154"/>
      <c r="J50" s="154"/>
      <c r="L50" s="717">
        <f t="shared" si="5"/>
        <v>7574.59</v>
      </c>
    </row>
    <row r="51" spans="1:12" x14ac:dyDescent="0.15">
      <c r="A51" s="720" t="s">
        <v>709</v>
      </c>
      <c r="B51" s="728">
        <v>7574.59</v>
      </c>
      <c r="C51" s="154"/>
      <c r="D51" s="154"/>
      <c r="E51" s="154"/>
      <c r="F51" s="154"/>
      <c r="G51" s="154"/>
      <c r="H51" s="154"/>
      <c r="I51" s="154"/>
      <c r="J51" s="154"/>
      <c r="L51" s="717">
        <f t="shared" si="5"/>
        <v>9999.2825097656259</v>
      </c>
    </row>
    <row r="52" spans="1:12" ht="14" x14ac:dyDescent="0.15">
      <c r="A52" s="720" t="s">
        <v>710</v>
      </c>
      <c r="B52" s="728">
        <v>9999.2825097656259</v>
      </c>
      <c r="C52" s="154"/>
      <c r="D52" s="729"/>
      <c r="E52" s="729"/>
      <c r="F52" s="729"/>
      <c r="G52" s="729"/>
      <c r="H52" s="729"/>
      <c r="I52" s="729"/>
      <c r="J52" s="729"/>
      <c r="K52" s="729"/>
      <c r="L52" s="717">
        <f t="shared" si="5"/>
        <v>9335.0300000000007</v>
      </c>
    </row>
    <row r="53" spans="1:12" ht="14" x14ac:dyDescent="0.15">
      <c r="A53" s="720" t="s">
        <v>711</v>
      </c>
      <c r="B53" s="728">
        <v>9335.0300000000007</v>
      </c>
      <c r="C53" s="154"/>
      <c r="D53" s="729"/>
      <c r="E53" s="729"/>
      <c r="F53" s="729"/>
      <c r="G53" s="729"/>
      <c r="H53" s="729"/>
      <c r="I53" s="729"/>
      <c r="J53" s="729"/>
      <c r="K53" s="729"/>
      <c r="L53" s="717">
        <f t="shared" si="5"/>
        <v>14983.875976562502</v>
      </c>
    </row>
    <row r="54" spans="1:12" ht="14" x14ac:dyDescent="0.15">
      <c r="A54" s="730" t="s">
        <v>712</v>
      </c>
      <c r="B54" s="728">
        <v>14983.875976562502</v>
      </c>
      <c r="C54"/>
      <c r="D54" s="729"/>
      <c r="E54" s="729"/>
      <c r="F54" s="729"/>
      <c r="G54" s="729"/>
      <c r="H54" s="729"/>
      <c r="I54" s="729"/>
      <c r="J54" s="729"/>
      <c r="K54" s="729"/>
      <c r="L54" s="717">
        <f t="shared" si="5"/>
        <v>17923.189999999999</v>
      </c>
    </row>
    <row r="55" spans="1:12" ht="14" x14ac:dyDescent="0.15">
      <c r="A55" s="730" t="s">
        <v>713</v>
      </c>
      <c r="B55" s="728">
        <v>17923.189999999999</v>
      </c>
      <c r="C55"/>
      <c r="D55" s="729"/>
      <c r="E55" s="729"/>
      <c r="F55" s="729"/>
      <c r="G55" s="729"/>
      <c r="H55" s="729"/>
      <c r="I55" s="729"/>
      <c r="J55" s="729"/>
      <c r="K55" s="729"/>
      <c r="L55" s="717">
        <f>B56</f>
        <v>24377.69694882393</v>
      </c>
    </row>
    <row r="56" spans="1:12" ht="14" x14ac:dyDescent="0.15">
      <c r="A56" s="730" t="s">
        <v>714</v>
      </c>
      <c r="B56" s="728">
        <v>24377.69694882393</v>
      </c>
      <c r="C56"/>
      <c r="D56" s="729"/>
      <c r="E56" s="729"/>
      <c r="F56" s="729"/>
      <c r="G56" s="729"/>
      <c r="H56" s="729"/>
      <c r="I56" s="729"/>
      <c r="J56" s="729"/>
      <c r="K56" s="729"/>
      <c r="L56" s="717">
        <f>B57</f>
        <v>28022.265129058993</v>
      </c>
    </row>
    <row r="57" spans="1:12" ht="14" x14ac:dyDescent="0.15">
      <c r="A57" s="730" t="s">
        <v>715</v>
      </c>
      <c r="B57" s="728">
        <v>28022.265129058993</v>
      </c>
      <c r="C57"/>
      <c r="D57" s="729"/>
      <c r="E57" s="729"/>
      <c r="F57" s="729"/>
      <c r="G57" s="729"/>
      <c r="H57" s="729"/>
      <c r="I57" s="729"/>
      <c r="J57" s="729"/>
      <c r="K57" s="729"/>
      <c r="L57" s="717">
        <f>B58</f>
        <v>34401.945869140618</v>
      </c>
    </row>
    <row r="58" spans="1:12" ht="14" x14ac:dyDescent="0.15">
      <c r="A58" s="730" t="s">
        <v>716</v>
      </c>
      <c r="B58" s="728">
        <v>34401.945869140618</v>
      </c>
      <c r="C58"/>
      <c r="D58" s="729"/>
      <c r="E58" s="729"/>
      <c r="F58" s="729"/>
      <c r="G58" s="729"/>
      <c r="H58" s="729"/>
      <c r="I58" s="729"/>
      <c r="J58" s="729"/>
      <c r="K58" s="729"/>
      <c r="L58" s="717">
        <f>B59</f>
        <v>42865.142656249998</v>
      </c>
    </row>
    <row r="59" spans="1:12" ht="14" x14ac:dyDescent="0.15">
      <c r="A59" s="730" t="s">
        <v>717</v>
      </c>
      <c r="B59" s="728">
        <v>42865.142656249998</v>
      </c>
      <c r="C59"/>
      <c r="D59" s="729"/>
      <c r="E59" s="729"/>
      <c r="F59" s="729"/>
      <c r="G59" s="729"/>
      <c r="H59" s="729"/>
      <c r="I59" s="729"/>
      <c r="J59" s="729"/>
      <c r="K59" s="729"/>
      <c r="L59" s="717">
        <v>60659.342685546879</v>
      </c>
    </row>
    <row r="60" spans="1:12" ht="14" x14ac:dyDescent="0.15">
      <c r="A60" s="730" t="s">
        <v>718</v>
      </c>
      <c r="B60" s="728">
        <v>60659.342685546879</v>
      </c>
      <c r="C60"/>
      <c r="D60" s="729"/>
      <c r="E60" s="729"/>
      <c r="F60" s="729"/>
      <c r="G60" s="729"/>
      <c r="H60" s="729"/>
      <c r="I60" s="729"/>
      <c r="J60" s="729"/>
      <c r="K60" s="729"/>
      <c r="L60" s="731">
        <v>77165.94</v>
      </c>
    </row>
    <row r="61" spans="1:12" ht="14" x14ac:dyDescent="0.15">
      <c r="A61" s="730" t="s">
        <v>719</v>
      </c>
      <c r="B61" s="728">
        <v>73255.960046162494</v>
      </c>
      <c r="C61"/>
      <c r="D61" s="729"/>
      <c r="E61" s="729"/>
      <c r="F61" s="729"/>
      <c r="G61" s="729"/>
      <c r="H61" s="729"/>
      <c r="I61" s="729"/>
      <c r="J61" s="729"/>
      <c r="K61" s="729"/>
      <c r="L61" s="722"/>
    </row>
    <row r="62" spans="1:12" ht="14" x14ac:dyDescent="0.15">
      <c r="A62" s="730" t="s">
        <v>720</v>
      </c>
      <c r="B62" s="728">
        <v>104951.47884136965</v>
      </c>
      <c r="C62"/>
      <c r="D62" s="729"/>
      <c r="E62" s="729"/>
      <c r="F62" s="729"/>
      <c r="G62" s="729"/>
      <c r="H62" s="729"/>
      <c r="I62" s="729"/>
      <c r="J62" s="729"/>
      <c r="K62" s="729"/>
      <c r="L62" s="722"/>
    </row>
    <row r="63" spans="1:12" ht="14" x14ac:dyDescent="0.15">
      <c r="A63" s="730" t="s">
        <v>721</v>
      </c>
      <c r="B63" s="728">
        <v>131678.1</v>
      </c>
      <c r="C63"/>
      <c r="D63" s="729"/>
      <c r="E63" s="729"/>
      <c r="F63" s="729"/>
      <c r="G63" s="729"/>
      <c r="H63" s="729"/>
      <c r="I63" s="729"/>
      <c r="J63" s="729"/>
      <c r="K63" s="729"/>
      <c r="L63" s="722"/>
    </row>
    <row r="64" spans="1:12" ht="14" x14ac:dyDescent="0.15">
      <c r="A64" s="730" t="s">
        <v>1066</v>
      </c>
      <c r="B64" s="728">
        <v>183017.58772460939</v>
      </c>
      <c r="C64"/>
    </row>
    <row r="65" spans="1:13" ht="20" x14ac:dyDescent="0.2">
      <c r="A65" s="732" t="s">
        <v>722</v>
      </c>
      <c r="B65" s="733" t="s">
        <v>723</v>
      </c>
      <c r="C65" s="729"/>
    </row>
    <row r="66" spans="1:13" s="191" customFormat="1" x14ac:dyDescent="0.15">
      <c r="A66"/>
      <c r="B66"/>
      <c r="C66"/>
      <c r="D66" s="734"/>
      <c r="E66"/>
      <c r="F66"/>
      <c r="G66"/>
      <c r="H66"/>
      <c r="I66"/>
      <c r="J66"/>
      <c r="K66" s="153"/>
      <c r="L66"/>
      <c r="M66" s="153"/>
    </row>
    <row r="67" spans="1:13" ht="13" customHeight="1" x14ac:dyDescent="0.15">
      <c r="A67" s="154" t="s">
        <v>724</v>
      </c>
      <c r="D67" s="735"/>
      <c r="E67" s="1037" t="s">
        <v>725</v>
      </c>
      <c r="F67" s="1037"/>
      <c r="G67" s="1037"/>
      <c r="H67" s="1037"/>
      <c r="I67" s="1037"/>
      <c r="J67" s="1037"/>
      <c r="K67" s="737"/>
      <c r="L67" s="153"/>
      <c r="M67" s="737"/>
    </row>
    <row r="68" spans="1:13" ht="13" customHeight="1" x14ac:dyDescent="0.15">
      <c r="A68" s="736" t="s">
        <v>726</v>
      </c>
      <c r="B68" s="738" t="s">
        <v>727</v>
      </c>
      <c r="C68" s="739" t="s">
        <v>728</v>
      </c>
      <c r="D68" s="735"/>
      <c r="E68" s="1030" t="s">
        <v>729</v>
      </c>
      <c r="F68" s="1030"/>
      <c r="G68" s="1030"/>
      <c r="H68" s="1030"/>
      <c r="I68" s="1030"/>
      <c r="J68" s="1030"/>
      <c r="K68" s="737"/>
      <c r="L68" s="737"/>
      <c r="M68" s="737"/>
    </row>
    <row r="69" spans="1:13" ht="52" x14ac:dyDescent="0.15">
      <c r="A69" s="740" t="s">
        <v>730</v>
      </c>
      <c r="B69" s="741">
        <v>0.51354472568511966</v>
      </c>
      <c r="C69" s="742" t="s">
        <v>731</v>
      </c>
      <c r="D69" s="735"/>
      <c r="E69" s="1030" t="s">
        <v>729</v>
      </c>
      <c r="F69" s="1030"/>
      <c r="G69" s="1030"/>
      <c r="H69" s="1030"/>
      <c r="I69" s="1030"/>
      <c r="J69" s="1030"/>
      <c r="K69" s="737"/>
      <c r="L69" s="737"/>
      <c r="M69" s="737"/>
    </row>
    <row r="70" spans="1:13" ht="52" x14ac:dyDescent="0.15">
      <c r="A70" s="740" t="s">
        <v>732</v>
      </c>
      <c r="B70" s="741">
        <v>0.99195496114434811</v>
      </c>
      <c r="C70" s="742" t="s">
        <v>731</v>
      </c>
      <c r="D70" s="735"/>
      <c r="E70" s="1030" t="s">
        <v>733</v>
      </c>
      <c r="F70" s="1030"/>
      <c r="G70" s="1030"/>
      <c r="H70" s="1030"/>
      <c r="I70" s="1030"/>
      <c r="J70" s="1030"/>
      <c r="K70" s="737"/>
      <c r="L70" s="737"/>
      <c r="M70" s="737"/>
    </row>
    <row r="71" spans="1:13" ht="52" x14ac:dyDescent="0.15">
      <c r="A71" s="740" t="s">
        <v>734</v>
      </c>
      <c r="B71" s="741">
        <v>1.922691838783438</v>
      </c>
      <c r="C71" s="742" t="s">
        <v>731</v>
      </c>
      <c r="D71" s="735"/>
      <c r="E71" s="1030" t="s">
        <v>735</v>
      </c>
      <c r="F71" s="1030"/>
      <c r="G71" s="1030"/>
      <c r="H71" s="1030"/>
      <c r="I71" s="1030"/>
      <c r="J71" s="1030"/>
      <c r="K71" s="743"/>
      <c r="L71" s="737"/>
      <c r="M71" s="743"/>
    </row>
    <row r="72" spans="1:13" ht="52" x14ac:dyDescent="0.15">
      <c r="A72" s="740" t="s">
        <v>736</v>
      </c>
      <c r="B72" s="741">
        <v>3.5503806954214361</v>
      </c>
      <c r="C72" s="742" t="s">
        <v>731</v>
      </c>
      <c r="D72" s="735"/>
      <c r="E72" s="1030" t="s">
        <v>737</v>
      </c>
      <c r="F72" s="1030"/>
      <c r="G72" s="1030"/>
      <c r="H72" s="1030"/>
      <c r="I72" s="1030"/>
      <c r="J72" s="1030"/>
      <c r="K72" s="743"/>
      <c r="L72" s="743"/>
      <c r="M72" s="743"/>
    </row>
    <row r="73" spans="1:13" ht="52.5" customHeight="1" x14ac:dyDescent="0.15">
      <c r="A73" s="740" t="s">
        <v>738</v>
      </c>
      <c r="B73" s="741">
        <v>3.935546875</v>
      </c>
      <c r="C73" s="742" t="s">
        <v>739</v>
      </c>
      <c r="D73" s="744"/>
      <c r="E73" s="1030" t="s">
        <v>740</v>
      </c>
      <c r="F73" s="1030"/>
      <c r="G73" s="1030"/>
      <c r="H73" s="1030"/>
      <c r="I73" s="1030"/>
      <c r="J73" s="1030"/>
      <c r="K73" s="743"/>
      <c r="L73" s="743"/>
      <c r="M73" s="743"/>
    </row>
    <row r="74" spans="1:13" ht="56" customHeight="1" x14ac:dyDescent="0.15">
      <c r="A74" s="740" t="s">
        <v>741</v>
      </c>
      <c r="B74" s="741">
        <v>4.063515625</v>
      </c>
      <c r="C74" s="742" t="s">
        <v>742</v>
      </c>
      <c r="D74" s="744"/>
      <c r="E74" s="1030" t="s">
        <v>743</v>
      </c>
      <c r="F74" s="1030"/>
      <c r="G74" s="1030"/>
      <c r="H74" s="1030"/>
      <c r="I74" s="1030"/>
      <c r="J74" s="1030"/>
      <c r="K74" s="737"/>
      <c r="L74" s="743"/>
      <c r="M74" s="737"/>
    </row>
    <row r="75" spans="1:13" x14ac:dyDescent="0.15">
      <c r="A75" s="740" t="s">
        <v>744</v>
      </c>
      <c r="B75" s="741">
        <v>4.6174499885111002</v>
      </c>
      <c r="C75" s="745" t="s">
        <v>745</v>
      </c>
      <c r="D75" s="744"/>
      <c r="E75" s="1038" t="s">
        <v>746</v>
      </c>
      <c r="F75" s="1038"/>
      <c r="G75" s="1038"/>
      <c r="H75" s="1038"/>
      <c r="I75" s="1038"/>
      <c r="J75" s="1038"/>
      <c r="K75" s="737"/>
      <c r="L75" s="737"/>
      <c r="M75" s="737"/>
    </row>
    <row r="76" spans="1:13" x14ac:dyDescent="0.15">
      <c r="A76" s="740" t="s">
        <v>747</v>
      </c>
      <c r="B76" s="741">
        <v>4.9068538051850199</v>
      </c>
      <c r="C76" s="745" t="s">
        <v>748</v>
      </c>
      <c r="D76" s="744"/>
      <c r="E76" s="1030" t="s">
        <v>749</v>
      </c>
      <c r="F76" s="1030"/>
      <c r="G76" s="1030"/>
      <c r="H76" s="1030"/>
      <c r="I76" s="1030"/>
      <c r="J76" s="1030"/>
      <c r="K76" s="737"/>
      <c r="L76" s="737"/>
      <c r="M76" s="737"/>
    </row>
    <row r="77" spans="1:13" x14ac:dyDescent="0.15">
      <c r="A77" s="740" t="s">
        <v>750</v>
      </c>
      <c r="B77" s="741">
        <v>4.2940056858062743</v>
      </c>
      <c r="C77" s="745" t="s">
        <v>751</v>
      </c>
      <c r="D77" s="744"/>
      <c r="E77" s="1030" t="s">
        <v>752</v>
      </c>
      <c r="F77" s="1030"/>
      <c r="G77" s="1030"/>
      <c r="H77" s="1030"/>
      <c r="I77" s="1030"/>
      <c r="J77" s="1030"/>
      <c r="K77" s="737"/>
      <c r="L77" s="737"/>
      <c r="M77" s="737"/>
    </row>
    <row r="78" spans="1:13" x14ac:dyDescent="0.15">
      <c r="A78" s="740" t="s">
        <v>753</v>
      </c>
      <c r="B78" s="741">
        <v>4.2035996093749999</v>
      </c>
      <c r="C78" s="745" t="s">
        <v>754</v>
      </c>
      <c r="D78" s="744"/>
      <c r="E78" s="1030" t="s">
        <v>755</v>
      </c>
      <c r="F78" s="1030"/>
      <c r="G78" s="1030"/>
      <c r="H78" s="1030"/>
      <c r="I78" s="1030"/>
      <c r="J78" s="1030"/>
      <c r="K78" s="737"/>
      <c r="L78" s="737"/>
      <c r="M78" s="737"/>
    </row>
    <row r="79" spans="1:13" x14ac:dyDescent="0.15">
      <c r="A79" s="740" t="s">
        <v>756</v>
      </c>
      <c r="B79" s="741">
        <v>4.5042429416315555</v>
      </c>
      <c r="C79" s="745" t="s">
        <v>757</v>
      </c>
      <c r="D79" s="744"/>
      <c r="E79" s="1030" t="s">
        <v>758</v>
      </c>
      <c r="F79" s="1030"/>
      <c r="G79" s="1030"/>
      <c r="H79" s="1030"/>
      <c r="I79" s="1030"/>
      <c r="J79" s="1030"/>
      <c r="K79" s="737"/>
      <c r="L79" s="737"/>
      <c r="M79" s="737"/>
    </row>
    <row r="80" spans="1:13" x14ac:dyDescent="0.15">
      <c r="A80" s="740" t="s">
        <v>759</v>
      </c>
      <c r="B80" s="741">
        <v>5.7626225452423085</v>
      </c>
      <c r="C80" s="745" t="s">
        <v>760</v>
      </c>
      <c r="D80" s="744"/>
      <c r="E80" s="1030" t="s">
        <v>761</v>
      </c>
      <c r="F80" s="1030"/>
      <c r="G80" s="1030"/>
      <c r="H80" s="1030"/>
      <c r="I80" s="1030"/>
      <c r="J80" s="1030"/>
      <c r="K80" s="737"/>
      <c r="L80" s="737"/>
      <c r="M80" s="737"/>
    </row>
    <row r="81" spans="1:12" ht="29.25" customHeight="1" x14ac:dyDescent="0.15">
      <c r="A81" s="740" t="s">
        <v>762</v>
      </c>
      <c r="B81" s="741">
        <v>7.3970605468750001</v>
      </c>
      <c r="C81" s="745" t="s">
        <v>763</v>
      </c>
      <c r="D81" s="744"/>
      <c r="E81" s="1030" t="s">
        <v>764</v>
      </c>
      <c r="F81" s="1030"/>
      <c r="G81" s="1030"/>
      <c r="H81" s="1030"/>
      <c r="I81" s="1030"/>
      <c r="J81" s="1030"/>
      <c r="L81" s="737"/>
    </row>
    <row r="82" spans="1:12" ht="26.25" customHeight="1" x14ac:dyDescent="0.15">
      <c r="A82" s="740" t="s">
        <v>765</v>
      </c>
      <c r="B82" s="741">
        <f t="shared" ref="B82:B92" si="6">B19</f>
        <v>9.7649243259429941</v>
      </c>
      <c r="C82" s="745" t="s">
        <v>766</v>
      </c>
      <c r="D82" s="744"/>
      <c r="E82" s="1030" t="s">
        <v>767</v>
      </c>
      <c r="F82" s="1030"/>
      <c r="G82" s="1030"/>
      <c r="H82" s="1030"/>
      <c r="I82" s="1030"/>
      <c r="J82" s="1030"/>
    </row>
    <row r="83" spans="1:12" x14ac:dyDescent="0.15">
      <c r="A83" s="740" t="s">
        <v>768</v>
      </c>
      <c r="B83" s="741">
        <f t="shared" si="6"/>
        <v>9.1162402343750006</v>
      </c>
      <c r="C83" s="745" t="s">
        <v>769</v>
      </c>
      <c r="D83" s="744"/>
      <c r="E83" s="1030" t="s">
        <v>770</v>
      </c>
      <c r="F83" s="1030"/>
      <c r="G83" s="1030"/>
      <c r="H83" s="1030"/>
      <c r="I83" s="1030"/>
      <c r="J83" s="1030"/>
    </row>
    <row r="84" spans="1:12" x14ac:dyDescent="0.15">
      <c r="A84" s="740" t="s">
        <v>771</v>
      </c>
      <c r="B84" s="741">
        <f t="shared" si="6"/>
        <v>14.632691383361818</v>
      </c>
      <c r="C84" s="745" t="s">
        <v>772</v>
      </c>
      <c r="D84" s="744"/>
      <c r="E84" s="1030" t="s">
        <v>773</v>
      </c>
      <c r="F84" s="1030"/>
      <c r="G84" s="1030"/>
      <c r="H84" s="1030"/>
      <c r="I84" s="1030"/>
      <c r="J84" s="1030"/>
    </row>
    <row r="85" spans="1:12" x14ac:dyDescent="0.15">
      <c r="A85" s="740" t="s">
        <v>774</v>
      </c>
      <c r="B85" s="741">
        <f t="shared" si="6"/>
        <v>17.503115234374999</v>
      </c>
      <c r="C85" s="745" t="s">
        <v>775</v>
      </c>
      <c r="D85" s="744"/>
      <c r="E85" s="1030" t="s">
        <v>776</v>
      </c>
      <c r="F85" s="1030"/>
      <c r="G85" s="1030"/>
      <c r="H85" s="1030"/>
      <c r="I85" s="1030"/>
      <c r="J85" s="1030"/>
    </row>
    <row r="86" spans="1:12" x14ac:dyDescent="0.15">
      <c r="A86" s="740" t="s">
        <v>777</v>
      </c>
      <c r="B86" s="741">
        <f t="shared" si="6"/>
        <v>23.806344676585869</v>
      </c>
      <c r="C86" s="745" t="s">
        <v>778</v>
      </c>
      <c r="D86" s="744"/>
      <c r="E86" s="1030" t="s">
        <v>779</v>
      </c>
      <c r="F86" s="1030"/>
      <c r="G86" s="1030"/>
      <c r="H86" s="1030"/>
      <c r="I86" s="1030"/>
      <c r="J86" s="1030"/>
    </row>
    <row r="87" spans="1:12" x14ac:dyDescent="0.15">
      <c r="A87" s="740" t="s">
        <v>780</v>
      </c>
      <c r="B87" s="741">
        <f t="shared" si="6"/>
        <v>27.365493290096673</v>
      </c>
      <c r="C87" s="745" t="s">
        <v>781</v>
      </c>
      <c r="D87" s="744"/>
      <c r="E87" s="1030" t="s">
        <v>782</v>
      </c>
      <c r="F87" s="1030"/>
      <c r="G87" s="1030"/>
      <c r="H87" s="1030"/>
      <c r="I87" s="1030"/>
      <c r="J87" s="1030"/>
    </row>
    <row r="88" spans="1:12" x14ac:dyDescent="0.15">
      <c r="A88" s="740" t="s">
        <v>783</v>
      </c>
      <c r="B88" s="741">
        <f t="shared" si="6"/>
        <v>33.595650262832635</v>
      </c>
      <c r="C88" s="745" t="s">
        <v>784</v>
      </c>
      <c r="D88" s="744"/>
      <c r="E88" s="1030" t="s">
        <v>785</v>
      </c>
      <c r="F88" s="1030"/>
      <c r="G88" s="1030"/>
      <c r="H88" s="1030"/>
      <c r="I88" s="1030"/>
      <c r="J88" s="1030"/>
    </row>
    <row r="89" spans="1:12" x14ac:dyDescent="0.15">
      <c r="A89" s="740" t="s">
        <v>786</v>
      </c>
      <c r="B89" s="741">
        <f t="shared" si="6"/>
        <v>41.860490875244139</v>
      </c>
      <c r="C89" s="745" t="s">
        <v>787</v>
      </c>
      <c r="E89" s="1030" t="s">
        <v>788</v>
      </c>
      <c r="F89" s="1030"/>
      <c r="G89" s="1030"/>
      <c r="H89" s="1030"/>
      <c r="I89" s="1030"/>
      <c r="J89" s="1030"/>
    </row>
    <row r="90" spans="1:12" x14ac:dyDescent="0.15">
      <c r="A90" s="740" t="s">
        <v>789</v>
      </c>
      <c r="B90" s="741">
        <f t="shared" si="6"/>
        <v>59.237639341354374</v>
      </c>
      <c r="C90" s="745" t="s">
        <v>790</v>
      </c>
    </row>
    <row r="91" spans="1:12" x14ac:dyDescent="0.15">
      <c r="A91" s="740" t="s">
        <v>791</v>
      </c>
      <c r="B91" s="741">
        <f t="shared" si="6"/>
        <v>71.539023482580561</v>
      </c>
      <c r="C91" s="745" t="s">
        <v>792</v>
      </c>
    </row>
    <row r="92" spans="1:12" x14ac:dyDescent="0.15">
      <c r="A92" s="740" t="s">
        <v>793</v>
      </c>
      <c r="B92" s="741">
        <f t="shared" si="6"/>
        <v>102.49167855602505</v>
      </c>
    </row>
    <row r="93" spans="1:12" x14ac:dyDescent="0.15">
      <c r="A93" s="740" t="s">
        <v>794</v>
      </c>
      <c r="B93" s="741">
        <f t="shared" ref="B93:B94" si="7">B30</f>
        <v>128.59189453125001</v>
      </c>
    </row>
    <row r="94" spans="1:12" x14ac:dyDescent="0.15">
      <c r="A94" s="740" t="s">
        <v>1143</v>
      </c>
      <c r="B94" s="741">
        <f t="shared" si="7"/>
        <v>178.72811301231386</v>
      </c>
    </row>
  </sheetData>
  <mergeCells count="26">
    <mergeCell ref="E88:J88"/>
    <mergeCell ref="E89:J89"/>
    <mergeCell ref="E82:J82"/>
    <mergeCell ref="E83:J83"/>
    <mergeCell ref="E84:J84"/>
    <mergeCell ref="E85:J85"/>
    <mergeCell ref="E86:J86"/>
    <mergeCell ref="E87:J87"/>
    <mergeCell ref="E81:J81"/>
    <mergeCell ref="E70:J70"/>
    <mergeCell ref="E71:J71"/>
    <mergeCell ref="E72:J72"/>
    <mergeCell ref="E73:J73"/>
    <mergeCell ref="E74:J74"/>
    <mergeCell ref="E75:J75"/>
    <mergeCell ref="E76:J76"/>
    <mergeCell ref="E77:J77"/>
    <mergeCell ref="E78:J78"/>
    <mergeCell ref="E79:J79"/>
    <mergeCell ref="E80:J80"/>
    <mergeCell ref="E69:J69"/>
    <mergeCell ref="A1:L1"/>
    <mergeCell ref="D34:F34"/>
    <mergeCell ref="H34:J34"/>
    <mergeCell ref="E67:J67"/>
    <mergeCell ref="E68:J68"/>
  </mergeCells>
  <printOptions horizontalCentered="1"/>
  <pageMargins left="0.75" right="0.75" top="1" bottom="1" header="0.5" footer="0.5"/>
  <pageSetup scale="75"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95978-A197-9145-A718-AA95A990333F}">
  <sheetPr codeName="Sheet26"/>
  <dimension ref="A1:AL131"/>
  <sheetViews>
    <sheetView showZeros="0" zoomScaleNormal="100" workbookViewId="0">
      <selection sqref="A1:O1"/>
    </sheetView>
  </sheetViews>
  <sheetFormatPr baseColWidth="10" defaultColWidth="8.83203125" defaultRowHeight="13" x14ac:dyDescent="0.15"/>
  <cols>
    <col min="1" max="1" width="16.83203125" customWidth="1"/>
    <col min="2" max="2" width="12.83203125" customWidth="1"/>
    <col min="3" max="3" width="14" style="193" customWidth="1"/>
    <col min="4" max="4" width="15.83203125" customWidth="1"/>
    <col min="5" max="5" width="10.33203125" customWidth="1"/>
    <col min="6" max="6" width="14.6640625" customWidth="1"/>
    <col min="7" max="7" width="14.33203125" customWidth="1"/>
    <col min="8" max="8" width="10.6640625" customWidth="1"/>
    <col min="9" max="9" width="9.83203125" customWidth="1"/>
    <col min="10" max="11" width="11" customWidth="1"/>
    <col min="12" max="12" width="11.1640625" bestFit="1" customWidth="1"/>
    <col min="13" max="13" width="10.1640625" customWidth="1"/>
    <col min="14" max="14" width="11.5" customWidth="1"/>
    <col min="15" max="15" width="14.33203125" customWidth="1"/>
    <col min="16" max="16" width="16.33203125" customWidth="1"/>
    <col min="17" max="25" width="13.5" customWidth="1"/>
    <col min="26" max="26" width="11.33203125" customWidth="1"/>
    <col min="27" max="28" width="13.6640625" bestFit="1" customWidth="1"/>
    <col min="29" max="29" width="12.5" customWidth="1"/>
    <col min="30" max="30" width="13.6640625" bestFit="1" customWidth="1"/>
    <col min="31" max="31" width="14" customWidth="1"/>
    <col min="32" max="32" width="12.6640625" bestFit="1" customWidth="1"/>
    <col min="33" max="33" width="16.33203125" bestFit="1" customWidth="1"/>
    <col min="34" max="34" width="16.1640625" customWidth="1"/>
    <col min="35" max="35" width="10.1640625" bestFit="1" customWidth="1"/>
    <col min="36" max="36" width="13.6640625" bestFit="1" customWidth="1"/>
    <col min="37" max="37" width="10.83203125" customWidth="1"/>
    <col min="38" max="38" width="13.6640625" bestFit="1" customWidth="1"/>
  </cols>
  <sheetData>
    <row r="1" spans="1:17" ht="81.75" customHeight="1" x14ac:dyDescent="0.15">
      <c r="A1" s="972" t="s">
        <v>1138</v>
      </c>
      <c r="B1" s="958"/>
      <c r="C1" s="958"/>
      <c r="D1" s="958"/>
      <c r="E1" s="958"/>
      <c r="F1" s="958"/>
      <c r="G1" s="958"/>
      <c r="H1" s="958"/>
      <c r="I1" s="958"/>
      <c r="J1" s="958"/>
      <c r="K1" s="958"/>
      <c r="L1" s="958"/>
      <c r="M1" s="958"/>
      <c r="N1" s="958"/>
      <c r="O1" s="958"/>
      <c r="P1" s="215"/>
      <c r="Q1" s="215"/>
    </row>
    <row r="2" spans="1:17" x14ac:dyDescent="0.15">
      <c r="A2" s="160"/>
    </row>
    <row r="3" spans="1:17" ht="14.25" customHeight="1" x14ac:dyDescent="0.15"/>
    <row r="4" spans="1:17" ht="14.25" customHeight="1" x14ac:dyDescent="0.15"/>
    <row r="5" spans="1:17" ht="14.25" customHeight="1" x14ac:dyDescent="0.15"/>
    <row r="6" spans="1:17" ht="14.25" customHeight="1" x14ac:dyDescent="0.15"/>
    <row r="7" spans="1:17" ht="14.25" customHeight="1" x14ac:dyDescent="0.15"/>
    <row r="8" spans="1:17" ht="14.25" customHeight="1" x14ac:dyDescent="0.15"/>
    <row r="9" spans="1:17" ht="14.25" customHeight="1" x14ac:dyDescent="0.15"/>
    <row r="10" spans="1:17" ht="14.25" customHeight="1" x14ac:dyDescent="0.15"/>
    <row r="11" spans="1:17" ht="14.25" customHeight="1" x14ac:dyDescent="0.15"/>
    <row r="12" spans="1:17" ht="14.25" customHeight="1" x14ac:dyDescent="0.15"/>
    <row r="13" spans="1:17" ht="14.25" customHeight="1" x14ac:dyDescent="0.15"/>
    <row r="14" spans="1:17" ht="14.25" customHeight="1" x14ac:dyDescent="0.15"/>
    <row r="15" spans="1:17" ht="14.25" customHeight="1" x14ac:dyDescent="0.15"/>
    <row r="16" spans="1:17" ht="14.25" customHeight="1" x14ac:dyDescent="0.15"/>
    <row r="17" spans="1:3" ht="14.25" customHeight="1" x14ac:dyDescent="0.15"/>
    <row r="18" spans="1:3" ht="14.25" customHeight="1" x14ac:dyDescent="0.15"/>
    <row r="19" spans="1:3" ht="14.25" customHeight="1" x14ac:dyDescent="0.15"/>
    <row r="20" spans="1:3" ht="14.25" customHeight="1" x14ac:dyDescent="0.15"/>
    <row r="21" spans="1:3" ht="14.25" customHeight="1" x14ac:dyDescent="0.15"/>
    <row r="22" spans="1:3" ht="14.25" customHeight="1" x14ac:dyDescent="0.15"/>
    <row r="23" spans="1:3" ht="14.25" customHeight="1" x14ac:dyDescent="0.15"/>
    <row r="24" spans="1:3" ht="14.25" customHeight="1" x14ac:dyDescent="0.15"/>
    <row r="25" spans="1:3" x14ac:dyDescent="0.15">
      <c r="B25" s="746"/>
    </row>
    <row r="26" spans="1:3" x14ac:dyDescent="0.15">
      <c r="A26" t="s">
        <v>2</v>
      </c>
      <c r="C26"/>
    </row>
    <row r="27" spans="1:3" ht="49" customHeight="1" x14ac:dyDescent="0.15">
      <c r="A27" s="200" t="s">
        <v>795</v>
      </c>
      <c r="B27" s="249" t="s">
        <v>796</v>
      </c>
      <c r="C27" s="249" t="s">
        <v>797</v>
      </c>
    </row>
    <row r="28" spans="1:3" ht="16" x14ac:dyDescent="0.15">
      <c r="A28" s="747" t="s">
        <v>695</v>
      </c>
      <c r="B28" s="283">
        <f t="shared" ref="B28:C44" si="0">O61</f>
        <v>5.5238179999999995</v>
      </c>
      <c r="C28" s="283">
        <v>0</v>
      </c>
    </row>
    <row r="29" spans="1:3" ht="16" x14ac:dyDescent="0.15">
      <c r="A29" s="747" t="s">
        <v>696</v>
      </c>
      <c r="B29" s="283">
        <f t="shared" si="0"/>
        <v>8.4937329999999989</v>
      </c>
      <c r="C29" s="283"/>
    </row>
    <row r="30" spans="1:3" ht="16" x14ac:dyDescent="0.15">
      <c r="A30" s="747" t="s">
        <v>697</v>
      </c>
      <c r="B30" s="283">
        <f t="shared" si="0"/>
        <v>19.305638999999999</v>
      </c>
      <c r="C30" s="283"/>
    </row>
    <row r="31" spans="1:3" ht="16" x14ac:dyDescent="0.15">
      <c r="A31" s="747" t="s">
        <v>698</v>
      </c>
      <c r="B31" s="283">
        <f t="shared" si="0"/>
        <v>35.211089000000001</v>
      </c>
      <c r="C31" s="283"/>
    </row>
    <row r="32" spans="1:3" ht="16" x14ac:dyDescent="0.15">
      <c r="A32" s="747" t="s">
        <v>699</v>
      </c>
      <c r="B32" s="283">
        <f t="shared" si="0"/>
        <v>47.027518000000008</v>
      </c>
      <c r="C32" s="283"/>
    </row>
    <row r="33" spans="1:3" ht="16" x14ac:dyDescent="0.15">
      <c r="A33" s="747" t="s">
        <v>700</v>
      </c>
      <c r="B33" s="283">
        <f t="shared" si="0"/>
        <v>68.058941000000019</v>
      </c>
      <c r="C33" s="283"/>
    </row>
    <row r="34" spans="1:3" ht="16" x14ac:dyDescent="0.15">
      <c r="A34" s="747" t="s">
        <v>702</v>
      </c>
      <c r="B34" s="283">
        <f t="shared" si="0"/>
        <v>90.638565</v>
      </c>
      <c r="C34" s="283"/>
    </row>
    <row r="35" spans="1:3" ht="16" x14ac:dyDescent="0.15">
      <c r="A35" s="747" t="s">
        <v>703</v>
      </c>
      <c r="B35" s="283">
        <f t="shared" si="0"/>
        <v>127.53830099999999</v>
      </c>
      <c r="C35" s="283"/>
    </row>
    <row r="36" spans="1:3" ht="16" x14ac:dyDescent="0.15">
      <c r="A36" s="747" t="s">
        <v>704</v>
      </c>
      <c r="B36" s="283">
        <f t="shared" si="0"/>
        <v>155.66119599999999</v>
      </c>
      <c r="C36" s="283"/>
    </row>
    <row r="37" spans="1:3" ht="16" x14ac:dyDescent="0.15">
      <c r="A37" s="747" t="s">
        <v>706</v>
      </c>
      <c r="B37" s="283">
        <f t="shared" si="0"/>
        <v>254.66382900000002</v>
      </c>
      <c r="C37" s="283"/>
    </row>
    <row r="38" spans="1:3" ht="16" x14ac:dyDescent="0.15">
      <c r="A38" s="747" t="s">
        <v>707</v>
      </c>
      <c r="B38" s="283">
        <f t="shared" si="0"/>
        <v>412.799733</v>
      </c>
      <c r="C38" s="283">
        <f t="shared" si="0"/>
        <v>17.264521999999999</v>
      </c>
    </row>
    <row r="39" spans="1:3" ht="12" customHeight="1" x14ac:dyDescent="0.15">
      <c r="A39" s="249" t="s">
        <v>708</v>
      </c>
      <c r="B39" s="283">
        <f t="shared" si="0"/>
        <v>501.38018900000003</v>
      </c>
      <c r="C39" s="283">
        <f t="shared" si="0"/>
        <v>22.105111999999998</v>
      </c>
    </row>
    <row r="40" spans="1:3" ht="12" customHeight="1" x14ac:dyDescent="0.15">
      <c r="A40" s="249" t="s">
        <v>709</v>
      </c>
      <c r="B40" s="283">
        <f t="shared" si="0"/>
        <v>570.28234899999995</v>
      </c>
      <c r="C40" s="283">
        <f t="shared" si="0"/>
        <v>65.958472999999998</v>
      </c>
    </row>
    <row r="41" spans="1:3" ht="12" customHeight="1" x14ac:dyDescent="0.15">
      <c r="A41" s="249" t="s">
        <v>710</v>
      </c>
      <c r="B41" s="283">
        <f t="shared" si="0"/>
        <v>749.40014000000008</v>
      </c>
      <c r="C41" s="283">
        <f t="shared" si="0"/>
        <v>89.748705000000001</v>
      </c>
    </row>
    <row r="42" spans="1:3" ht="12" customHeight="1" x14ac:dyDescent="0.15">
      <c r="A42" s="249" t="s">
        <v>711</v>
      </c>
      <c r="B42" s="283">
        <f t="shared" si="0"/>
        <v>958.30613900000003</v>
      </c>
      <c r="C42" s="283">
        <f t="shared" si="0"/>
        <v>69.865531000000004</v>
      </c>
    </row>
    <row r="43" spans="1:3" ht="12.75" customHeight="1" x14ac:dyDescent="0.15">
      <c r="A43" s="249" t="s">
        <v>712</v>
      </c>
      <c r="B43" s="283">
        <f t="shared" si="0"/>
        <v>1350.863392</v>
      </c>
      <c r="C43" s="283">
        <f t="shared" si="0"/>
        <v>72.539675000000003</v>
      </c>
    </row>
    <row r="44" spans="1:3" ht="17" x14ac:dyDescent="0.15">
      <c r="A44" s="249" t="s">
        <v>713</v>
      </c>
      <c r="B44" s="283">
        <f t="shared" si="0"/>
        <v>1436.5475020000001</v>
      </c>
      <c r="C44" s="283">
        <f t="shared" si="0"/>
        <v>76.334549999999993</v>
      </c>
    </row>
    <row r="45" spans="1:3" ht="17" x14ac:dyDescent="0.15">
      <c r="A45" s="249" t="s">
        <v>714</v>
      </c>
      <c r="B45" s="283">
        <f t="shared" ref="B45:C51" si="1">O78</f>
        <v>1270.4862740000001</v>
      </c>
      <c r="C45" s="283">
        <f t="shared" si="1"/>
        <v>123.179919</v>
      </c>
    </row>
    <row r="46" spans="1:3" ht="17" x14ac:dyDescent="0.15">
      <c r="A46" s="249" t="s">
        <v>715</v>
      </c>
      <c r="B46" s="283">
        <f t="shared" si="1"/>
        <v>1477.0640560000002</v>
      </c>
      <c r="C46" s="283">
        <f t="shared" si="1"/>
        <v>134.37852100000001</v>
      </c>
    </row>
    <row r="47" spans="1:3" ht="17" x14ac:dyDescent="0.15">
      <c r="A47" s="249" t="s">
        <v>716</v>
      </c>
      <c r="B47" s="283">
        <f t="shared" si="1"/>
        <v>1821.5846549999999</v>
      </c>
      <c r="C47" s="283">
        <f t="shared" si="1"/>
        <v>90.093599999999995</v>
      </c>
    </row>
    <row r="48" spans="1:3" ht="17" x14ac:dyDescent="0.15">
      <c r="A48" s="249" t="s">
        <v>717</v>
      </c>
      <c r="B48" s="283">
        <f t="shared" si="1"/>
        <v>1793.332085</v>
      </c>
      <c r="C48" s="283">
        <f t="shared" si="1"/>
        <v>90.903999999999996</v>
      </c>
    </row>
    <row r="49" spans="1:23" ht="17" x14ac:dyDescent="0.15">
      <c r="A49" s="249" t="s">
        <v>718</v>
      </c>
      <c r="B49" s="283">
        <f t="shared" si="1"/>
        <v>1858.7448300000001</v>
      </c>
      <c r="C49" s="283">
        <f t="shared" si="1"/>
        <v>125.124</v>
      </c>
    </row>
    <row r="50" spans="1:23" ht="17" x14ac:dyDescent="0.15">
      <c r="A50" s="249" t="s">
        <v>719</v>
      </c>
      <c r="B50" s="283">
        <f t="shared" si="1"/>
        <v>2854.5473590000001</v>
      </c>
      <c r="C50" s="283">
        <f t="shared" si="1"/>
        <v>149.03</v>
      </c>
      <c r="D50" s="265">
        <f>SUM(B50:C50)</f>
        <v>3003.5773590000003</v>
      </c>
    </row>
    <row r="51" spans="1:23" ht="17" x14ac:dyDescent="0.15">
      <c r="A51" s="249" t="s">
        <v>720</v>
      </c>
      <c r="B51" s="283">
        <f t="shared" si="1"/>
        <v>3301.575699</v>
      </c>
      <c r="C51" s="283">
        <f t="shared" si="1"/>
        <v>203.31</v>
      </c>
      <c r="D51" s="265"/>
    </row>
    <row r="52" spans="1:23" ht="17" x14ac:dyDescent="0.15">
      <c r="A52" s="249" t="s">
        <v>721</v>
      </c>
      <c r="B52" s="283">
        <f t="shared" ref="B52" si="2">O85</f>
        <v>4483.7787309999994</v>
      </c>
      <c r="C52" s="283">
        <f t="shared" ref="C52" si="3">P85</f>
        <v>285.49</v>
      </c>
      <c r="D52" s="265"/>
    </row>
    <row r="53" spans="1:23" ht="17" x14ac:dyDescent="0.15">
      <c r="A53" s="249" t="s">
        <v>1066</v>
      </c>
      <c r="B53" s="283">
        <f t="shared" ref="B53" si="4">O86</f>
        <v>7443.0430359999991</v>
      </c>
      <c r="C53" s="283">
        <f t="shared" ref="C53" si="5">P86</f>
        <v>356.87</v>
      </c>
      <c r="D53" s="265">
        <f>SUM(B53:C53)</f>
        <v>7799.913035999999</v>
      </c>
    </row>
    <row r="54" spans="1:23" ht="30" customHeight="1" x14ac:dyDescent="0.15">
      <c r="A54" s="249" t="s">
        <v>63</v>
      </c>
      <c r="B54" s="283">
        <f>SUM(B28:B53)</f>
        <v>33095.858798000001</v>
      </c>
      <c r="C54" s="283">
        <f>SUM(C28:C53)</f>
        <v>1972.1966080000002</v>
      </c>
    </row>
    <row r="55" spans="1:23" x14ac:dyDescent="0.15">
      <c r="A55" s="187"/>
      <c r="B55" s="265"/>
      <c r="C55"/>
    </row>
    <row r="56" spans="1:23" x14ac:dyDescent="0.15">
      <c r="A56" s="748"/>
    </row>
    <row r="57" spans="1:23" x14ac:dyDescent="0.15">
      <c r="A57" s="748"/>
    </row>
    <row r="58" spans="1:23" s="7" customFormat="1" x14ac:dyDescent="0.15">
      <c r="A58"/>
      <c r="B58"/>
      <c r="C58" s="193"/>
      <c r="D58"/>
      <c r="E58"/>
      <c r="F58"/>
      <c r="G58"/>
      <c r="H58"/>
      <c r="I58"/>
      <c r="J58"/>
      <c r="K58"/>
      <c r="L58"/>
      <c r="M58"/>
      <c r="N58"/>
      <c r="O58"/>
      <c r="P58"/>
      <c r="Q58"/>
      <c r="R58"/>
      <c r="S58"/>
      <c r="T58"/>
      <c r="U58"/>
      <c r="V58"/>
      <c r="W58"/>
    </row>
    <row r="59" spans="1:23" x14ac:dyDescent="0.15">
      <c r="A59" t="s">
        <v>20</v>
      </c>
      <c r="C59"/>
      <c r="P59" s="7"/>
      <c r="Q59" s="7"/>
      <c r="R59" s="7"/>
      <c r="S59" s="7"/>
      <c r="T59" s="7"/>
      <c r="U59" s="7"/>
      <c r="V59" s="7"/>
      <c r="W59" s="7"/>
    </row>
    <row r="60" spans="1:23" ht="51" x14ac:dyDescent="0.15">
      <c r="A60" s="249" t="s">
        <v>798</v>
      </c>
      <c r="B60" s="65" t="s">
        <v>4</v>
      </c>
      <c r="C60" s="65" t="s">
        <v>228</v>
      </c>
      <c r="D60" s="65" t="s">
        <v>6</v>
      </c>
      <c r="E60" s="65" t="s">
        <v>7</v>
      </c>
      <c r="F60" s="65" t="s">
        <v>8</v>
      </c>
      <c r="G60" s="65" t="s">
        <v>229</v>
      </c>
      <c r="H60" s="65" t="s">
        <v>11</v>
      </c>
      <c r="I60" s="65" t="s">
        <v>10</v>
      </c>
      <c r="J60" s="65" t="s">
        <v>230</v>
      </c>
      <c r="K60" s="65" t="s">
        <v>799</v>
      </c>
      <c r="L60" s="65" t="s">
        <v>231</v>
      </c>
      <c r="M60" s="65" t="s">
        <v>15</v>
      </c>
      <c r="N60" s="65" t="s">
        <v>16</v>
      </c>
      <c r="O60" s="65" t="s">
        <v>34</v>
      </c>
      <c r="P60" s="65" t="s">
        <v>800</v>
      </c>
    </row>
    <row r="61" spans="1:23" ht="16" x14ac:dyDescent="0.2">
      <c r="A61" s="167" t="s">
        <v>695</v>
      </c>
      <c r="B61" s="252">
        <v>0.22028700000000001</v>
      </c>
      <c r="C61" s="252">
        <v>1.03E-4</v>
      </c>
      <c r="D61" s="252">
        <v>0</v>
      </c>
      <c r="E61" s="252"/>
      <c r="F61" s="252">
        <v>2.3352249999999999</v>
      </c>
      <c r="G61" s="252">
        <v>0.97013799999999994</v>
      </c>
      <c r="H61" s="252">
        <v>0.61549900000000002</v>
      </c>
      <c r="I61" s="252">
        <v>0</v>
      </c>
      <c r="J61" s="252">
        <v>0.12768199999999999</v>
      </c>
      <c r="K61" s="252">
        <v>0</v>
      </c>
      <c r="L61" s="252">
        <v>1.2243E-2</v>
      </c>
      <c r="M61" s="252">
        <v>1.0544709999999999</v>
      </c>
      <c r="N61" s="252">
        <v>0.18817</v>
      </c>
      <c r="O61" s="252">
        <v>5.5238179999999995</v>
      </c>
      <c r="P61" s="252"/>
      <c r="T61" s="187"/>
      <c r="U61" s="187"/>
    </row>
    <row r="62" spans="1:23" ht="16" x14ac:dyDescent="0.2">
      <c r="A62" s="167" t="s">
        <v>696</v>
      </c>
      <c r="B62" s="252">
        <v>0.96677800000000003</v>
      </c>
      <c r="C62" s="252">
        <v>2.1289999999999998E-3</v>
      </c>
      <c r="D62" s="252">
        <v>0</v>
      </c>
      <c r="E62" s="252"/>
      <c r="F62" s="252">
        <v>2.635491</v>
      </c>
      <c r="G62" s="252">
        <v>1.0332300000000001</v>
      </c>
      <c r="H62" s="252">
        <v>1.2371300000000001</v>
      </c>
      <c r="I62" s="252">
        <v>0</v>
      </c>
      <c r="J62" s="252">
        <v>0.24507000000000001</v>
      </c>
      <c r="K62" s="252">
        <v>0</v>
      </c>
      <c r="L62" s="252">
        <v>3.3465000000000002E-2</v>
      </c>
      <c r="M62" s="252">
        <v>2.0839759999999998</v>
      </c>
      <c r="N62" s="252">
        <v>0.25646400000000003</v>
      </c>
      <c r="O62" s="252">
        <v>8.4937329999999989</v>
      </c>
      <c r="P62" s="252"/>
      <c r="T62" s="193"/>
      <c r="U62" s="749"/>
    </row>
    <row r="63" spans="1:23" ht="16" x14ac:dyDescent="0.2">
      <c r="A63" s="167" t="s">
        <v>697</v>
      </c>
      <c r="B63" s="252">
        <v>3.681108</v>
      </c>
      <c r="C63" s="252">
        <v>2.9940000000000001E-3</v>
      </c>
      <c r="D63" s="252">
        <v>0</v>
      </c>
      <c r="E63" s="252"/>
      <c r="F63" s="252">
        <v>5.2764949999999997</v>
      </c>
      <c r="G63" s="252">
        <v>1.4161619999999999</v>
      </c>
      <c r="H63" s="252">
        <v>4.6335160000000002</v>
      </c>
      <c r="I63" s="252">
        <v>0</v>
      </c>
      <c r="J63" s="252">
        <v>0.39949600000000002</v>
      </c>
      <c r="K63" s="252">
        <v>0</v>
      </c>
      <c r="L63" s="252">
        <v>8.5666999999999993E-2</v>
      </c>
      <c r="M63" s="252">
        <v>3.5478139999999998</v>
      </c>
      <c r="N63" s="252">
        <v>0.26238699999999998</v>
      </c>
      <c r="O63" s="252">
        <v>19.305638999999999</v>
      </c>
      <c r="P63" s="252"/>
      <c r="T63" s="193"/>
      <c r="U63" s="749"/>
    </row>
    <row r="64" spans="1:23" ht="16" x14ac:dyDescent="0.2">
      <c r="A64" s="167" t="s">
        <v>698</v>
      </c>
      <c r="B64" s="252">
        <v>4.15219</v>
      </c>
      <c r="C64" s="252">
        <v>2.7172000000000002E-2</v>
      </c>
      <c r="D64" s="252">
        <v>0</v>
      </c>
      <c r="E64" s="252"/>
      <c r="F64" s="252">
        <v>10.918177</v>
      </c>
      <c r="G64" s="252">
        <v>4.6828409999999998</v>
      </c>
      <c r="H64" s="252">
        <v>3.7176749999999998</v>
      </c>
      <c r="I64" s="252">
        <v>0</v>
      </c>
      <c r="J64" s="252">
        <v>0.85816700000000001</v>
      </c>
      <c r="K64" s="252">
        <v>0</v>
      </c>
      <c r="L64" s="252">
        <v>0.10846600000000001</v>
      </c>
      <c r="M64" s="252">
        <v>10.448394</v>
      </c>
      <c r="N64" s="252">
        <v>0.29800700000000002</v>
      </c>
      <c r="O64" s="252">
        <v>35.211089000000001</v>
      </c>
      <c r="P64" s="252"/>
      <c r="T64" s="193"/>
      <c r="U64" s="749"/>
    </row>
    <row r="65" spans="1:28" ht="16" x14ac:dyDescent="0.2">
      <c r="A65" s="167" t="s">
        <v>699</v>
      </c>
      <c r="B65" s="252">
        <v>6.7723560000000003</v>
      </c>
      <c r="C65" s="252">
        <v>6.191E-2</v>
      </c>
      <c r="D65" s="252">
        <v>0</v>
      </c>
      <c r="E65" s="252"/>
      <c r="F65" s="252">
        <v>15.665039</v>
      </c>
      <c r="G65" s="252">
        <v>3.396452</v>
      </c>
      <c r="H65" s="252">
        <v>8.9044319999999999</v>
      </c>
      <c r="I65" s="252">
        <v>0</v>
      </c>
      <c r="J65" s="252">
        <v>0.959229</v>
      </c>
      <c r="K65" s="252">
        <v>0.29478399999999999</v>
      </c>
      <c r="L65" s="252">
        <v>0.419958</v>
      </c>
      <c r="M65" s="252">
        <v>10.301456</v>
      </c>
      <c r="N65" s="252">
        <v>0.25190200000000001</v>
      </c>
      <c r="O65" s="252">
        <v>47.027518000000008</v>
      </c>
      <c r="P65" s="252"/>
      <c r="T65" s="193"/>
      <c r="U65" s="749"/>
    </row>
    <row r="66" spans="1:28" ht="16" x14ac:dyDescent="0.2">
      <c r="A66" s="167" t="s">
        <v>700</v>
      </c>
      <c r="B66" s="252">
        <v>5.6970169999999998</v>
      </c>
      <c r="C66" s="252">
        <v>5.7355999999999997E-2</v>
      </c>
      <c r="D66" s="252">
        <v>0</v>
      </c>
      <c r="E66" s="252"/>
      <c r="F66" s="252">
        <v>26.553149999999999</v>
      </c>
      <c r="G66" s="252">
        <v>3.5840399999999999</v>
      </c>
      <c r="H66" s="252">
        <v>15.084555</v>
      </c>
      <c r="I66" s="252">
        <v>0</v>
      </c>
      <c r="J66" s="252">
        <v>1.798149</v>
      </c>
      <c r="K66" s="252">
        <v>1.705891</v>
      </c>
      <c r="L66" s="252">
        <v>0.487377</v>
      </c>
      <c r="M66" s="252">
        <v>12.834851</v>
      </c>
      <c r="N66" s="252">
        <v>0.25655499999999998</v>
      </c>
      <c r="O66" s="252">
        <v>68.058941000000019</v>
      </c>
      <c r="P66" s="252"/>
      <c r="T66" s="193"/>
      <c r="U66" s="749"/>
    </row>
    <row r="67" spans="1:28" ht="16" x14ac:dyDescent="0.2">
      <c r="A67" s="167" t="s">
        <v>702</v>
      </c>
      <c r="B67" s="252">
        <v>7.7782669999999996</v>
      </c>
      <c r="C67" s="252">
        <v>3.5497000000000001E-2</v>
      </c>
      <c r="D67" s="252">
        <v>0</v>
      </c>
      <c r="E67" s="252"/>
      <c r="F67" s="252">
        <v>41.413795</v>
      </c>
      <c r="G67" s="252">
        <v>4.0528529999999998</v>
      </c>
      <c r="H67" s="252">
        <v>11.929658999999999</v>
      </c>
      <c r="I67" s="252">
        <v>1.668191</v>
      </c>
      <c r="J67" s="252">
        <v>4.6873430000000003</v>
      </c>
      <c r="K67" s="252">
        <v>4.9097</v>
      </c>
      <c r="L67" s="252">
        <v>0.36133100000000001</v>
      </c>
      <c r="M67" s="252">
        <v>13.483575999999999</v>
      </c>
      <c r="N67" s="252">
        <v>0.318353</v>
      </c>
      <c r="O67" s="252">
        <v>90.638565</v>
      </c>
      <c r="P67" s="252"/>
      <c r="T67" s="193"/>
      <c r="U67" s="750"/>
    </row>
    <row r="68" spans="1:28" ht="16" x14ac:dyDescent="0.2">
      <c r="A68" s="167" t="s">
        <v>703</v>
      </c>
      <c r="B68" s="252">
        <v>7.324192</v>
      </c>
      <c r="C68" s="252">
        <v>4.8910000000000002E-2</v>
      </c>
      <c r="D68" s="252">
        <v>0</v>
      </c>
      <c r="E68" s="252"/>
      <c r="F68" s="252">
        <v>30.983453000000001</v>
      </c>
      <c r="G68" s="252">
        <v>9.2883189999999995</v>
      </c>
      <c r="H68" s="252">
        <v>24.321784000000001</v>
      </c>
      <c r="I68" s="252">
        <v>33.357463000000003</v>
      </c>
      <c r="J68" s="252">
        <v>8.1320409999999992</v>
      </c>
      <c r="K68" s="252">
        <v>7.0392739999999998</v>
      </c>
      <c r="L68" s="252">
        <v>1.215012</v>
      </c>
      <c r="M68" s="252">
        <v>5.7133310000000002</v>
      </c>
      <c r="N68" s="252">
        <v>0.114522</v>
      </c>
      <c r="O68" s="252">
        <v>127.53830099999999</v>
      </c>
      <c r="P68" s="252"/>
      <c r="U68" s="750"/>
    </row>
    <row r="69" spans="1:28" ht="16" x14ac:dyDescent="0.2">
      <c r="A69" s="167" t="s">
        <v>704</v>
      </c>
      <c r="B69" s="252">
        <v>3.5718839999999998</v>
      </c>
      <c r="C69" s="252">
        <v>0.30386999999999997</v>
      </c>
      <c r="D69" s="252">
        <v>0</v>
      </c>
      <c r="E69" s="252"/>
      <c r="F69" s="252">
        <v>38.747579999999999</v>
      </c>
      <c r="G69" s="252">
        <v>10.177527</v>
      </c>
      <c r="H69" s="252">
        <v>16.757476</v>
      </c>
      <c r="I69" s="252">
        <v>47.736139999999999</v>
      </c>
      <c r="J69" s="252">
        <v>10.732725</v>
      </c>
      <c r="K69" s="252">
        <v>10.672893999999999</v>
      </c>
      <c r="L69" s="252">
        <v>0.39932299999999998</v>
      </c>
      <c r="M69" s="252">
        <v>16.487646000000002</v>
      </c>
      <c r="N69" s="252">
        <v>7.4131000000000002E-2</v>
      </c>
      <c r="O69" s="252">
        <v>155.66119599999999</v>
      </c>
      <c r="P69" s="252"/>
      <c r="U69" s="750"/>
    </row>
    <row r="70" spans="1:28" ht="16" x14ac:dyDescent="0.2">
      <c r="A70" s="167" t="s">
        <v>706</v>
      </c>
      <c r="B70" s="252">
        <v>5.1073000000000004</v>
      </c>
      <c r="C70" s="252">
        <v>0.47285700000000003</v>
      </c>
      <c r="D70" s="252">
        <v>37.058059999999998</v>
      </c>
      <c r="E70" s="252"/>
      <c r="F70" s="252">
        <v>54.500664</v>
      </c>
      <c r="G70" s="252">
        <v>5.6774750000000003</v>
      </c>
      <c r="H70" s="252">
        <v>38.827043000000003</v>
      </c>
      <c r="I70" s="252">
        <v>47.205446000000002</v>
      </c>
      <c r="J70" s="252">
        <v>17.247733</v>
      </c>
      <c r="K70" s="252">
        <v>8.655132</v>
      </c>
      <c r="L70" s="252">
        <v>7.6994199999999999</v>
      </c>
      <c r="M70" s="252">
        <v>31.722079000000001</v>
      </c>
      <c r="N70" s="252">
        <v>0.49062</v>
      </c>
      <c r="O70" s="252">
        <v>254.66382900000002</v>
      </c>
      <c r="P70" s="252"/>
      <c r="T70" s="193"/>
      <c r="U70" s="750"/>
    </row>
    <row r="71" spans="1:28" ht="16" x14ac:dyDescent="0.2">
      <c r="A71" s="167" t="s">
        <v>707</v>
      </c>
      <c r="B71" s="252">
        <v>4.4062020000000004</v>
      </c>
      <c r="C71" s="252">
        <v>0.101671</v>
      </c>
      <c r="D71" s="252">
        <v>52.599871</v>
      </c>
      <c r="E71" s="252"/>
      <c r="F71" s="252">
        <v>84.223157999999998</v>
      </c>
      <c r="G71" s="252">
        <v>0.65940500000000002</v>
      </c>
      <c r="H71" s="252">
        <v>51.945273</v>
      </c>
      <c r="I71" s="252">
        <v>79.756398000000004</v>
      </c>
      <c r="J71" s="252">
        <v>22.897912999999999</v>
      </c>
      <c r="K71" s="252">
        <v>12.42596</v>
      </c>
      <c r="L71" s="252">
        <v>49.882874999999999</v>
      </c>
      <c r="M71" s="252">
        <v>50.334622000000003</v>
      </c>
      <c r="N71" s="252">
        <v>3.5663849999999999</v>
      </c>
      <c r="O71" s="252">
        <v>412.799733</v>
      </c>
      <c r="P71" s="252">
        <v>17.264521999999999</v>
      </c>
      <c r="T71" s="193"/>
      <c r="U71" s="750"/>
    </row>
    <row r="72" spans="1:28" ht="17" x14ac:dyDescent="0.2">
      <c r="A72" s="192" t="s">
        <v>708</v>
      </c>
      <c r="B72" s="252">
        <v>5.042249</v>
      </c>
      <c r="C72" s="252">
        <v>0.36860900000000002</v>
      </c>
      <c r="D72" s="252">
        <v>112.330657</v>
      </c>
      <c r="E72" s="252"/>
      <c r="F72" s="252">
        <v>133.841386</v>
      </c>
      <c r="G72" s="252">
        <v>0.72013300000000002</v>
      </c>
      <c r="H72" s="252">
        <v>63.965963000000002</v>
      </c>
      <c r="I72" s="252">
        <v>98.766036999999997</v>
      </c>
      <c r="J72" s="252">
        <v>20.180631999999999</v>
      </c>
      <c r="K72" s="252">
        <v>20.538207</v>
      </c>
      <c r="L72" s="252">
        <v>3.194725</v>
      </c>
      <c r="M72" s="252">
        <v>38.272939999999998</v>
      </c>
      <c r="N72" s="252">
        <v>4.1586509999999999</v>
      </c>
      <c r="O72" s="252">
        <v>501.38018900000003</v>
      </c>
      <c r="P72" s="252">
        <v>22.105111999999998</v>
      </c>
      <c r="T72" s="193"/>
      <c r="U72" s="750"/>
    </row>
    <row r="73" spans="1:28" ht="17" x14ac:dyDescent="0.2">
      <c r="A73" s="192" t="s">
        <v>709</v>
      </c>
      <c r="B73" s="252">
        <v>10.626249</v>
      </c>
      <c r="C73" s="252">
        <v>0.846248</v>
      </c>
      <c r="D73" s="252">
        <v>120.025964</v>
      </c>
      <c r="E73" s="252"/>
      <c r="F73" s="252">
        <v>168.67674700000001</v>
      </c>
      <c r="G73" s="252">
        <v>0.79108500000000004</v>
      </c>
      <c r="H73" s="252">
        <v>70.588599000000002</v>
      </c>
      <c r="I73" s="252">
        <v>95.246110000000002</v>
      </c>
      <c r="J73" s="252">
        <v>24.339347</v>
      </c>
      <c r="K73" s="252">
        <v>16.768246000000001</v>
      </c>
      <c r="L73" s="252">
        <v>6.7061929999999998</v>
      </c>
      <c r="M73" s="252">
        <v>54.068233999999997</v>
      </c>
      <c r="N73" s="252">
        <v>1.5993269999999999</v>
      </c>
      <c r="O73" s="252">
        <v>570.28234899999995</v>
      </c>
      <c r="P73" s="252">
        <v>65.958472999999998</v>
      </c>
      <c r="T73" s="193"/>
      <c r="U73" s="750"/>
    </row>
    <row r="74" spans="1:28" s="7" customFormat="1" ht="17" x14ac:dyDescent="0.2">
      <c r="A74" s="192" t="s">
        <v>710</v>
      </c>
      <c r="B74" s="252">
        <v>10.212370999999999</v>
      </c>
      <c r="C74" s="252">
        <v>0.67360799999999998</v>
      </c>
      <c r="D74" s="252">
        <v>120.930572</v>
      </c>
      <c r="E74" s="252"/>
      <c r="F74" s="252">
        <v>209.906859</v>
      </c>
      <c r="G74" s="252">
        <v>4.4349480000000003</v>
      </c>
      <c r="H74" s="252">
        <v>111.743424</v>
      </c>
      <c r="I74" s="252">
        <v>135.28649799999999</v>
      </c>
      <c r="J74" s="252">
        <v>38.223084999999998</v>
      </c>
      <c r="K74" s="252">
        <v>18.293759999999999</v>
      </c>
      <c r="L74" s="252">
        <v>5.756697</v>
      </c>
      <c r="M74" s="252">
        <v>89.251096000000004</v>
      </c>
      <c r="N74" s="252">
        <v>4.6872220000000002</v>
      </c>
      <c r="O74" s="252">
        <v>749.40014000000008</v>
      </c>
      <c r="P74" s="252">
        <v>89.748705000000001</v>
      </c>
      <c r="Q74" s="265"/>
      <c r="R74"/>
      <c r="S74"/>
      <c r="T74" s="193"/>
      <c r="U74" s="750"/>
      <c r="V74"/>
      <c r="W74"/>
      <c r="X74"/>
      <c r="Y74"/>
      <c r="Z74"/>
      <c r="AA74"/>
      <c r="AB74"/>
    </row>
    <row r="75" spans="1:28" ht="17" x14ac:dyDescent="0.2">
      <c r="A75" s="192" t="s">
        <v>711</v>
      </c>
      <c r="B75" s="252">
        <v>15.472293000000001</v>
      </c>
      <c r="C75" s="252">
        <v>1.1101460000000001</v>
      </c>
      <c r="D75" s="252">
        <v>144.29374799999999</v>
      </c>
      <c r="E75" s="252"/>
      <c r="F75" s="252">
        <v>283.25595800000002</v>
      </c>
      <c r="G75" s="252">
        <v>4.4983519999999997</v>
      </c>
      <c r="H75" s="252">
        <v>127.080485</v>
      </c>
      <c r="I75" s="252">
        <v>196.13767899999999</v>
      </c>
      <c r="J75" s="252">
        <v>67.730322000000001</v>
      </c>
      <c r="K75" s="252">
        <v>27.464272000000001</v>
      </c>
      <c r="L75" s="252">
        <v>13.607626</v>
      </c>
      <c r="M75" s="252">
        <v>71.263045000000005</v>
      </c>
      <c r="N75" s="252">
        <v>6.3922129999999999</v>
      </c>
      <c r="O75" s="252">
        <v>958.30613900000003</v>
      </c>
      <c r="P75" s="252">
        <v>69.865531000000004</v>
      </c>
    </row>
    <row r="76" spans="1:28" ht="17" x14ac:dyDescent="0.2">
      <c r="A76" s="192" t="s">
        <v>712</v>
      </c>
      <c r="B76" s="252">
        <v>15.943277</v>
      </c>
      <c r="C76" s="252">
        <v>2.0008599999999999</v>
      </c>
      <c r="D76" s="252">
        <v>172.03639100000001</v>
      </c>
      <c r="E76" s="252"/>
      <c r="F76" s="252">
        <v>405.060654</v>
      </c>
      <c r="G76" s="252">
        <v>6.3843249999999996</v>
      </c>
      <c r="H76" s="252">
        <v>163.27644599999999</v>
      </c>
      <c r="I76" s="252">
        <v>360.64454699999999</v>
      </c>
      <c r="J76" s="252">
        <v>70.647366000000005</v>
      </c>
      <c r="K76" s="252">
        <v>56.956518000000003</v>
      </c>
      <c r="L76" s="252">
        <v>13.084823</v>
      </c>
      <c r="M76" s="252">
        <v>77.176446999999996</v>
      </c>
      <c r="N76" s="252">
        <v>7.6517379999999999</v>
      </c>
      <c r="O76" s="252">
        <v>1350.863392</v>
      </c>
      <c r="P76" s="252">
        <v>72.539675000000003</v>
      </c>
    </row>
    <row r="77" spans="1:28" ht="17" x14ac:dyDescent="0.2">
      <c r="A77" s="192" t="s">
        <v>713</v>
      </c>
      <c r="B77" s="252">
        <v>18.483861999999998</v>
      </c>
      <c r="C77" s="252">
        <v>5.1804249999999996</v>
      </c>
      <c r="D77" s="252">
        <v>316.508622</v>
      </c>
      <c r="E77" s="252"/>
      <c r="F77" s="252">
        <v>409.16399200000001</v>
      </c>
      <c r="G77" s="252">
        <v>3.9329890000000001</v>
      </c>
      <c r="H77" s="252">
        <v>174.59097600000001</v>
      </c>
      <c r="I77" s="252">
        <v>230.71311800000001</v>
      </c>
      <c r="J77" s="252">
        <v>82.185432000000006</v>
      </c>
      <c r="K77" s="252">
        <v>65.432243</v>
      </c>
      <c r="L77" s="252">
        <v>31.550469</v>
      </c>
      <c r="M77" s="252">
        <v>93.017982000000003</v>
      </c>
      <c r="N77" s="252">
        <v>5.7873919999999996</v>
      </c>
      <c r="O77" s="252">
        <v>1436.5475020000001</v>
      </c>
      <c r="P77" s="252">
        <v>76.334549999999993</v>
      </c>
      <c r="S77" s="193"/>
      <c r="T77" s="750"/>
    </row>
    <row r="78" spans="1:28" ht="17" x14ac:dyDescent="0.2">
      <c r="A78" s="192" t="s">
        <v>714</v>
      </c>
      <c r="B78" s="252">
        <v>31.037472000000001</v>
      </c>
      <c r="C78" s="252">
        <v>6.6679250000000003</v>
      </c>
      <c r="D78" s="252">
        <v>384.034918</v>
      </c>
      <c r="E78" s="252"/>
      <c r="F78" s="252">
        <v>257.50330300000002</v>
      </c>
      <c r="G78" s="252">
        <v>6.8701800000000004</v>
      </c>
      <c r="H78" s="252">
        <v>208.186137</v>
      </c>
      <c r="I78" s="252">
        <v>107.761906</v>
      </c>
      <c r="J78" s="252">
        <v>102.272879</v>
      </c>
      <c r="K78" s="252">
        <v>47.917738</v>
      </c>
      <c r="L78" s="252">
        <v>26.890238</v>
      </c>
      <c r="M78" s="252">
        <v>87.788122999999999</v>
      </c>
      <c r="N78" s="252">
        <v>3.5554549999999998</v>
      </c>
      <c r="O78" s="252">
        <v>1270.4862740000001</v>
      </c>
      <c r="P78" s="252">
        <v>123.179919</v>
      </c>
      <c r="S78" s="193"/>
      <c r="T78" s="750"/>
    </row>
    <row r="79" spans="1:28" ht="17" x14ac:dyDescent="0.2">
      <c r="A79" s="192" t="s">
        <v>715</v>
      </c>
      <c r="B79" s="252">
        <v>26.575334999999999</v>
      </c>
      <c r="C79" s="252">
        <v>11.235903</v>
      </c>
      <c r="D79" s="252">
        <v>348.31492200000002</v>
      </c>
      <c r="E79" s="252"/>
      <c r="F79" s="252">
        <v>297.73108400000001</v>
      </c>
      <c r="G79" s="252">
        <v>7.1144410000000002</v>
      </c>
      <c r="H79" s="252">
        <v>249.38378800000001</v>
      </c>
      <c r="I79" s="252">
        <v>239.952279</v>
      </c>
      <c r="J79" s="252">
        <v>157.13142500000001</v>
      </c>
      <c r="K79" s="252">
        <v>55.382038000000001</v>
      </c>
      <c r="L79" s="252">
        <v>34.901304000000003</v>
      </c>
      <c r="M79" s="252">
        <v>48.444204999999997</v>
      </c>
      <c r="N79" s="252">
        <v>0.89733200000000002</v>
      </c>
      <c r="O79" s="252">
        <v>1477.0640560000002</v>
      </c>
      <c r="P79" s="252">
        <v>134.37852100000001</v>
      </c>
      <c r="S79" s="193"/>
      <c r="T79" s="750"/>
    </row>
    <row r="80" spans="1:28" ht="17" x14ac:dyDescent="0.2">
      <c r="A80" s="192" t="s">
        <v>716</v>
      </c>
      <c r="B80" s="252">
        <v>36.577519000000002</v>
      </c>
      <c r="C80" s="252">
        <v>31.991156</v>
      </c>
      <c r="D80" s="252">
        <v>390.72035199999999</v>
      </c>
      <c r="E80" s="252"/>
      <c r="F80" s="252">
        <v>408.14651099999998</v>
      </c>
      <c r="G80" s="252">
        <v>76.927700999999999</v>
      </c>
      <c r="H80" s="252">
        <v>276.07118400000002</v>
      </c>
      <c r="I80" s="252">
        <v>371.42471999999998</v>
      </c>
      <c r="J80" s="252">
        <v>68.86139</v>
      </c>
      <c r="K80" s="252">
        <v>38.363185000000001</v>
      </c>
      <c r="L80" s="252">
        <v>52.227103999999997</v>
      </c>
      <c r="M80" s="252">
        <v>68.885910999999993</v>
      </c>
      <c r="N80" s="252">
        <v>1.3879220000000001</v>
      </c>
      <c r="O80" s="252">
        <v>1821.5846549999999</v>
      </c>
      <c r="P80" s="252">
        <v>90.093599999999995</v>
      </c>
      <c r="S80" s="193"/>
      <c r="T80" s="750"/>
    </row>
    <row r="81" spans="1:28" ht="17" x14ac:dyDescent="0.2">
      <c r="A81" s="192" t="s">
        <v>717</v>
      </c>
      <c r="B81" s="252">
        <v>22.938811000000001</v>
      </c>
      <c r="C81" s="252">
        <v>39.777545000000003</v>
      </c>
      <c r="D81" s="252">
        <v>373.78777500000001</v>
      </c>
      <c r="E81" s="252"/>
      <c r="F81" s="252">
        <v>428.93781000000001</v>
      </c>
      <c r="G81" s="252">
        <v>8.3393149999999991</v>
      </c>
      <c r="H81" s="252">
        <v>233.80064300000001</v>
      </c>
      <c r="I81" s="252">
        <v>455.37547699999999</v>
      </c>
      <c r="J81" s="252">
        <v>81.462450000000004</v>
      </c>
      <c r="K81" s="252">
        <v>56.457979000000002</v>
      </c>
      <c r="L81" s="252">
        <v>31.767077</v>
      </c>
      <c r="M81" s="252">
        <v>59.364289999999997</v>
      </c>
      <c r="N81" s="252">
        <v>1.322913</v>
      </c>
      <c r="O81" s="252">
        <v>1793.332085</v>
      </c>
      <c r="P81" s="252">
        <v>90.903999999999996</v>
      </c>
      <c r="S81" s="193"/>
      <c r="T81" s="750"/>
    </row>
    <row r="82" spans="1:28" ht="17" x14ac:dyDescent="0.2">
      <c r="A82" s="192" t="s">
        <v>718</v>
      </c>
      <c r="B82" s="252">
        <v>24.043609</v>
      </c>
      <c r="C82" s="252">
        <v>34.563133000000001</v>
      </c>
      <c r="D82" s="252">
        <v>247.00965500000001</v>
      </c>
      <c r="E82" s="252"/>
      <c r="F82" s="252">
        <v>479.78938099999999</v>
      </c>
      <c r="G82" s="252">
        <v>13.966144</v>
      </c>
      <c r="H82" s="252">
        <v>252.374606</v>
      </c>
      <c r="I82" s="252">
        <v>536.58246099999997</v>
      </c>
      <c r="J82" s="252">
        <v>64.506292000000002</v>
      </c>
      <c r="K82" s="252">
        <v>50.985855000000001</v>
      </c>
      <c r="L82" s="252">
        <v>68.714117999999999</v>
      </c>
      <c r="M82" s="252">
        <v>84.941469999999995</v>
      </c>
      <c r="N82" s="252">
        <v>1.268106</v>
      </c>
      <c r="O82" s="252">
        <v>1858.7448300000001</v>
      </c>
      <c r="P82" s="252">
        <v>125.124</v>
      </c>
      <c r="S82" s="193"/>
      <c r="T82" s="750"/>
    </row>
    <row r="83" spans="1:28" ht="17" x14ac:dyDescent="0.2">
      <c r="A83" s="192" t="s">
        <v>719</v>
      </c>
      <c r="B83" s="252">
        <v>24.136044999999999</v>
      </c>
      <c r="C83" s="252">
        <v>51.888854000000002</v>
      </c>
      <c r="D83" s="252">
        <v>265.18032399999998</v>
      </c>
      <c r="E83" s="252"/>
      <c r="F83" s="252">
        <v>539.96653300000003</v>
      </c>
      <c r="G83" s="252">
        <v>10.362462000000001</v>
      </c>
      <c r="H83" s="252">
        <v>512.76510099999996</v>
      </c>
      <c r="I83" s="252">
        <v>677.69295699999998</v>
      </c>
      <c r="J83" s="252">
        <v>87.339473999999996</v>
      </c>
      <c r="K83" s="252">
        <v>70.861675000000005</v>
      </c>
      <c r="L83" s="252">
        <v>102.537036</v>
      </c>
      <c r="M83" s="252">
        <v>510.76768600000003</v>
      </c>
      <c r="N83" s="252">
        <v>1.049212</v>
      </c>
      <c r="O83" s="252">
        <v>2854.5473590000001</v>
      </c>
      <c r="P83" s="252">
        <v>149.03</v>
      </c>
      <c r="S83" s="193"/>
      <c r="T83" s="750"/>
    </row>
    <row r="84" spans="1:28" ht="17" x14ac:dyDescent="0.2">
      <c r="A84" s="192" t="s">
        <v>720</v>
      </c>
      <c r="B84" s="252">
        <v>27.930698</v>
      </c>
      <c r="C84" s="252">
        <v>48.061692999999998</v>
      </c>
      <c r="D84" s="252">
        <v>1096.2471009999999</v>
      </c>
      <c r="E84" s="252">
        <v>1.0814000000000001E-2</v>
      </c>
      <c r="F84" s="252">
        <v>553.56933500000002</v>
      </c>
      <c r="G84" s="252">
        <v>4.4294929999999999</v>
      </c>
      <c r="H84" s="252">
        <v>613.62384999999995</v>
      </c>
      <c r="I84" s="252">
        <v>401.48317900000001</v>
      </c>
      <c r="J84" s="252">
        <v>130.018663</v>
      </c>
      <c r="K84" s="252">
        <v>69.771438000000003</v>
      </c>
      <c r="L84" s="252">
        <v>73.071164999999993</v>
      </c>
      <c r="M84" s="252">
        <v>282.31865800000003</v>
      </c>
      <c r="N84" s="252">
        <v>1.039612</v>
      </c>
      <c r="O84" s="252">
        <v>3301.575699</v>
      </c>
      <c r="P84" s="252">
        <v>203.31</v>
      </c>
      <c r="S84" s="193"/>
      <c r="T84" s="750">
        <v>356868868</v>
      </c>
    </row>
    <row r="85" spans="1:28" ht="17" x14ac:dyDescent="0.2">
      <c r="A85" s="192" t="s">
        <v>721</v>
      </c>
      <c r="B85" s="252">
        <v>46.231842999999998</v>
      </c>
      <c r="C85" s="252">
        <v>69.781617999999995</v>
      </c>
      <c r="D85" s="252">
        <v>1149.6430499999999</v>
      </c>
      <c r="E85" s="252">
        <v>8.7867000000000001E-2</v>
      </c>
      <c r="F85" s="252">
        <v>665.35047099999997</v>
      </c>
      <c r="G85" s="252">
        <v>5.0195080000000001</v>
      </c>
      <c r="H85" s="252">
        <v>1660.080285</v>
      </c>
      <c r="I85" s="252">
        <v>491.25263100000001</v>
      </c>
      <c r="J85" s="252">
        <v>156.046595</v>
      </c>
      <c r="K85" s="252">
        <v>66.930110999999997</v>
      </c>
      <c r="L85" s="252">
        <v>132.41475399999999</v>
      </c>
      <c r="M85" s="252">
        <v>39.181713999999999</v>
      </c>
      <c r="N85" s="252">
        <v>1.758284</v>
      </c>
      <c r="O85" s="252">
        <v>4483.7787309999994</v>
      </c>
      <c r="P85" s="252">
        <v>285.49</v>
      </c>
      <c r="R85" s="265">
        <f>O85+P85</f>
        <v>4769.2687309999992</v>
      </c>
      <c r="S85" s="193"/>
      <c r="T85" s="750"/>
    </row>
    <row r="86" spans="1:28" ht="17" x14ac:dyDescent="0.2">
      <c r="A86" s="192" t="s">
        <v>1066</v>
      </c>
      <c r="B86" s="252">
        <v>64.438758000000007</v>
      </c>
      <c r="C86" s="252">
        <v>220.06076999999999</v>
      </c>
      <c r="D86" s="252">
        <v>1192.952957</v>
      </c>
      <c r="E86" s="252">
        <v>0.15548499999999998</v>
      </c>
      <c r="F86" s="252">
        <v>777.52756899999986</v>
      </c>
      <c r="G86" s="252">
        <v>16.489101999999999</v>
      </c>
      <c r="H86" s="252">
        <v>898.25093600000002</v>
      </c>
      <c r="I86" s="252">
        <v>3523.2388449999999</v>
      </c>
      <c r="J86" s="252">
        <v>308.29813300000001</v>
      </c>
      <c r="K86" s="252">
        <v>83.849920000000012</v>
      </c>
      <c r="L86" s="252">
        <v>192.54209200000003</v>
      </c>
      <c r="M86" s="252">
        <v>163.94438699999998</v>
      </c>
      <c r="N86" s="252">
        <v>1.294082</v>
      </c>
      <c r="O86" s="252">
        <f t="shared" ref="O86" si="6">SUM(B86:N86)</f>
        <v>7443.0430359999991</v>
      </c>
      <c r="P86" s="252">
        <v>356.87</v>
      </c>
      <c r="R86" s="265">
        <f>O86+P86</f>
        <v>7799.913035999999</v>
      </c>
      <c r="S86" s="193"/>
      <c r="T86" s="750"/>
    </row>
    <row r="87" spans="1:28" s="7" customFormat="1" ht="34" x14ac:dyDescent="0.15">
      <c r="A87" s="65" t="s">
        <v>63</v>
      </c>
      <c r="B87" s="68">
        <f t="shared" ref="B87:P87" si="7">SUM(B61:B85)</f>
        <v>364.929214</v>
      </c>
      <c r="C87" s="68">
        <f t="shared" si="7"/>
        <v>305.26219199999997</v>
      </c>
      <c r="D87" s="68">
        <f t="shared" si="7"/>
        <v>5330.7219819999991</v>
      </c>
      <c r="E87" s="68">
        <f t="shared" si="7"/>
        <v>9.8681000000000005E-2</v>
      </c>
      <c r="F87" s="68">
        <f t="shared" si="7"/>
        <v>5554.1522509999995</v>
      </c>
      <c r="G87" s="68">
        <f t="shared" si="7"/>
        <v>198.72951799999998</v>
      </c>
      <c r="H87" s="68">
        <f t="shared" si="7"/>
        <v>4895.505529</v>
      </c>
      <c r="I87" s="68">
        <f t="shared" si="7"/>
        <v>4608.0432369999999</v>
      </c>
      <c r="J87" s="68">
        <f t="shared" si="7"/>
        <v>1219.0309000000002</v>
      </c>
      <c r="K87" s="68">
        <f t="shared" si="7"/>
        <v>707.82690000000014</v>
      </c>
      <c r="L87" s="68">
        <f t="shared" si="7"/>
        <v>657.128466</v>
      </c>
      <c r="M87" s="68">
        <f t="shared" si="7"/>
        <v>1762.754017</v>
      </c>
      <c r="N87" s="68">
        <f t="shared" si="7"/>
        <v>48.632875000000006</v>
      </c>
      <c r="O87" s="68">
        <f t="shared" si="7"/>
        <v>25652.815761999998</v>
      </c>
      <c r="P87" s="68">
        <f t="shared" si="7"/>
        <v>1615.3266080000001</v>
      </c>
      <c r="Q87"/>
      <c r="R87"/>
      <c r="S87" s="193"/>
      <c r="T87" s="750"/>
      <c r="U87"/>
      <c r="V87"/>
      <c r="W87"/>
      <c r="X87"/>
      <c r="Y87"/>
      <c r="Z87"/>
      <c r="AA87"/>
      <c r="AB87"/>
    </row>
    <row r="88" spans="1:28" x14ac:dyDescent="0.15">
      <c r="A88" s="748" t="s">
        <v>801</v>
      </c>
      <c r="S88" s="193"/>
      <c r="T88" s="750"/>
      <c r="AA88" s="7"/>
      <c r="AB88" s="7"/>
    </row>
    <row r="90" spans="1:28" x14ac:dyDescent="0.15">
      <c r="C90"/>
    </row>
    <row r="91" spans="1:28" x14ac:dyDescent="0.15">
      <c r="C91"/>
    </row>
    <row r="92" spans="1:28" x14ac:dyDescent="0.15">
      <c r="C92"/>
    </row>
    <row r="93" spans="1:28" x14ac:dyDescent="0.15">
      <c r="C93"/>
    </row>
    <row r="94" spans="1:28" x14ac:dyDescent="0.15">
      <c r="C94"/>
    </row>
    <row r="95" spans="1:28" x14ac:dyDescent="0.15">
      <c r="C95"/>
    </row>
    <row r="96" spans="1:28" x14ac:dyDescent="0.15">
      <c r="C96"/>
    </row>
    <row r="97" spans="1:38" x14ac:dyDescent="0.15">
      <c r="C97"/>
    </row>
    <row r="98" spans="1:38" x14ac:dyDescent="0.15">
      <c r="C98"/>
    </row>
    <row r="99" spans="1:38" x14ac:dyDescent="0.15">
      <c r="C99"/>
    </row>
    <row r="100" spans="1:38" x14ac:dyDescent="0.15">
      <c r="C100"/>
    </row>
    <row r="101" spans="1:38" x14ac:dyDescent="0.15">
      <c r="C101"/>
    </row>
    <row r="102" spans="1:38" x14ac:dyDescent="0.15">
      <c r="C102"/>
    </row>
    <row r="103" spans="1:38" s="7" customFormat="1" x14ac:dyDescent="0.1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row>
    <row r="104" spans="1:38" x14ac:dyDescent="0.15">
      <c r="C104"/>
    </row>
    <row r="105" spans="1:38" x14ac:dyDescent="0.15">
      <c r="C105"/>
    </row>
    <row r="106" spans="1:38" x14ac:dyDescent="0.15">
      <c r="C106"/>
    </row>
    <row r="107" spans="1:38" x14ac:dyDescent="0.15">
      <c r="C107"/>
    </row>
    <row r="108" spans="1:38" x14ac:dyDescent="0.15">
      <c r="C108"/>
    </row>
    <row r="109" spans="1:38" x14ac:dyDescent="0.15">
      <c r="C109"/>
    </row>
    <row r="110" spans="1:38" x14ac:dyDescent="0.15">
      <c r="C110"/>
    </row>
    <row r="111" spans="1:38" x14ac:dyDescent="0.15">
      <c r="C111"/>
    </row>
    <row r="112" spans="1:38" x14ac:dyDescent="0.15">
      <c r="C112"/>
    </row>
    <row r="113" spans="1:36" x14ac:dyDescent="0.15">
      <c r="C113"/>
    </row>
    <row r="114" spans="1:36" x14ac:dyDescent="0.15">
      <c r="C114"/>
    </row>
    <row r="115" spans="1:36" x14ac:dyDescent="0.15">
      <c r="C115"/>
    </row>
    <row r="116" spans="1:36" x14ac:dyDescent="0.15">
      <c r="C116"/>
    </row>
    <row r="117" spans="1:36" x14ac:dyDescent="0.15">
      <c r="C117"/>
    </row>
    <row r="118" spans="1:36" x14ac:dyDescent="0.15">
      <c r="C118"/>
    </row>
    <row r="119" spans="1:36" x14ac:dyDescent="0.15">
      <c r="A119" s="165"/>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row>
    <row r="120" spans="1:36" x14ac:dyDescent="0.15">
      <c r="A120" s="165"/>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row>
    <row r="124" spans="1:36" x14ac:dyDescent="0.15">
      <c r="P124">
        <f>SUM(B125:V125)</f>
        <v>0</v>
      </c>
    </row>
    <row r="127" spans="1:36" x14ac:dyDescent="0.15">
      <c r="J127" s="286"/>
    </row>
    <row r="129" spans="3:3" x14ac:dyDescent="0.15">
      <c r="C129"/>
    </row>
    <row r="130" spans="3:3" x14ac:dyDescent="0.15">
      <c r="C130"/>
    </row>
    <row r="131" spans="3:3" x14ac:dyDescent="0.15">
      <c r="C131"/>
    </row>
  </sheetData>
  <mergeCells count="1">
    <mergeCell ref="A1:O1"/>
  </mergeCells>
  <phoneticPr fontId="24" type="noConversion"/>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98E9-6964-CC44-928A-3A07CDE98D00}">
  <sheetPr codeName="Sheet27"/>
  <dimension ref="A1:APZ100"/>
  <sheetViews>
    <sheetView showZeros="0" zoomScaleNormal="100" workbookViewId="0">
      <selection sqref="A1:P1"/>
    </sheetView>
  </sheetViews>
  <sheetFormatPr baseColWidth="10" defaultColWidth="8.83203125" defaultRowHeight="13" x14ac:dyDescent="0.15"/>
  <cols>
    <col min="1" max="1" width="16.6640625" customWidth="1"/>
    <col min="2" max="2" width="15.5" customWidth="1"/>
    <col min="3" max="3" width="14.6640625" style="193" bestFit="1" customWidth="1"/>
    <col min="4" max="4" width="12.6640625" bestFit="1" customWidth="1"/>
    <col min="5" max="5" width="10" customWidth="1"/>
    <col min="6" max="6" width="13.6640625" bestFit="1" customWidth="1"/>
    <col min="7" max="7" width="12.6640625" bestFit="1" customWidth="1"/>
    <col min="8" max="8" width="11.6640625" customWidth="1"/>
    <col min="9" max="9" width="11.83203125" customWidth="1"/>
    <col min="10" max="10" width="11.6640625" customWidth="1"/>
    <col min="11" max="11" width="11.83203125" customWidth="1"/>
    <col min="12" max="12" width="11.1640625" customWidth="1"/>
    <col min="13" max="13" width="13.5" customWidth="1"/>
    <col min="14" max="14" width="10.1640625" customWidth="1"/>
    <col min="15" max="15" width="13.5" customWidth="1"/>
    <col min="16" max="16" width="11.6640625" customWidth="1"/>
    <col min="17" max="25" width="13.5" customWidth="1"/>
    <col min="26" max="26" width="14.6640625" customWidth="1"/>
    <col min="27" max="27" width="9" bestFit="1" customWidth="1"/>
    <col min="28" max="28" width="13.6640625" bestFit="1" customWidth="1"/>
    <col min="29" max="29" width="12.6640625" bestFit="1" customWidth="1"/>
    <col min="30" max="30" width="10.1640625" bestFit="1" customWidth="1"/>
    <col min="31" max="31" width="12.6640625" bestFit="1" customWidth="1"/>
    <col min="32" max="33" width="10.1640625" bestFit="1" customWidth="1"/>
    <col min="34" max="34" width="19.1640625" customWidth="1"/>
    <col min="35" max="35" width="16.83203125" customWidth="1"/>
    <col min="36" max="36" width="14.6640625" customWidth="1"/>
    <col min="37" max="37" width="11.1640625" bestFit="1" customWidth="1"/>
    <col min="38" max="38" width="16" customWidth="1"/>
    <col min="39" max="39" width="11.1640625" bestFit="1" customWidth="1"/>
  </cols>
  <sheetData>
    <row r="1" spans="1:18" ht="81.75" customHeight="1" x14ac:dyDescent="0.15">
      <c r="A1" s="972" t="s">
        <v>1137</v>
      </c>
      <c r="B1" s="958"/>
      <c r="C1" s="958"/>
      <c r="D1" s="958"/>
      <c r="E1" s="958"/>
      <c r="F1" s="958"/>
      <c r="G1" s="958"/>
      <c r="H1" s="958"/>
      <c r="I1" s="958"/>
      <c r="J1" s="958"/>
      <c r="K1" s="958"/>
      <c r="L1" s="958"/>
      <c r="M1" s="958"/>
      <c r="N1" s="958"/>
      <c r="O1" s="958"/>
      <c r="P1" s="958"/>
      <c r="Q1" s="215"/>
      <c r="R1" s="215"/>
    </row>
    <row r="2" spans="1:18" x14ac:dyDescent="0.15">
      <c r="A2" s="666"/>
      <c r="B2" s="193"/>
      <c r="C2" s="700"/>
      <c r="D2" s="191"/>
      <c r="E2" s="191"/>
      <c r="F2" s="191"/>
    </row>
    <row r="3" spans="1:18" x14ac:dyDescent="0.15">
      <c r="A3" s="666"/>
      <c r="B3" s="193"/>
      <c r="C3" s="700"/>
      <c r="D3" s="191"/>
      <c r="E3" s="191"/>
      <c r="F3" s="191"/>
    </row>
    <row r="4" spans="1:18" x14ac:dyDescent="0.15">
      <c r="A4" s="666"/>
      <c r="B4" s="193"/>
      <c r="C4" s="700"/>
      <c r="D4" s="191"/>
      <c r="E4" s="191"/>
      <c r="F4" s="191"/>
    </row>
    <row r="5" spans="1:18" x14ac:dyDescent="0.15">
      <c r="A5" s="666"/>
      <c r="B5" s="193"/>
      <c r="C5" s="700"/>
      <c r="D5" s="701"/>
      <c r="E5" s="701"/>
    </row>
    <row r="6" spans="1:18" x14ac:dyDescent="0.15">
      <c r="A6" s="666"/>
      <c r="B6" s="193"/>
      <c r="C6" s="700"/>
      <c r="D6" s="701"/>
      <c r="E6" s="701"/>
    </row>
    <row r="7" spans="1:18" x14ac:dyDescent="0.15">
      <c r="A7" s="666"/>
      <c r="B7" s="193"/>
      <c r="C7" s="700"/>
      <c r="D7" s="701"/>
      <c r="E7" s="701"/>
    </row>
    <row r="8" spans="1:18" x14ac:dyDescent="0.15">
      <c r="A8" s="666"/>
      <c r="B8" s="193"/>
      <c r="C8" s="700"/>
      <c r="D8" s="701"/>
      <c r="E8" s="701"/>
    </row>
    <row r="9" spans="1:18" x14ac:dyDescent="0.15">
      <c r="A9" s="666"/>
      <c r="B9" s="193"/>
      <c r="C9" s="700"/>
      <c r="D9" s="701"/>
      <c r="E9" s="701"/>
    </row>
    <row r="10" spans="1:18" x14ac:dyDescent="0.15">
      <c r="A10" s="666"/>
      <c r="B10" s="193"/>
      <c r="C10" s="700"/>
      <c r="D10" s="701"/>
      <c r="E10" s="701"/>
    </row>
    <row r="11" spans="1:18" x14ac:dyDescent="0.15">
      <c r="A11" s="666"/>
      <c r="B11" s="193"/>
      <c r="C11" s="700"/>
      <c r="D11" s="701"/>
      <c r="E11" s="701"/>
    </row>
    <row r="12" spans="1:18" x14ac:dyDescent="0.15">
      <c r="A12" s="666"/>
      <c r="B12" s="193"/>
      <c r="C12" s="700"/>
      <c r="D12" s="701"/>
      <c r="E12" s="701"/>
    </row>
    <row r="13" spans="1:18" x14ac:dyDescent="0.15">
      <c r="A13" s="666"/>
      <c r="B13" s="193"/>
      <c r="C13" s="700"/>
      <c r="D13" s="701"/>
      <c r="E13" s="701"/>
    </row>
    <row r="14" spans="1:18" x14ac:dyDescent="0.15">
      <c r="A14" s="666"/>
      <c r="B14" s="193"/>
      <c r="C14" s="700"/>
      <c r="D14" s="701"/>
      <c r="E14" s="701"/>
    </row>
    <row r="15" spans="1:18" x14ac:dyDescent="0.15">
      <c r="A15" s="666"/>
      <c r="B15" s="193"/>
      <c r="C15" s="700"/>
      <c r="D15" s="701"/>
      <c r="E15" s="701"/>
    </row>
    <row r="16" spans="1:18" x14ac:dyDescent="0.15">
      <c r="A16" s="666"/>
      <c r="B16" s="193"/>
      <c r="C16" s="700"/>
      <c r="D16" s="701"/>
      <c r="E16" s="701"/>
    </row>
    <row r="17" spans="1:5" x14ac:dyDescent="0.15">
      <c r="A17" s="666"/>
      <c r="B17" s="193"/>
      <c r="C17" s="700"/>
      <c r="D17" s="701"/>
      <c r="E17" s="701"/>
    </row>
    <row r="18" spans="1:5" x14ac:dyDescent="0.15">
      <c r="A18" s="666"/>
      <c r="B18" s="193"/>
      <c r="C18" s="700"/>
      <c r="D18" s="701"/>
      <c r="E18" s="701"/>
    </row>
    <row r="19" spans="1:5" x14ac:dyDescent="0.15">
      <c r="A19" s="666"/>
      <c r="B19" s="193"/>
      <c r="C19" s="700"/>
      <c r="D19" s="701"/>
      <c r="E19" s="701"/>
    </row>
    <row r="20" spans="1:5" x14ac:dyDescent="0.15">
      <c r="A20" s="666"/>
      <c r="B20" s="193"/>
      <c r="C20" s="700"/>
      <c r="D20" s="701"/>
      <c r="E20" s="701"/>
    </row>
    <row r="21" spans="1:5" x14ac:dyDescent="0.15">
      <c r="A21" s="666"/>
      <c r="B21" s="193"/>
      <c r="C21" s="700"/>
      <c r="D21" s="701"/>
      <c r="E21" s="701"/>
    </row>
    <row r="22" spans="1:5" x14ac:dyDescent="0.15">
      <c r="A22" s="666"/>
      <c r="B22" s="193"/>
      <c r="C22" s="700"/>
      <c r="D22" s="701"/>
      <c r="E22" s="701"/>
    </row>
    <row r="23" spans="1:5" x14ac:dyDescent="0.15">
      <c r="A23" s="666"/>
      <c r="B23" s="193"/>
      <c r="C23" s="700"/>
      <c r="D23" s="701"/>
      <c r="E23" s="701"/>
    </row>
    <row r="24" spans="1:5" x14ac:dyDescent="0.15">
      <c r="A24" s="666"/>
      <c r="B24" s="193"/>
      <c r="C24" s="700"/>
      <c r="D24" s="701"/>
      <c r="E24" s="701"/>
    </row>
    <row r="25" spans="1:5" x14ac:dyDescent="0.15">
      <c r="A25" s="666"/>
      <c r="B25" s="193"/>
      <c r="C25" s="700"/>
      <c r="D25" s="701"/>
      <c r="E25" s="701"/>
    </row>
    <row r="26" spans="1:5" x14ac:dyDescent="0.15">
      <c r="A26" s="666"/>
      <c r="B26" s="193"/>
      <c r="C26" s="700"/>
      <c r="D26" s="701"/>
      <c r="E26" s="701"/>
    </row>
    <row r="28" spans="1:5" x14ac:dyDescent="0.15">
      <c r="A28" t="s">
        <v>2</v>
      </c>
    </row>
    <row r="29" spans="1:5" ht="28" x14ac:dyDescent="0.15">
      <c r="A29" s="103" t="s">
        <v>802</v>
      </c>
      <c r="B29" s="754" t="s">
        <v>83</v>
      </c>
      <c r="C29" s="754" t="s">
        <v>803</v>
      </c>
    </row>
    <row r="30" spans="1:5" ht="13.5" customHeight="1" x14ac:dyDescent="0.15">
      <c r="A30" s="44" t="s">
        <v>695</v>
      </c>
      <c r="B30" s="269">
        <f t="shared" ref="B30:C53" si="0">O62</f>
        <v>38.817490234375001</v>
      </c>
      <c r="C30" s="269">
        <v>0</v>
      </c>
    </row>
    <row r="31" spans="1:5" ht="13.5" customHeight="1" x14ac:dyDescent="0.15">
      <c r="A31" s="44" t="s">
        <v>696</v>
      </c>
      <c r="B31" s="269">
        <f t="shared" si="0"/>
        <v>105.872431640625</v>
      </c>
      <c r="C31" s="269"/>
    </row>
    <row r="32" spans="1:5" ht="13.5" customHeight="1" x14ac:dyDescent="0.15">
      <c r="A32" s="44" t="s">
        <v>697</v>
      </c>
      <c r="B32" s="269">
        <f t="shared" si="0"/>
        <v>325.03173828125</v>
      </c>
      <c r="C32" s="269"/>
    </row>
    <row r="33" spans="1:5" ht="13.5" customHeight="1" x14ac:dyDescent="0.15">
      <c r="A33" s="44" t="s">
        <v>698</v>
      </c>
      <c r="B33" s="269">
        <f t="shared" si="0"/>
        <v>444.90183593749998</v>
      </c>
      <c r="C33" s="269"/>
    </row>
    <row r="34" spans="1:5" ht="13.5" customHeight="1" x14ac:dyDescent="0.15">
      <c r="A34" s="44" t="s">
        <v>699</v>
      </c>
      <c r="B34" s="269">
        <f t="shared" si="0"/>
        <v>702.68029449462892</v>
      </c>
      <c r="C34" s="269"/>
    </row>
    <row r="35" spans="1:5" ht="13.5" customHeight="1" x14ac:dyDescent="0.15">
      <c r="A35" s="44" t="s">
        <v>700</v>
      </c>
      <c r="B35" s="269">
        <f t="shared" si="0"/>
        <v>791.96839942932127</v>
      </c>
      <c r="C35" s="269"/>
    </row>
    <row r="36" spans="1:5" ht="13.5" customHeight="1" x14ac:dyDescent="0.15">
      <c r="A36" s="44" t="s">
        <v>702</v>
      </c>
      <c r="B36" s="269">
        <f t="shared" si="0"/>
        <v>1173.5003952026366</v>
      </c>
      <c r="C36" s="269"/>
    </row>
    <row r="37" spans="1:5" ht="13.5" customHeight="1" x14ac:dyDescent="0.15">
      <c r="A37" s="44" t="s">
        <v>703</v>
      </c>
      <c r="B37" s="269">
        <f t="shared" si="0"/>
        <v>1544.5308756256104</v>
      </c>
      <c r="C37" s="269"/>
    </row>
    <row r="38" spans="1:5" ht="13.5" customHeight="1" x14ac:dyDescent="0.15">
      <c r="A38" s="44" t="s">
        <v>704</v>
      </c>
      <c r="B38" s="269">
        <f t="shared" si="0"/>
        <v>1964.4750844573973</v>
      </c>
      <c r="C38" s="269"/>
    </row>
    <row r="39" spans="1:5" x14ac:dyDescent="0.15">
      <c r="A39" s="751" t="s">
        <v>706</v>
      </c>
      <c r="B39" s="269">
        <f t="shared" si="0"/>
        <v>2429.2111342678063</v>
      </c>
      <c r="C39" s="269"/>
    </row>
    <row r="40" spans="1:5" x14ac:dyDescent="0.15">
      <c r="A40" s="751" t="s">
        <v>707</v>
      </c>
      <c r="B40" s="269">
        <f t="shared" si="0"/>
        <v>3629.3353515624999</v>
      </c>
      <c r="C40" s="269">
        <v>239.357451171875</v>
      </c>
    </row>
    <row r="41" spans="1:5" ht="14" x14ac:dyDescent="0.15">
      <c r="A41" s="752" t="s">
        <v>708</v>
      </c>
      <c r="B41" s="91">
        <f t="shared" si="0"/>
        <v>4729.7036230468748</v>
      </c>
      <c r="C41" s="269">
        <v>475.84899414062494</v>
      </c>
    </row>
    <row r="42" spans="1:5" ht="14" x14ac:dyDescent="0.15">
      <c r="A42" s="752" t="s">
        <v>709</v>
      </c>
      <c r="B42" s="91">
        <f t="shared" si="0"/>
        <v>5407.3130107421875</v>
      </c>
      <c r="C42" s="269">
        <v>833.81921875</v>
      </c>
    </row>
    <row r="43" spans="1:5" ht="14" x14ac:dyDescent="0.15">
      <c r="A43" s="271" t="s">
        <v>710</v>
      </c>
      <c r="B43" s="91">
        <f t="shared" si="0"/>
        <v>7173.7329003906243</v>
      </c>
      <c r="C43" s="269">
        <v>856.63578125000004</v>
      </c>
    </row>
    <row r="44" spans="1:5" ht="14" x14ac:dyDescent="0.15">
      <c r="A44" s="271" t="s">
        <v>711</v>
      </c>
      <c r="B44" s="91">
        <f t="shared" si="0"/>
        <v>9280.6739160156285</v>
      </c>
      <c r="C44" s="269">
        <v>891.62641206054695</v>
      </c>
      <c r="D44" s="265"/>
      <c r="E44" s="265"/>
    </row>
    <row r="45" spans="1:5" ht="14" x14ac:dyDescent="0.15">
      <c r="A45" s="271" t="s">
        <v>712</v>
      </c>
      <c r="B45" s="91">
        <f t="shared" si="0"/>
        <v>10946.921449533571</v>
      </c>
      <c r="C45" s="269">
        <f t="shared" si="0"/>
        <v>786.36682507619889</v>
      </c>
      <c r="D45" s="265"/>
      <c r="E45" s="265"/>
    </row>
    <row r="46" spans="1:5" ht="14" x14ac:dyDescent="0.15">
      <c r="A46" s="752" t="s">
        <v>713</v>
      </c>
      <c r="B46" s="91">
        <f t="shared" si="0"/>
        <v>13886.821953452594</v>
      </c>
      <c r="C46" s="269">
        <f t="shared" si="0"/>
        <v>763.04763924963061</v>
      </c>
      <c r="D46" s="265">
        <f>SUM(B46:C46)/366</f>
        <v>40.026966100279303</v>
      </c>
      <c r="E46" s="265"/>
    </row>
    <row r="47" spans="1:5" ht="14" x14ac:dyDescent="0.15">
      <c r="A47" s="752" t="s">
        <v>714</v>
      </c>
      <c r="B47" s="91">
        <f t="shared" si="0"/>
        <v>18508.159149716244</v>
      </c>
      <c r="C47" s="269">
        <f t="shared" si="0"/>
        <v>889.13361675249939</v>
      </c>
      <c r="D47" s="265">
        <f>SUM(B47:C47)/365</f>
        <v>53.143267853339026</v>
      </c>
      <c r="E47" s="265"/>
    </row>
    <row r="48" spans="1:5" ht="14" x14ac:dyDescent="0.15">
      <c r="A48" s="752" t="s">
        <v>715</v>
      </c>
      <c r="B48" s="91">
        <f t="shared" si="0"/>
        <v>23501.881006145795</v>
      </c>
      <c r="C48" s="269">
        <f t="shared" si="0"/>
        <v>874.06199730241701</v>
      </c>
      <c r="D48" s="265">
        <f>SUM(B48:C48)/365</f>
        <v>66.78340548889922</v>
      </c>
      <c r="E48" s="265"/>
    </row>
    <row r="49" spans="1:38" ht="14" x14ac:dyDescent="0.15">
      <c r="A49" s="752" t="s">
        <v>716</v>
      </c>
      <c r="B49" s="91">
        <f t="shared" si="0"/>
        <v>36676.678147507722</v>
      </c>
      <c r="C49" s="269">
        <f t="shared" si="0"/>
        <v>842.38937777741194</v>
      </c>
      <c r="D49" s="265">
        <v>102.79196582269903</v>
      </c>
      <c r="E49" s="265"/>
    </row>
    <row r="50" spans="1:38" ht="14" x14ac:dyDescent="0.15">
      <c r="A50" s="752" t="s">
        <v>717</v>
      </c>
      <c r="B50" s="91">
        <f t="shared" si="0"/>
        <v>44143.253235906137</v>
      </c>
      <c r="C50" s="269">
        <f t="shared" si="0"/>
        <v>954.39680664062496</v>
      </c>
      <c r="D50" s="265">
        <f>SUM(B50:C50)/365</f>
        <v>123.55520559601852</v>
      </c>
      <c r="E50" s="265"/>
    </row>
    <row r="51" spans="1:38" ht="14" x14ac:dyDescent="0.15">
      <c r="A51" s="752" t="s">
        <v>718</v>
      </c>
      <c r="B51" s="91">
        <f t="shared" si="0"/>
        <v>60127.690013969681</v>
      </c>
      <c r="C51" s="269">
        <f t="shared" si="0"/>
        <v>2287.2399999999998</v>
      </c>
      <c r="D51" s="265">
        <f>SUM(B51:C51)/365</f>
        <v>170.99980825745118</v>
      </c>
      <c r="E51" s="265"/>
    </row>
    <row r="52" spans="1:38" ht="14" x14ac:dyDescent="0.15">
      <c r="A52" s="752" t="s">
        <v>719</v>
      </c>
      <c r="B52" s="91">
        <f t="shared" si="0"/>
        <v>100629.98426834082</v>
      </c>
      <c r="C52" s="269">
        <f t="shared" si="0"/>
        <v>2099.61</v>
      </c>
      <c r="D52" s="265"/>
      <c r="E52" s="265"/>
    </row>
    <row r="53" spans="1:38" ht="14" x14ac:dyDescent="0.15">
      <c r="A53" s="752" t="s">
        <v>720</v>
      </c>
      <c r="B53" s="91">
        <f t="shared" si="0"/>
        <v>112477.32152302256</v>
      </c>
      <c r="C53" s="269">
        <f t="shared" si="0"/>
        <v>2627.6859892800999</v>
      </c>
      <c r="D53" s="265">
        <f>SUM(B53:C53)/365</f>
        <v>315.35618496521278</v>
      </c>
      <c r="E53" s="265"/>
      <c r="F53" s="265">
        <f>SUM(B53:C53)</f>
        <v>115105.00751230266</v>
      </c>
    </row>
    <row r="54" spans="1:38" ht="14" x14ac:dyDescent="0.15">
      <c r="A54" s="752" t="s">
        <v>721</v>
      </c>
      <c r="B54" s="91">
        <f>O86</f>
        <v>161937.20225198637</v>
      </c>
      <c r="C54" s="269">
        <f>P86</f>
        <v>2605.1660445511575</v>
      </c>
      <c r="D54" s="265"/>
      <c r="E54" s="265"/>
      <c r="F54" s="265"/>
    </row>
    <row r="55" spans="1:38" ht="14" x14ac:dyDescent="0.15">
      <c r="A55" s="752" t="s">
        <v>1066</v>
      </c>
      <c r="B55" s="91">
        <f>O87</f>
        <v>216946.96033070557</v>
      </c>
      <c r="C55" s="269">
        <f>P87</f>
        <v>2047.6</v>
      </c>
      <c r="D55" s="265"/>
      <c r="E55" s="265"/>
      <c r="F55" s="265"/>
    </row>
    <row r="56" spans="1:38" ht="14" x14ac:dyDescent="0.15">
      <c r="A56" s="39" t="s">
        <v>19</v>
      </c>
      <c r="B56" s="91">
        <f>SUM(B30:B53)</f>
        <v>460640.45922892407</v>
      </c>
      <c r="C56" s="91">
        <f>SUM(C30:C53)</f>
        <v>15421.22010945193</v>
      </c>
    </row>
    <row r="57" spans="1:38" s="7" customFormat="1" x14ac:dyDescent="0.15">
      <c r="A57"/>
      <c r="B57"/>
      <c r="C57" s="193"/>
      <c r="D57"/>
      <c r="E57"/>
      <c r="F57"/>
      <c r="G57"/>
      <c r="H57"/>
      <c r="I57"/>
      <c r="J57"/>
      <c r="K57"/>
      <c r="L57"/>
      <c r="M57"/>
      <c r="N57"/>
      <c r="O57"/>
      <c r="P57"/>
      <c r="Q57"/>
      <c r="R57"/>
      <c r="S57"/>
      <c r="T57"/>
      <c r="U57"/>
      <c r="V57"/>
      <c r="W57"/>
      <c r="X57"/>
      <c r="Y57"/>
      <c r="Z57"/>
      <c r="AA57"/>
      <c r="AB57"/>
      <c r="AC57"/>
      <c r="AD57"/>
      <c r="AE57"/>
      <c r="AF57"/>
      <c r="AG57"/>
      <c r="AH57"/>
      <c r="AI57"/>
      <c r="AJ57"/>
      <c r="AK57"/>
      <c r="AL57"/>
    </row>
    <row r="58" spans="1:38" x14ac:dyDescent="0.15">
      <c r="A58" s="748"/>
      <c r="R58" s="187"/>
      <c r="AA58" s="7"/>
      <c r="AB58" s="7"/>
      <c r="AC58" s="7"/>
      <c r="AD58" s="7"/>
      <c r="AE58" s="7"/>
      <c r="AF58" s="7"/>
      <c r="AG58" s="7"/>
      <c r="AH58" s="7"/>
      <c r="AI58" s="7"/>
      <c r="AJ58" s="7"/>
      <c r="AK58" s="7"/>
      <c r="AL58" s="7"/>
    </row>
    <row r="59" spans="1:38" x14ac:dyDescent="0.15">
      <c r="P59" s="7"/>
      <c r="Q59" s="7"/>
      <c r="R59" s="7"/>
      <c r="S59" s="22"/>
      <c r="T59" s="7"/>
      <c r="U59" s="7"/>
      <c r="V59" s="7"/>
      <c r="W59" s="7"/>
      <c r="X59" s="7"/>
      <c r="Y59" s="7"/>
      <c r="Z59" s="7"/>
    </row>
    <row r="60" spans="1:38" x14ac:dyDescent="0.15">
      <c r="A60" t="s">
        <v>20</v>
      </c>
      <c r="C60"/>
      <c r="P60" s="7"/>
    </row>
    <row r="61" spans="1:38" ht="51" x14ac:dyDescent="0.15">
      <c r="A61" s="64" t="s">
        <v>804</v>
      </c>
      <c r="B61" s="65" t="s">
        <v>4</v>
      </c>
      <c r="C61" s="65" t="s">
        <v>228</v>
      </c>
      <c r="D61" s="65" t="s">
        <v>6</v>
      </c>
      <c r="E61" s="65" t="s">
        <v>7</v>
      </c>
      <c r="F61" s="65" t="s">
        <v>8</v>
      </c>
      <c r="G61" s="65" t="s">
        <v>229</v>
      </c>
      <c r="H61" s="65" t="s">
        <v>11</v>
      </c>
      <c r="I61" s="65" t="s">
        <v>10</v>
      </c>
      <c r="J61" s="65" t="s">
        <v>230</v>
      </c>
      <c r="K61" s="65" t="s">
        <v>799</v>
      </c>
      <c r="L61" s="65" t="s">
        <v>231</v>
      </c>
      <c r="M61" s="65" t="s">
        <v>15</v>
      </c>
      <c r="N61" s="65" t="s">
        <v>16</v>
      </c>
      <c r="O61" s="65" t="s">
        <v>83</v>
      </c>
      <c r="P61" s="65" t="s">
        <v>800</v>
      </c>
      <c r="T61" s="187"/>
      <c r="U61" s="187"/>
    </row>
    <row r="62" spans="1:38" ht="16" x14ac:dyDescent="0.2">
      <c r="A62" s="167" t="s">
        <v>695</v>
      </c>
      <c r="B62" s="252">
        <v>6.3172656250000001</v>
      </c>
      <c r="C62" s="252">
        <v>5.2929687499999999E-3</v>
      </c>
      <c r="D62" s="252">
        <v>0</v>
      </c>
      <c r="E62" s="252"/>
      <c r="F62" s="252">
        <v>20.989853515625001</v>
      </c>
      <c r="G62" s="252">
        <v>0.631953125</v>
      </c>
      <c r="H62" s="252">
        <v>8.6935839843749996</v>
      </c>
      <c r="I62" s="252">
        <v>0</v>
      </c>
      <c r="J62" s="252">
        <v>0.23598632812500001</v>
      </c>
      <c r="K62" s="252">
        <v>0</v>
      </c>
      <c r="L62" s="252">
        <v>1.0458984375000001E-2</v>
      </c>
      <c r="M62" s="252">
        <v>1.853076171875</v>
      </c>
      <c r="N62" s="252">
        <v>8.0019531249999998E-2</v>
      </c>
      <c r="O62" s="252">
        <v>38.817490234375001</v>
      </c>
      <c r="P62" s="252"/>
      <c r="T62" s="193"/>
      <c r="U62" s="749"/>
    </row>
    <row r="63" spans="1:38" ht="16" x14ac:dyDescent="0.2">
      <c r="A63" s="167" t="s">
        <v>696</v>
      </c>
      <c r="B63" s="252">
        <v>30.381982421875001</v>
      </c>
      <c r="C63" s="252">
        <v>0.13567382812500001</v>
      </c>
      <c r="D63" s="252">
        <v>0</v>
      </c>
      <c r="E63" s="252"/>
      <c r="F63" s="252">
        <v>45.371953124999997</v>
      </c>
      <c r="G63" s="252">
        <v>1.0003906250000001</v>
      </c>
      <c r="H63" s="252">
        <v>25.714638671874997</v>
      </c>
      <c r="I63" s="252">
        <v>0</v>
      </c>
      <c r="J63" s="252">
        <v>0.40013671875000001</v>
      </c>
      <c r="K63" s="252">
        <v>0</v>
      </c>
      <c r="L63" s="252">
        <v>2.0849609375000001E-2</v>
      </c>
      <c r="M63" s="252">
        <v>2.729267578125</v>
      </c>
      <c r="N63" s="252">
        <v>0.1175390625</v>
      </c>
      <c r="O63" s="252">
        <v>105.872431640625</v>
      </c>
      <c r="P63" s="252"/>
      <c r="T63" s="193"/>
      <c r="U63" s="749"/>
    </row>
    <row r="64" spans="1:38" ht="16" x14ac:dyDescent="0.2">
      <c r="A64" s="167" t="s">
        <v>697</v>
      </c>
      <c r="B64" s="252">
        <v>62.533749999999998</v>
      </c>
      <c r="C64" s="252">
        <v>4.8105468749999998E-2</v>
      </c>
      <c r="D64" s="252">
        <v>0</v>
      </c>
      <c r="E64" s="252"/>
      <c r="F64" s="252">
        <v>82.972685546874999</v>
      </c>
      <c r="G64" s="252">
        <v>1.2462792968750001</v>
      </c>
      <c r="H64" s="252">
        <v>171.31546874999998</v>
      </c>
      <c r="I64" s="252">
        <v>0</v>
      </c>
      <c r="J64" s="252">
        <v>1.3582031250000002</v>
      </c>
      <c r="K64" s="252">
        <v>0</v>
      </c>
      <c r="L64" s="252">
        <v>0.46712890624999998</v>
      </c>
      <c r="M64" s="252">
        <v>4.9204785156249997</v>
      </c>
      <c r="N64" s="252">
        <v>0.16963867187500001</v>
      </c>
      <c r="O64" s="252">
        <v>325.03173828125</v>
      </c>
      <c r="P64" s="252"/>
      <c r="T64" s="193"/>
      <c r="U64" s="749"/>
    </row>
    <row r="65" spans="1:1118" ht="16" x14ac:dyDescent="0.2">
      <c r="A65" s="167" t="s">
        <v>698</v>
      </c>
      <c r="B65" s="252">
        <v>107.8969921875</v>
      </c>
      <c r="C65" s="252">
        <v>1.35962890625</v>
      </c>
      <c r="D65" s="252">
        <v>0</v>
      </c>
      <c r="E65" s="252"/>
      <c r="F65" s="252">
        <v>185.01539062500001</v>
      </c>
      <c r="G65" s="252">
        <v>6.4866796874999997</v>
      </c>
      <c r="H65" s="252">
        <v>110.43490234375</v>
      </c>
      <c r="I65" s="252">
        <v>0</v>
      </c>
      <c r="J65" s="252">
        <v>4.1982421875</v>
      </c>
      <c r="K65" s="252">
        <v>0</v>
      </c>
      <c r="L65" s="252">
        <v>1.212646484375</v>
      </c>
      <c r="M65" s="252">
        <v>28.077333984374999</v>
      </c>
      <c r="N65" s="252">
        <v>0.22001953125000001</v>
      </c>
      <c r="O65" s="252">
        <v>444.90183593749998</v>
      </c>
      <c r="P65" s="252"/>
      <c r="T65" s="193"/>
      <c r="U65" s="749"/>
    </row>
    <row r="66" spans="1:1118" s="7" customFormat="1" ht="16" x14ac:dyDescent="0.2">
      <c r="A66" s="167" t="s">
        <v>699</v>
      </c>
      <c r="B66" s="252">
        <v>147.00599609375001</v>
      </c>
      <c r="C66" s="252">
        <v>2.350791015625</v>
      </c>
      <c r="D66" s="252">
        <v>0</v>
      </c>
      <c r="E66" s="252"/>
      <c r="F66" s="252">
        <v>278.12639648437499</v>
      </c>
      <c r="G66" s="252">
        <v>7.6999804687499998</v>
      </c>
      <c r="H66" s="252">
        <v>209.817412109375</v>
      </c>
      <c r="I66" s="252">
        <v>0</v>
      </c>
      <c r="J66" s="252">
        <v>15.913281250000001</v>
      </c>
      <c r="K66" s="252">
        <v>2.8958511352539062</v>
      </c>
      <c r="L66" s="252">
        <v>1.2292578125</v>
      </c>
      <c r="M66" s="252">
        <v>37.485546874999997</v>
      </c>
      <c r="N66" s="252">
        <v>0.15578125000000001</v>
      </c>
      <c r="O66" s="252">
        <v>702.68029449462892</v>
      </c>
      <c r="P66" s="252"/>
      <c r="Q66"/>
      <c r="R66"/>
      <c r="S66"/>
      <c r="T66" s="193"/>
      <c r="U66" s="749"/>
      <c r="V66"/>
      <c r="W66"/>
      <c r="X66"/>
      <c r="Y66"/>
      <c r="Z66"/>
      <c r="AA66"/>
      <c r="AB66"/>
      <c r="AC66"/>
      <c r="AD66"/>
      <c r="AE66"/>
      <c r="AF66"/>
      <c r="AG66"/>
      <c r="AH66"/>
      <c r="AI66"/>
      <c r="AJ66"/>
      <c r="AK66"/>
      <c r="AL66"/>
    </row>
    <row r="67" spans="1:1118" ht="16" x14ac:dyDescent="0.2">
      <c r="A67" s="167" t="s">
        <v>700</v>
      </c>
      <c r="B67" s="252">
        <v>127.368349609375</v>
      </c>
      <c r="C67" s="252">
        <v>2.3142578125000002</v>
      </c>
      <c r="D67" s="252">
        <v>0</v>
      </c>
      <c r="E67" s="252"/>
      <c r="F67" s="252">
        <v>361.22099609374999</v>
      </c>
      <c r="G67" s="252">
        <v>7.5567480468749997</v>
      </c>
      <c r="H67" s="252">
        <v>224.27232421874999</v>
      </c>
      <c r="I67" s="252">
        <v>0</v>
      </c>
      <c r="J67" s="252">
        <v>27.105429687499999</v>
      </c>
      <c r="K67" s="252">
        <v>8.6921787261962891</v>
      </c>
      <c r="L67" s="252">
        <v>1.89794921875</v>
      </c>
      <c r="M67" s="252">
        <v>31.372324218749998</v>
      </c>
      <c r="N67" s="252">
        <v>0.167841796875</v>
      </c>
      <c r="O67" s="252">
        <v>791.96839942932127</v>
      </c>
      <c r="P67" s="252"/>
      <c r="T67" s="193"/>
      <c r="U67" s="750"/>
      <c r="AI67" s="7"/>
      <c r="AJ67" s="7"/>
      <c r="AK67" s="7"/>
      <c r="AL67" s="7"/>
    </row>
    <row r="68" spans="1:1118" ht="16" x14ac:dyDescent="0.2">
      <c r="A68" s="167" t="s">
        <v>702</v>
      </c>
      <c r="B68" s="252">
        <v>204.69980468750001</v>
      </c>
      <c r="C68" s="252">
        <v>1.8812011718749999</v>
      </c>
      <c r="D68" s="252">
        <v>0</v>
      </c>
      <c r="E68" s="252"/>
      <c r="F68" s="252">
        <v>493.29072265624995</v>
      </c>
      <c r="G68" s="252">
        <v>9.1041308593749992</v>
      </c>
      <c r="H68" s="252">
        <v>328.99618164062503</v>
      </c>
      <c r="I68" s="252">
        <v>18.479091796875</v>
      </c>
      <c r="J68" s="252">
        <v>55.692490234375001</v>
      </c>
      <c r="K68" s="252">
        <v>23.707084655761719</v>
      </c>
      <c r="L68" s="252">
        <v>0.94814453124999998</v>
      </c>
      <c r="M68" s="252">
        <v>36.545048828124997</v>
      </c>
      <c r="N68" s="252">
        <v>0.156494140625</v>
      </c>
      <c r="O68" s="252">
        <v>1173.5003952026366</v>
      </c>
      <c r="P68" s="252"/>
      <c r="U68" s="750"/>
    </row>
    <row r="69" spans="1:1118" ht="16" x14ac:dyDescent="0.2">
      <c r="A69" s="167" t="s">
        <v>703</v>
      </c>
      <c r="B69" s="252">
        <v>225.239443359375</v>
      </c>
      <c r="C69" s="252">
        <v>2.1581738281249998</v>
      </c>
      <c r="D69" s="252">
        <v>0</v>
      </c>
      <c r="E69" s="252"/>
      <c r="F69" s="252">
        <v>192.64949218750002</v>
      </c>
      <c r="G69" s="252">
        <v>8.0089160156249992</v>
      </c>
      <c r="H69" s="252">
        <v>431.39848632812499</v>
      </c>
      <c r="I69" s="252">
        <v>564.21239257812499</v>
      </c>
      <c r="J69" s="252">
        <v>69.537167968749998</v>
      </c>
      <c r="K69" s="252">
        <v>36.011285781860352</v>
      </c>
      <c r="L69" s="252">
        <v>1.1746484374999999</v>
      </c>
      <c r="M69" s="252">
        <v>14.05916015625</v>
      </c>
      <c r="N69" s="252">
        <v>8.1708984375000002E-2</v>
      </c>
      <c r="O69" s="252">
        <v>1544.5308756256104</v>
      </c>
      <c r="P69" s="252"/>
      <c r="U69" s="750"/>
    </row>
    <row r="70" spans="1:1118" ht="16" x14ac:dyDescent="0.2">
      <c r="A70" s="167" t="s">
        <v>704</v>
      </c>
      <c r="B70" s="252">
        <v>167.13746093750001</v>
      </c>
      <c r="C70" s="252">
        <v>16.502802734374999</v>
      </c>
      <c r="D70" s="252">
        <v>0</v>
      </c>
      <c r="E70" s="252"/>
      <c r="F70" s="252">
        <v>302.79853515624995</v>
      </c>
      <c r="G70" s="252">
        <v>12.077255859375001</v>
      </c>
      <c r="H70" s="252">
        <v>448.11911132812497</v>
      </c>
      <c r="I70" s="252">
        <v>813.94316406250005</v>
      </c>
      <c r="J70" s="252">
        <v>81.316923828124999</v>
      </c>
      <c r="K70" s="252">
        <v>59.605855941772468</v>
      </c>
      <c r="L70" s="252">
        <v>0.73626953125000005</v>
      </c>
      <c r="M70" s="252">
        <v>62.173291015624997</v>
      </c>
      <c r="N70" s="252">
        <v>6.4414062499999994E-2</v>
      </c>
      <c r="O70" s="252">
        <v>1964.4750844573973</v>
      </c>
      <c r="P70" s="252"/>
      <c r="T70" s="193"/>
      <c r="U70" s="750"/>
    </row>
    <row r="71" spans="1:1118" ht="16" x14ac:dyDescent="0.2">
      <c r="A71" s="167" t="s">
        <v>706</v>
      </c>
      <c r="B71" s="252">
        <v>187.91737431887725</v>
      </c>
      <c r="C71" s="252">
        <v>41.982197265624997</v>
      </c>
      <c r="D71" s="252">
        <v>9.2010803301645563</v>
      </c>
      <c r="E71" s="252"/>
      <c r="F71" s="252">
        <v>487.31976638919474</v>
      </c>
      <c r="G71" s="252">
        <v>8.6275993815233889</v>
      </c>
      <c r="H71" s="252">
        <v>538.93535439403638</v>
      </c>
      <c r="I71" s="252">
        <v>866.74800395509089</v>
      </c>
      <c r="J71" s="252">
        <v>119.99649580963225</v>
      </c>
      <c r="K71" s="252">
        <v>73.955380859374998</v>
      </c>
      <c r="L71" s="252">
        <v>2.859052655876436</v>
      </c>
      <c r="M71" s="252">
        <v>91.35252567675154</v>
      </c>
      <c r="N71" s="252">
        <v>0.31630323165882113</v>
      </c>
      <c r="O71" s="252">
        <v>2429.2111342678063</v>
      </c>
      <c r="P71" s="252"/>
      <c r="T71" s="193"/>
      <c r="U71" s="750"/>
    </row>
    <row r="72" spans="1:1118" s="7" customFormat="1" ht="16" x14ac:dyDescent="0.2">
      <c r="A72" s="167" t="s">
        <v>707</v>
      </c>
      <c r="B72" s="252">
        <v>232.70969726562501</v>
      </c>
      <c r="C72" s="252">
        <v>2.6634765624999996</v>
      </c>
      <c r="D72" s="252">
        <v>17.431845703124999</v>
      </c>
      <c r="E72" s="252"/>
      <c r="F72" s="252">
        <v>698.67523437499995</v>
      </c>
      <c r="G72" s="252">
        <v>12.410048828124999</v>
      </c>
      <c r="H72" s="252">
        <v>952.70526367187483</v>
      </c>
      <c r="I72" s="252">
        <v>1287.3805273437499</v>
      </c>
      <c r="J72" s="252">
        <v>140.17009765624996</v>
      </c>
      <c r="K72" s="252">
        <v>173.84639648437499</v>
      </c>
      <c r="L72" s="252">
        <v>4.9920605468749999</v>
      </c>
      <c r="M72" s="252">
        <v>104.92124023437498</v>
      </c>
      <c r="N72" s="252">
        <v>1.4294628906250002</v>
      </c>
      <c r="O72" s="252">
        <v>3629.3353515624999</v>
      </c>
      <c r="P72" s="252">
        <v>239.357451171875</v>
      </c>
      <c r="Q72"/>
      <c r="R72"/>
      <c r="S72"/>
      <c r="T72" s="193"/>
      <c r="U72" s="750"/>
      <c r="V72"/>
      <c r="W72"/>
      <c r="X72"/>
      <c r="Y72"/>
      <c r="Z72"/>
      <c r="AA72"/>
      <c r="AB72"/>
      <c r="AC72"/>
      <c r="AD72"/>
      <c r="AE72"/>
      <c r="AF72"/>
      <c r="AG72"/>
      <c r="AH72"/>
      <c r="AI72"/>
      <c r="AJ72"/>
      <c r="AK72"/>
      <c r="AL72"/>
    </row>
    <row r="73" spans="1:1118" ht="17" x14ac:dyDescent="0.2">
      <c r="A73" s="192" t="s">
        <v>708</v>
      </c>
      <c r="B73" s="252">
        <v>195.51194335937498</v>
      </c>
      <c r="C73" s="252">
        <v>103.1064453125</v>
      </c>
      <c r="D73" s="252">
        <v>35.759863281250006</v>
      </c>
      <c r="E73" s="252"/>
      <c r="F73" s="252">
        <v>1042.4527050781251</v>
      </c>
      <c r="G73" s="252">
        <v>5.9392285156250004</v>
      </c>
      <c r="H73" s="252">
        <v>1178.546416015625</v>
      </c>
      <c r="I73" s="252">
        <v>1578.392802734375</v>
      </c>
      <c r="J73" s="252">
        <v>185.13568359375</v>
      </c>
      <c r="K73" s="252">
        <v>282.97775390625003</v>
      </c>
      <c r="L73" s="252">
        <v>7.1624218749999997</v>
      </c>
      <c r="M73" s="252">
        <v>111.833515625</v>
      </c>
      <c r="N73" s="252">
        <v>2.8848437499999999</v>
      </c>
      <c r="O73" s="252">
        <v>4729.7036230468748</v>
      </c>
      <c r="P73" s="252">
        <v>475.84899414062494</v>
      </c>
      <c r="T73" s="193"/>
      <c r="U73" s="750"/>
      <c r="AI73" s="7"/>
      <c r="AJ73" s="7"/>
      <c r="AK73" s="7"/>
      <c r="AL73" s="7"/>
    </row>
    <row r="74" spans="1:1118" s="756" customFormat="1" ht="17" x14ac:dyDescent="0.2">
      <c r="A74" s="192" t="s">
        <v>709</v>
      </c>
      <c r="B74" s="252">
        <v>643.93322265625011</v>
      </c>
      <c r="C74" s="252">
        <v>188.17906250000001</v>
      </c>
      <c r="D74" s="252">
        <v>37.516135742187501</v>
      </c>
      <c r="E74" s="252"/>
      <c r="F74" s="252">
        <v>1327.66482421875</v>
      </c>
      <c r="G74" s="252">
        <v>7.2834960937500011</v>
      </c>
      <c r="H74" s="252">
        <v>1200.8664941406253</v>
      </c>
      <c r="I74" s="252">
        <v>1289.7931152343751</v>
      </c>
      <c r="J74" s="252">
        <v>168.33932617187497</v>
      </c>
      <c r="K74" s="252">
        <v>370.48637695312499</v>
      </c>
      <c r="L74" s="252">
        <v>10.159755859375002</v>
      </c>
      <c r="M74" s="252">
        <v>161.62029296874999</v>
      </c>
      <c r="N74" s="252">
        <v>1.470908203125</v>
      </c>
      <c r="O74" s="252">
        <v>5407.3130107421875</v>
      </c>
      <c r="P74" s="252">
        <v>833.81921875</v>
      </c>
      <c r="Q74" s="265"/>
      <c r="R74"/>
      <c r="S74"/>
      <c r="T74" s="193"/>
      <c r="U74" s="750"/>
      <c r="V74"/>
      <c r="W74"/>
      <c r="X74"/>
      <c r="Y74"/>
      <c r="Z74"/>
      <c r="AA74"/>
      <c r="AB74"/>
      <c r="AC74" s="7"/>
      <c r="AD74" s="7"/>
      <c r="AE74" s="7"/>
      <c r="AF74" s="7"/>
      <c r="AG74" s="7"/>
      <c r="AH74" s="7"/>
      <c r="AI74"/>
      <c r="AJ74"/>
      <c r="AK74"/>
      <c r="AL74"/>
      <c r="AM74" s="755"/>
      <c r="AN74" s="755"/>
      <c r="AO74" s="755"/>
      <c r="AP74" s="755"/>
      <c r="AQ74" s="755"/>
      <c r="AR74" s="755"/>
      <c r="AS74" s="755"/>
      <c r="AT74" s="755"/>
      <c r="AU74" s="755"/>
      <c r="AV74" s="755"/>
      <c r="AW74" s="755"/>
      <c r="AX74" s="755"/>
      <c r="AY74" s="755"/>
      <c r="AZ74" s="755"/>
      <c r="BA74" s="755"/>
      <c r="BB74" s="755"/>
      <c r="BC74" s="755"/>
      <c r="BD74" s="755"/>
      <c r="BE74" s="755"/>
      <c r="BF74" s="755"/>
      <c r="BG74" s="755"/>
      <c r="BH74" s="755"/>
      <c r="BI74" s="755"/>
      <c r="BJ74" s="755"/>
      <c r="BK74" s="755"/>
      <c r="BL74" s="755"/>
      <c r="BM74" s="755"/>
      <c r="BN74" s="755"/>
      <c r="BO74" s="755"/>
      <c r="BP74" s="755"/>
      <c r="BQ74" s="755"/>
      <c r="BR74" s="755"/>
      <c r="BS74" s="755"/>
      <c r="BT74" s="755"/>
      <c r="BU74" s="755"/>
      <c r="BV74" s="755"/>
      <c r="BW74" s="755"/>
      <c r="BX74" s="755"/>
      <c r="BY74" s="755"/>
      <c r="BZ74" s="755"/>
      <c r="CA74" s="755"/>
      <c r="CB74" s="755"/>
      <c r="CC74" s="755"/>
      <c r="CD74" s="755"/>
      <c r="CE74" s="755"/>
      <c r="CF74" s="755"/>
      <c r="CG74" s="755"/>
      <c r="CH74" s="755"/>
      <c r="CI74" s="755"/>
      <c r="CJ74" s="755"/>
      <c r="CK74" s="755"/>
      <c r="CL74" s="755"/>
      <c r="CM74" s="755"/>
      <c r="CN74" s="755"/>
      <c r="CO74" s="755"/>
      <c r="CP74" s="755"/>
      <c r="CQ74" s="755"/>
      <c r="CR74" s="755"/>
      <c r="CS74" s="755"/>
      <c r="CT74" s="755"/>
      <c r="CU74" s="755"/>
      <c r="CV74" s="755"/>
      <c r="CW74" s="755"/>
      <c r="CX74" s="755"/>
      <c r="CY74" s="755"/>
      <c r="CZ74" s="755"/>
      <c r="DA74" s="755"/>
      <c r="DB74" s="755"/>
      <c r="DC74" s="755"/>
      <c r="DD74" s="755"/>
      <c r="DE74" s="755"/>
      <c r="DF74" s="755"/>
      <c r="DG74" s="755"/>
      <c r="DH74" s="755"/>
      <c r="DI74" s="755"/>
      <c r="DJ74" s="755"/>
      <c r="DK74" s="755"/>
      <c r="DL74" s="755"/>
      <c r="DM74" s="755"/>
      <c r="DN74" s="755"/>
      <c r="DO74" s="755"/>
      <c r="DP74" s="755"/>
      <c r="DQ74" s="755"/>
      <c r="DR74" s="755"/>
      <c r="DS74" s="755"/>
      <c r="DT74" s="755"/>
      <c r="DU74" s="755"/>
      <c r="DV74" s="755"/>
      <c r="DW74" s="755"/>
      <c r="DX74" s="755"/>
      <c r="DY74" s="755"/>
      <c r="DZ74" s="755"/>
      <c r="EA74" s="755"/>
      <c r="EB74" s="755"/>
      <c r="EC74" s="755"/>
      <c r="ED74" s="755"/>
      <c r="EE74" s="755"/>
      <c r="EF74" s="755"/>
      <c r="EG74" s="755"/>
      <c r="EH74" s="755"/>
      <c r="EI74" s="755"/>
      <c r="EJ74" s="755"/>
      <c r="EK74" s="755"/>
      <c r="EL74" s="755"/>
      <c r="EM74" s="755"/>
      <c r="EN74" s="755"/>
      <c r="EO74" s="755"/>
      <c r="EP74" s="755"/>
      <c r="EQ74" s="755"/>
      <c r="ER74" s="755"/>
      <c r="ES74" s="755"/>
      <c r="ET74" s="755"/>
      <c r="EU74" s="755"/>
      <c r="EV74" s="755"/>
      <c r="EW74" s="755"/>
      <c r="EX74" s="755"/>
      <c r="EY74" s="755"/>
      <c r="EZ74" s="755"/>
      <c r="FA74" s="755"/>
      <c r="FB74" s="755"/>
      <c r="FC74" s="755"/>
      <c r="FD74" s="755"/>
      <c r="FE74" s="755"/>
      <c r="FF74" s="755"/>
      <c r="FG74" s="755"/>
      <c r="FH74" s="755"/>
      <c r="FI74" s="755"/>
      <c r="FJ74" s="755"/>
      <c r="FK74" s="755"/>
      <c r="FL74" s="755"/>
      <c r="FM74" s="755"/>
      <c r="FN74" s="755"/>
      <c r="FO74" s="755"/>
      <c r="FP74" s="755"/>
      <c r="FQ74" s="755"/>
      <c r="FR74" s="755"/>
      <c r="FS74" s="755"/>
      <c r="FT74" s="755"/>
      <c r="FU74" s="755"/>
      <c r="FV74" s="755"/>
      <c r="FW74" s="755"/>
      <c r="FX74" s="755"/>
      <c r="FY74" s="755"/>
      <c r="FZ74" s="755"/>
      <c r="GA74" s="755"/>
      <c r="GB74" s="755"/>
      <c r="GC74" s="755"/>
      <c r="GD74" s="755"/>
      <c r="GE74" s="755"/>
      <c r="GF74" s="755"/>
      <c r="GG74" s="755"/>
      <c r="GH74" s="755"/>
      <c r="GI74" s="755"/>
      <c r="GJ74" s="755"/>
      <c r="GK74" s="755"/>
      <c r="GL74" s="755"/>
      <c r="GM74" s="755"/>
      <c r="GN74" s="755"/>
      <c r="GO74" s="755"/>
      <c r="GP74" s="755"/>
      <c r="GQ74" s="755"/>
      <c r="GR74" s="755"/>
      <c r="GS74" s="755"/>
      <c r="GT74" s="755"/>
      <c r="GU74" s="755"/>
      <c r="GV74" s="755"/>
      <c r="GW74" s="755"/>
      <c r="GX74" s="755"/>
      <c r="GY74" s="755"/>
      <c r="GZ74" s="755"/>
      <c r="HA74" s="755"/>
      <c r="HB74" s="755"/>
      <c r="HC74" s="755"/>
      <c r="HD74" s="755"/>
      <c r="HE74" s="755"/>
      <c r="HF74" s="755"/>
      <c r="HG74" s="755"/>
      <c r="HH74" s="755"/>
      <c r="HI74" s="755"/>
      <c r="HJ74" s="755"/>
      <c r="HK74" s="755"/>
      <c r="HL74" s="755"/>
      <c r="HM74" s="755"/>
      <c r="HN74" s="755"/>
      <c r="HO74" s="755"/>
      <c r="HP74" s="755"/>
      <c r="HQ74" s="755"/>
      <c r="HR74" s="755"/>
      <c r="HS74" s="755"/>
      <c r="HT74" s="755"/>
      <c r="HU74" s="755"/>
      <c r="HV74" s="755"/>
      <c r="HW74" s="755"/>
      <c r="HX74" s="755"/>
      <c r="HY74" s="755"/>
      <c r="HZ74" s="755"/>
      <c r="IA74" s="755"/>
      <c r="IB74" s="755"/>
      <c r="IC74" s="755"/>
      <c r="ID74" s="755"/>
      <c r="IE74" s="755"/>
      <c r="IF74" s="755"/>
      <c r="IG74" s="755"/>
      <c r="IH74" s="755"/>
      <c r="II74" s="755"/>
      <c r="IJ74" s="755"/>
      <c r="IK74" s="755"/>
      <c r="IL74" s="755"/>
      <c r="IM74" s="755"/>
      <c r="IN74" s="755"/>
      <c r="IO74" s="755"/>
      <c r="IP74" s="755"/>
      <c r="IQ74" s="755"/>
      <c r="IR74" s="755"/>
      <c r="IS74" s="755"/>
      <c r="IT74" s="755"/>
      <c r="IU74" s="755"/>
      <c r="IV74" s="755"/>
      <c r="IW74" s="755"/>
      <c r="IX74" s="755"/>
      <c r="IY74" s="755"/>
      <c r="IZ74" s="755"/>
      <c r="JA74" s="755"/>
      <c r="JB74" s="755"/>
      <c r="JC74" s="755"/>
      <c r="JD74" s="755"/>
      <c r="JE74" s="755"/>
      <c r="JF74" s="755"/>
      <c r="JG74" s="755"/>
      <c r="JH74" s="755"/>
      <c r="JI74" s="755"/>
      <c r="JJ74" s="755"/>
      <c r="JK74" s="755"/>
      <c r="JL74" s="755"/>
      <c r="JM74" s="755"/>
      <c r="JN74" s="755"/>
      <c r="JO74" s="755"/>
      <c r="JP74" s="755"/>
      <c r="JQ74" s="755"/>
      <c r="JR74" s="755"/>
      <c r="JS74" s="755"/>
      <c r="JT74" s="755"/>
      <c r="JU74" s="755"/>
      <c r="JV74" s="755"/>
      <c r="JW74" s="755"/>
      <c r="JX74" s="755"/>
      <c r="JY74" s="755"/>
      <c r="JZ74" s="755"/>
      <c r="KA74" s="755"/>
      <c r="KB74" s="755"/>
      <c r="KC74" s="755"/>
      <c r="KD74" s="755"/>
      <c r="KE74" s="755"/>
      <c r="KF74" s="755"/>
      <c r="KG74" s="755"/>
      <c r="KH74" s="755"/>
      <c r="KI74" s="755"/>
      <c r="KJ74" s="755"/>
      <c r="KK74" s="755"/>
      <c r="KL74" s="755"/>
      <c r="KM74" s="755"/>
      <c r="KN74" s="755"/>
      <c r="KO74" s="755"/>
      <c r="KP74" s="755"/>
      <c r="KQ74" s="755"/>
      <c r="KR74" s="755"/>
      <c r="KS74" s="755"/>
      <c r="KT74" s="755"/>
      <c r="KU74" s="755"/>
      <c r="KV74" s="755"/>
      <c r="KW74" s="755"/>
      <c r="KX74" s="755"/>
      <c r="KY74" s="755"/>
      <c r="KZ74" s="755"/>
      <c r="LA74" s="755"/>
      <c r="LB74" s="755"/>
      <c r="LC74" s="755"/>
      <c r="LD74" s="755"/>
      <c r="LE74" s="755"/>
      <c r="LF74" s="755"/>
      <c r="LG74" s="755"/>
      <c r="LH74" s="755"/>
      <c r="LI74" s="755"/>
      <c r="LJ74" s="755"/>
      <c r="LK74" s="755"/>
      <c r="LL74" s="755"/>
      <c r="LM74" s="755"/>
      <c r="LN74" s="755"/>
      <c r="LO74" s="755"/>
      <c r="LP74" s="755"/>
      <c r="LQ74" s="755"/>
      <c r="LR74" s="755"/>
      <c r="LS74" s="755"/>
      <c r="LT74" s="755"/>
      <c r="LU74" s="755"/>
      <c r="LV74" s="755"/>
      <c r="LW74" s="755"/>
      <c r="LX74" s="755"/>
      <c r="LY74" s="755"/>
      <c r="LZ74" s="755"/>
      <c r="MA74" s="755"/>
      <c r="MB74" s="755"/>
      <c r="MC74" s="755"/>
      <c r="MD74" s="755"/>
      <c r="ME74" s="755"/>
      <c r="MF74" s="755"/>
      <c r="MG74" s="755"/>
      <c r="MH74" s="755"/>
      <c r="MI74" s="755"/>
      <c r="MJ74" s="755"/>
      <c r="MK74" s="755"/>
      <c r="ML74" s="755"/>
      <c r="MM74" s="755"/>
      <c r="MN74" s="755"/>
      <c r="MO74" s="755"/>
      <c r="MP74" s="755"/>
      <c r="MQ74" s="755"/>
      <c r="MR74" s="755"/>
      <c r="MS74" s="755"/>
      <c r="MT74" s="755"/>
      <c r="MU74" s="755"/>
      <c r="MV74" s="755"/>
      <c r="MW74" s="755"/>
      <c r="MX74" s="755"/>
      <c r="MY74" s="755"/>
      <c r="MZ74" s="755"/>
      <c r="NA74" s="755"/>
      <c r="NB74" s="755"/>
      <c r="NC74" s="755"/>
      <c r="ND74" s="755"/>
      <c r="NE74" s="755"/>
      <c r="NF74" s="755"/>
      <c r="NG74" s="755"/>
      <c r="NH74" s="755"/>
      <c r="NI74" s="755"/>
      <c r="NJ74" s="755"/>
      <c r="NK74" s="755"/>
      <c r="NL74" s="755"/>
      <c r="NM74" s="755"/>
      <c r="NN74" s="755"/>
      <c r="NO74" s="755"/>
      <c r="NP74" s="755"/>
      <c r="NQ74" s="755"/>
      <c r="NR74" s="755"/>
      <c r="NS74" s="755"/>
      <c r="NT74" s="755"/>
      <c r="NU74" s="755"/>
      <c r="NV74" s="755"/>
      <c r="NW74" s="755"/>
      <c r="NX74" s="755"/>
      <c r="NY74" s="755"/>
      <c r="NZ74" s="755"/>
      <c r="OA74" s="755"/>
      <c r="OB74" s="755"/>
      <c r="OC74" s="755"/>
      <c r="OD74" s="755"/>
      <c r="OE74" s="755"/>
      <c r="OF74" s="755"/>
      <c r="OG74" s="755"/>
      <c r="OH74" s="755"/>
      <c r="OI74" s="755"/>
      <c r="OJ74" s="755"/>
      <c r="OK74" s="755"/>
      <c r="OL74" s="755"/>
      <c r="OM74" s="755"/>
      <c r="ON74" s="755"/>
      <c r="OO74" s="755"/>
      <c r="OP74" s="755"/>
      <c r="OQ74" s="755"/>
      <c r="OR74" s="755"/>
      <c r="OS74" s="755"/>
      <c r="OT74" s="755"/>
      <c r="OU74" s="755"/>
      <c r="OV74" s="755"/>
      <c r="OW74" s="755"/>
      <c r="OX74" s="755"/>
      <c r="OY74" s="755"/>
      <c r="OZ74" s="755"/>
      <c r="PA74" s="755"/>
      <c r="PB74" s="755"/>
      <c r="PC74" s="755"/>
      <c r="PD74" s="755"/>
      <c r="PE74" s="755"/>
      <c r="PF74" s="755"/>
      <c r="PG74" s="755"/>
      <c r="PH74" s="755"/>
      <c r="PI74" s="755"/>
      <c r="PJ74" s="755"/>
      <c r="PK74" s="755"/>
      <c r="PL74" s="755"/>
      <c r="PM74" s="755"/>
      <c r="PN74" s="755"/>
      <c r="PO74" s="755"/>
      <c r="PP74" s="755"/>
      <c r="PQ74" s="755"/>
      <c r="PR74" s="755"/>
      <c r="PS74" s="755"/>
      <c r="PT74" s="755"/>
      <c r="PU74" s="755"/>
      <c r="PV74" s="755"/>
      <c r="PW74" s="755"/>
      <c r="PX74" s="755"/>
      <c r="PY74" s="755"/>
      <c r="PZ74" s="755"/>
      <c r="QA74" s="755"/>
      <c r="QB74" s="755"/>
      <c r="QC74" s="755"/>
      <c r="QD74" s="755"/>
      <c r="QE74" s="755"/>
      <c r="QF74" s="755"/>
      <c r="QG74" s="755"/>
      <c r="QH74" s="755"/>
      <c r="QI74" s="755"/>
      <c r="QJ74" s="755"/>
      <c r="QK74" s="755"/>
      <c r="QL74" s="755"/>
      <c r="QM74" s="755"/>
      <c r="QN74" s="755"/>
      <c r="QO74" s="755"/>
      <c r="QP74" s="755"/>
      <c r="QQ74" s="755"/>
      <c r="QR74" s="755"/>
      <c r="QS74" s="755"/>
      <c r="QT74" s="755"/>
      <c r="QU74" s="755"/>
      <c r="QV74" s="755"/>
      <c r="QW74" s="755"/>
      <c r="QX74" s="755"/>
      <c r="QY74" s="755"/>
      <c r="QZ74" s="755"/>
      <c r="RA74" s="755"/>
      <c r="RB74" s="755"/>
      <c r="RC74" s="755"/>
      <c r="RD74" s="755"/>
      <c r="RE74" s="755"/>
      <c r="RF74" s="755"/>
      <c r="RG74" s="755"/>
      <c r="RH74" s="755"/>
      <c r="RI74" s="755"/>
      <c r="RJ74" s="755"/>
      <c r="RK74" s="755"/>
      <c r="RL74" s="755"/>
      <c r="RM74" s="755"/>
      <c r="RN74" s="755"/>
      <c r="RO74" s="755"/>
      <c r="RP74" s="755"/>
      <c r="RQ74" s="755"/>
      <c r="RR74" s="755"/>
      <c r="RS74" s="755"/>
      <c r="RT74" s="755"/>
      <c r="RU74" s="755"/>
      <c r="RV74" s="755"/>
      <c r="RW74" s="755"/>
      <c r="RX74" s="755"/>
      <c r="RY74" s="755"/>
      <c r="RZ74" s="755"/>
      <c r="SA74" s="755"/>
      <c r="SB74" s="755"/>
      <c r="SC74" s="755"/>
      <c r="SD74" s="755"/>
      <c r="SE74" s="755"/>
      <c r="SF74" s="755"/>
      <c r="SG74" s="755"/>
      <c r="SH74" s="755"/>
      <c r="SI74" s="755"/>
      <c r="SJ74" s="755"/>
      <c r="SK74" s="755"/>
      <c r="SL74" s="755"/>
      <c r="SM74" s="755"/>
      <c r="SN74" s="755"/>
      <c r="SO74" s="755"/>
      <c r="SP74" s="755"/>
      <c r="SQ74" s="755"/>
      <c r="SR74" s="755"/>
      <c r="SS74" s="755"/>
      <c r="ST74" s="755"/>
      <c r="SU74" s="755"/>
      <c r="SV74" s="755"/>
      <c r="SW74" s="755"/>
      <c r="SX74" s="755"/>
      <c r="SY74" s="755"/>
      <c r="SZ74" s="755"/>
      <c r="TA74" s="755"/>
      <c r="TB74" s="755"/>
      <c r="TC74" s="755"/>
      <c r="TD74" s="755"/>
      <c r="TE74" s="755"/>
      <c r="TF74" s="755"/>
      <c r="TG74" s="755"/>
      <c r="TH74" s="755"/>
      <c r="TI74" s="755"/>
      <c r="TJ74" s="755"/>
      <c r="TK74" s="755"/>
      <c r="TL74" s="755"/>
      <c r="TM74" s="755"/>
      <c r="TN74" s="755"/>
      <c r="TO74" s="755"/>
      <c r="TP74" s="755"/>
      <c r="TQ74" s="755"/>
      <c r="TR74" s="755"/>
      <c r="TS74" s="755"/>
      <c r="TT74" s="755"/>
      <c r="TU74" s="755"/>
      <c r="TV74" s="755"/>
      <c r="TW74" s="755"/>
      <c r="TX74" s="755"/>
      <c r="TY74" s="755"/>
      <c r="TZ74" s="755"/>
      <c r="UA74" s="755"/>
      <c r="UB74" s="755"/>
      <c r="UC74" s="755"/>
      <c r="UD74" s="755"/>
      <c r="UE74" s="755"/>
      <c r="UF74" s="755"/>
      <c r="UG74" s="755"/>
      <c r="UH74" s="755"/>
      <c r="UI74" s="755"/>
      <c r="UJ74" s="755"/>
      <c r="UK74" s="755"/>
      <c r="UL74" s="755"/>
      <c r="UM74" s="755"/>
      <c r="UN74" s="755"/>
      <c r="UO74" s="755"/>
      <c r="UP74" s="755"/>
      <c r="UQ74" s="755"/>
      <c r="UR74" s="755"/>
      <c r="US74" s="755"/>
      <c r="UT74" s="755"/>
      <c r="UU74" s="755"/>
      <c r="UV74" s="755"/>
      <c r="UW74" s="755"/>
      <c r="UX74" s="755"/>
      <c r="UY74" s="755"/>
      <c r="UZ74" s="755"/>
      <c r="VA74" s="755"/>
      <c r="VB74" s="755"/>
      <c r="VC74" s="755"/>
      <c r="VD74" s="755"/>
      <c r="VE74" s="755"/>
      <c r="VF74" s="755"/>
      <c r="VG74" s="755"/>
      <c r="VH74" s="755"/>
      <c r="VI74" s="755"/>
      <c r="VJ74" s="755"/>
      <c r="VK74" s="755"/>
      <c r="VL74" s="755"/>
      <c r="VM74" s="755"/>
      <c r="VN74" s="755"/>
      <c r="VO74" s="755"/>
      <c r="VP74" s="755"/>
      <c r="VQ74" s="755"/>
      <c r="VR74" s="755"/>
      <c r="VS74" s="755"/>
      <c r="VT74" s="755"/>
      <c r="VU74" s="755"/>
      <c r="VV74" s="755"/>
      <c r="VW74" s="755"/>
      <c r="VX74" s="755"/>
      <c r="VY74" s="755"/>
      <c r="VZ74" s="755"/>
      <c r="WA74" s="755"/>
      <c r="WB74" s="755"/>
      <c r="WC74" s="755"/>
      <c r="WD74" s="755"/>
      <c r="WE74" s="755"/>
      <c r="WF74" s="755"/>
      <c r="WG74" s="755"/>
      <c r="WH74" s="755"/>
      <c r="WI74" s="755"/>
      <c r="WJ74" s="755"/>
      <c r="WK74" s="755"/>
      <c r="WL74" s="755"/>
      <c r="WM74" s="755"/>
      <c r="WN74" s="755"/>
      <c r="WO74" s="755"/>
      <c r="WP74" s="755"/>
      <c r="WQ74" s="755"/>
      <c r="WR74" s="755"/>
      <c r="WS74" s="755"/>
      <c r="WT74" s="755"/>
      <c r="WU74" s="755"/>
      <c r="WV74" s="755"/>
      <c r="WW74" s="755"/>
      <c r="WX74" s="755"/>
      <c r="WY74" s="755"/>
      <c r="WZ74" s="755"/>
      <c r="XA74" s="755"/>
      <c r="XB74" s="755"/>
      <c r="XC74" s="755"/>
      <c r="XD74" s="755"/>
      <c r="XE74" s="755"/>
      <c r="XF74" s="755"/>
      <c r="XG74" s="755"/>
      <c r="XH74" s="755"/>
      <c r="XI74" s="755"/>
      <c r="XJ74" s="755"/>
      <c r="XK74" s="755"/>
      <c r="XL74" s="755"/>
      <c r="XM74" s="755"/>
      <c r="XN74" s="755"/>
      <c r="XO74" s="755"/>
      <c r="XP74" s="755"/>
      <c r="XQ74" s="755"/>
      <c r="XR74" s="755"/>
      <c r="XS74" s="755"/>
      <c r="XT74" s="755"/>
      <c r="XU74" s="755"/>
      <c r="XV74" s="755"/>
      <c r="XW74" s="755"/>
      <c r="XX74" s="755"/>
      <c r="XY74" s="755"/>
      <c r="XZ74" s="755"/>
      <c r="YA74" s="755"/>
      <c r="YB74" s="755"/>
      <c r="YC74" s="755"/>
      <c r="YD74" s="755"/>
      <c r="YE74" s="755"/>
      <c r="YF74" s="755"/>
      <c r="YG74" s="755"/>
      <c r="YH74" s="755"/>
      <c r="YI74" s="755"/>
      <c r="YJ74" s="755"/>
      <c r="YK74" s="755"/>
      <c r="YL74" s="755"/>
      <c r="YM74" s="755"/>
      <c r="YN74" s="755"/>
      <c r="YO74" s="755"/>
      <c r="YP74" s="755"/>
      <c r="YQ74" s="755"/>
      <c r="YR74" s="755"/>
      <c r="YS74" s="755"/>
      <c r="YT74" s="755"/>
      <c r="YU74" s="755"/>
      <c r="YV74" s="755"/>
      <c r="YW74" s="755"/>
      <c r="YX74" s="755"/>
      <c r="YY74" s="755"/>
      <c r="YZ74" s="755"/>
      <c r="ZA74" s="755"/>
      <c r="ZB74" s="755"/>
      <c r="ZC74" s="755"/>
      <c r="ZD74" s="755"/>
      <c r="ZE74" s="755"/>
      <c r="ZF74" s="755"/>
      <c r="ZG74" s="755"/>
      <c r="ZH74" s="755"/>
      <c r="ZI74" s="755"/>
      <c r="ZJ74" s="755"/>
      <c r="ZK74" s="755"/>
      <c r="ZL74" s="755"/>
      <c r="ZM74" s="755"/>
      <c r="ZN74" s="755"/>
      <c r="ZO74" s="755"/>
      <c r="ZP74" s="755"/>
      <c r="ZQ74" s="755"/>
      <c r="ZR74" s="755"/>
      <c r="ZS74" s="755"/>
      <c r="ZT74" s="755"/>
      <c r="ZU74" s="755"/>
      <c r="ZV74" s="755"/>
      <c r="ZW74" s="755"/>
      <c r="ZX74" s="755"/>
      <c r="ZY74" s="755"/>
      <c r="ZZ74" s="755"/>
      <c r="AAA74" s="755"/>
      <c r="AAB74" s="755"/>
      <c r="AAC74" s="755"/>
      <c r="AAD74" s="755"/>
      <c r="AAE74" s="755"/>
      <c r="AAF74" s="755"/>
      <c r="AAG74" s="755"/>
      <c r="AAH74" s="755"/>
      <c r="AAI74" s="755"/>
      <c r="AAJ74" s="755"/>
      <c r="AAK74" s="755"/>
      <c r="AAL74" s="755"/>
      <c r="AAM74" s="755"/>
      <c r="AAN74" s="755"/>
      <c r="AAO74" s="755"/>
      <c r="AAP74" s="755"/>
      <c r="AAQ74" s="755"/>
      <c r="AAR74" s="755"/>
      <c r="AAS74" s="755"/>
      <c r="AAT74" s="755"/>
      <c r="AAU74" s="755"/>
      <c r="AAV74" s="755"/>
      <c r="AAW74" s="755"/>
      <c r="AAX74" s="755"/>
      <c r="AAY74" s="755"/>
      <c r="AAZ74" s="755"/>
      <c r="ABA74" s="755"/>
      <c r="ABB74" s="755"/>
      <c r="ABC74" s="755"/>
      <c r="ABD74" s="755"/>
      <c r="ABE74" s="755"/>
      <c r="ABF74" s="755"/>
      <c r="ABG74" s="755"/>
      <c r="ABH74" s="755"/>
      <c r="ABI74" s="755"/>
      <c r="ABJ74" s="755"/>
      <c r="ABK74" s="755"/>
      <c r="ABL74" s="755"/>
      <c r="ABM74" s="755"/>
      <c r="ABN74" s="755"/>
      <c r="ABO74" s="755"/>
      <c r="ABP74" s="755"/>
      <c r="ABQ74" s="755"/>
      <c r="ABR74" s="755"/>
      <c r="ABS74" s="755"/>
      <c r="ABT74" s="755"/>
      <c r="ABU74" s="755"/>
      <c r="ABV74" s="755"/>
      <c r="ABW74" s="755"/>
      <c r="ABX74" s="755"/>
      <c r="ABY74" s="755"/>
      <c r="ABZ74" s="755"/>
      <c r="ACA74" s="755"/>
      <c r="ACB74" s="755"/>
      <c r="ACC74" s="755"/>
      <c r="ACD74" s="755"/>
      <c r="ACE74" s="755"/>
      <c r="ACF74" s="755"/>
      <c r="ACG74" s="755"/>
      <c r="ACH74" s="755"/>
      <c r="ACI74" s="755"/>
      <c r="ACJ74" s="755"/>
      <c r="ACK74" s="755"/>
      <c r="ACL74" s="755"/>
      <c r="ACM74" s="755"/>
      <c r="ACN74" s="755"/>
      <c r="ACO74" s="755"/>
      <c r="ACP74" s="755"/>
      <c r="ACQ74" s="755"/>
      <c r="ACR74" s="755"/>
      <c r="ACS74" s="755"/>
      <c r="ACT74" s="755"/>
      <c r="ACU74" s="755"/>
      <c r="ACV74" s="755"/>
      <c r="ACW74" s="755"/>
      <c r="ACX74" s="755"/>
      <c r="ACY74" s="755"/>
      <c r="ACZ74" s="755"/>
      <c r="ADA74" s="755"/>
      <c r="ADB74" s="755"/>
      <c r="ADC74" s="755"/>
      <c r="ADD74" s="755"/>
      <c r="ADE74" s="755"/>
      <c r="ADF74" s="755"/>
      <c r="ADG74" s="755"/>
      <c r="ADH74" s="755"/>
      <c r="ADI74" s="755"/>
      <c r="ADJ74" s="755"/>
      <c r="ADK74" s="755"/>
      <c r="ADL74" s="755"/>
      <c r="ADM74" s="755"/>
      <c r="ADN74" s="755"/>
      <c r="ADO74" s="755"/>
      <c r="ADP74" s="755"/>
      <c r="ADQ74" s="755"/>
      <c r="ADR74" s="755"/>
      <c r="ADS74" s="755"/>
      <c r="ADT74" s="755"/>
      <c r="ADU74" s="755"/>
      <c r="ADV74" s="755"/>
      <c r="ADW74" s="755"/>
      <c r="ADX74" s="755"/>
      <c r="ADY74" s="755"/>
      <c r="ADZ74" s="755"/>
      <c r="AEA74" s="755"/>
      <c r="AEB74" s="755"/>
      <c r="AEC74" s="755"/>
      <c r="AED74" s="755"/>
      <c r="AEE74" s="755"/>
      <c r="AEF74" s="755"/>
      <c r="AEG74" s="755"/>
      <c r="AEH74" s="755"/>
      <c r="AEI74" s="755"/>
      <c r="AEJ74" s="755"/>
      <c r="AEK74" s="755"/>
      <c r="AEL74" s="755"/>
      <c r="AEM74" s="755"/>
      <c r="AEN74" s="755"/>
      <c r="AEO74" s="755"/>
      <c r="AEP74" s="755"/>
      <c r="AEQ74" s="755"/>
      <c r="AER74" s="755"/>
      <c r="AES74" s="755"/>
      <c r="AET74" s="755"/>
      <c r="AEU74" s="755"/>
      <c r="AEV74" s="755"/>
      <c r="AEW74" s="755"/>
      <c r="AEX74" s="755"/>
      <c r="AEY74" s="755"/>
      <c r="AEZ74" s="755"/>
      <c r="AFA74" s="755"/>
      <c r="AFB74" s="755"/>
      <c r="AFC74" s="755"/>
      <c r="AFD74" s="755"/>
      <c r="AFE74" s="755"/>
      <c r="AFF74" s="755"/>
      <c r="AFG74" s="755"/>
      <c r="AFH74" s="755"/>
      <c r="AFI74" s="755"/>
      <c r="AFJ74" s="755"/>
      <c r="AFK74" s="755"/>
      <c r="AFL74" s="755"/>
      <c r="AFM74" s="755"/>
      <c r="AFN74" s="755"/>
      <c r="AFO74" s="755"/>
      <c r="AFP74" s="755"/>
      <c r="AFQ74" s="755"/>
      <c r="AFR74" s="755"/>
      <c r="AFS74" s="755"/>
      <c r="AFT74" s="755"/>
      <c r="AFU74" s="755"/>
      <c r="AFV74" s="755"/>
      <c r="AFW74" s="755"/>
      <c r="AFX74" s="755"/>
      <c r="AFY74" s="755"/>
      <c r="AFZ74" s="755"/>
      <c r="AGA74" s="755"/>
      <c r="AGB74" s="755"/>
      <c r="AGC74" s="755"/>
      <c r="AGD74" s="755"/>
      <c r="AGE74" s="755"/>
      <c r="AGF74" s="755"/>
      <c r="AGG74" s="755"/>
      <c r="AGH74" s="755"/>
      <c r="AGI74" s="755"/>
      <c r="AGJ74" s="755"/>
      <c r="AGK74" s="755"/>
      <c r="AGL74" s="755"/>
      <c r="AGM74" s="755"/>
      <c r="AGN74" s="755"/>
      <c r="AGO74" s="755"/>
      <c r="AGP74" s="755"/>
      <c r="AGQ74" s="755"/>
      <c r="AGR74" s="755"/>
      <c r="AGS74" s="755"/>
      <c r="AGT74" s="755"/>
      <c r="AGU74" s="755"/>
      <c r="AGV74" s="755"/>
      <c r="AGW74" s="755"/>
      <c r="AGX74" s="755"/>
      <c r="AGY74" s="755"/>
      <c r="AGZ74" s="755"/>
      <c r="AHA74" s="755"/>
      <c r="AHB74" s="755"/>
      <c r="AHC74" s="755"/>
      <c r="AHD74" s="755"/>
      <c r="AHE74" s="755"/>
      <c r="AHF74" s="755"/>
      <c r="AHG74" s="755"/>
      <c r="AHH74" s="755"/>
      <c r="AHI74" s="755"/>
      <c r="AHJ74" s="755"/>
      <c r="AHK74" s="755"/>
      <c r="AHL74" s="755"/>
      <c r="AHM74" s="755"/>
      <c r="AHN74" s="755"/>
      <c r="AHO74" s="755"/>
      <c r="AHP74" s="755"/>
      <c r="AHQ74" s="755"/>
      <c r="AHR74" s="755"/>
      <c r="AHS74" s="755"/>
      <c r="AHT74" s="755"/>
      <c r="AHU74" s="755"/>
      <c r="AHV74" s="755"/>
      <c r="AHW74" s="755"/>
      <c r="AHX74" s="755"/>
      <c r="AHY74" s="755"/>
      <c r="AHZ74" s="755"/>
      <c r="AIA74" s="755"/>
      <c r="AIB74" s="755"/>
      <c r="AIC74" s="755"/>
      <c r="AID74" s="755"/>
      <c r="AIE74" s="755"/>
      <c r="AIF74" s="755"/>
      <c r="AIG74" s="755"/>
      <c r="AIH74" s="755"/>
      <c r="AII74" s="755"/>
      <c r="AIJ74" s="755"/>
      <c r="AIK74" s="755"/>
      <c r="AIL74" s="755"/>
      <c r="AIM74" s="755"/>
      <c r="AIN74" s="755"/>
      <c r="AIO74" s="755"/>
      <c r="AIP74" s="755"/>
      <c r="AIQ74" s="755"/>
      <c r="AIR74" s="755"/>
      <c r="AIS74" s="755"/>
      <c r="AIT74" s="755"/>
      <c r="AIU74" s="755"/>
      <c r="AIV74" s="755"/>
      <c r="AIW74" s="755"/>
      <c r="AIX74" s="755"/>
      <c r="AIY74" s="755"/>
      <c r="AIZ74" s="755"/>
      <c r="AJA74" s="755"/>
      <c r="AJB74" s="755"/>
      <c r="AJC74" s="755"/>
      <c r="AJD74" s="755"/>
      <c r="AJE74" s="755"/>
      <c r="AJF74" s="755"/>
      <c r="AJG74" s="755"/>
      <c r="AJH74" s="755"/>
      <c r="AJI74" s="755"/>
      <c r="AJJ74" s="755"/>
      <c r="AJK74" s="755"/>
      <c r="AJL74" s="755"/>
      <c r="AJM74" s="755"/>
      <c r="AJN74" s="755"/>
      <c r="AJO74" s="755"/>
      <c r="AJP74" s="755"/>
      <c r="AJQ74" s="755"/>
      <c r="AJR74" s="755"/>
      <c r="AJS74" s="755"/>
      <c r="AJT74" s="755"/>
      <c r="AJU74" s="755"/>
      <c r="AJV74" s="755"/>
      <c r="AJW74" s="755"/>
      <c r="AJX74" s="755"/>
      <c r="AJY74" s="755"/>
      <c r="AJZ74" s="755"/>
      <c r="AKA74" s="755"/>
      <c r="AKB74" s="755"/>
      <c r="AKC74" s="755"/>
      <c r="AKD74" s="755"/>
      <c r="AKE74" s="755"/>
      <c r="AKF74" s="755"/>
      <c r="AKG74" s="755"/>
      <c r="AKH74" s="755"/>
      <c r="AKI74" s="755"/>
      <c r="AKJ74" s="755"/>
      <c r="AKK74" s="755"/>
      <c r="AKL74" s="755"/>
      <c r="AKM74" s="755"/>
      <c r="AKN74" s="755"/>
      <c r="AKO74" s="755"/>
      <c r="AKP74" s="755"/>
      <c r="AKQ74" s="755"/>
      <c r="AKR74" s="755"/>
      <c r="AKS74" s="755"/>
      <c r="AKT74" s="755"/>
      <c r="AKU74" s="755"/>
      <c r="AKV74" s="755"/>
      <c r="AKW74" s="755"/>
      <c r="AKX74" s="755"/>
      <c r="AKY74" s="755"/>
      <c r="AKZ74" s="755"/>
      <c r="ALA74" s="755"/>
      <c r="ALB74" s="755"/>
      <c r="ALC74" s="755"/>
      <c r="ALD74" s="755"/>
      <c r="ALE74" s="755"/>
      <c r="ALF74" s="755"/>
      <c r="ALG74" s="755"/>
      <c r="ALH74" s="755"/>
      <c r="ALI74" s="755"/>
      <c r="ALJ74" s="755"/>
      <c r="ALK74" s="755"/>
      <c r="ALL74" s="755"/>
      <c r="ALM74" s="755"/>
      <c r="ALN74" s="755"/>
      <c r="ALO74" s="755"/>
      <c r="ALP74" s="755"/>
      <c r="ALQ74" s="755"/>
      <c r="ALR74" s="755"/>
      <c r="ALS74" s="755"/>
      <c r="ALT74" s="755"/>
      <c r="ALU74" s="755"/>
      <c r="ALV74" s="755"/>
      <c r="ALW74" s="755"/>
      <c r="ALX74" s="755"/>
      <c r="ALY74" s="755"/>
      <c r="ALZ74" s="755"/>
      <c r="AMA74" s="755"/>
      <c r="AMB74" s="755"/>
      <c r="AMC74" s="755"/>
      <c r="AMD74" s="755"/>
      <c r="AME74" s="755"/>
      <c r="AMF74" s="755"/>
      <c r="AMG74" s="755"/>
      <c r="AMH74" s="755"/>
      <c r="AMI74" s="755"/>
      <c r="AMJ74" s="755"/>
      <c r="AMK74" s="755"/>
      <c r="AML74" s="755"/>
      <c r="AMM74" s="755"/>
      <c r="AMN74" s="755"/>
      <c r="AMO74" s="755"/>
      <c r="AMP74" s="755"/>
      <c r="AMQ74" s="755"/>
      <c r="AMR74" s="755"/>
      <c r="AMS74" s="755"/>
      <c r="AMT74" s="755"/>
      <c r="AMU74" s="755"/>
      <c r="AMV74" s="755"/>
      <c r="AMW74" s="755"/>
      <c r="AMX74" s="755"/>
      <c r="AMY74" s="755"/>
      <c r="AMZ74" s="755"/>
      <c r="ANA74" s="755"/>
      <c r="ANB74" s="755"/>
      <c r="ANC74" s="755"/>
      <c r="AND74" s="755"/>
      <c r="ANE74" s="755"/>
      <c r="ANF74" s="755"/>
      <c r="ANG74" s="755"/>
      <c r="ANH74" s="755"/>
      <c r="ANI74" s="755"/>
      <c r="ANJ74" s="755"/>
      <c r="ANK74" s="755"/>
      <c r="ANL74" s="755"/>
      <c r="ANM74" s="755"/>
      <c r="ANN74" s="755"/>
      <c r="ANO74" s="755"/>
      <c r="ANP74" s="755"/>
      <c r="ANQ74" s="755"/>
      <c r="ANR74" s="755"/>
      <c r="ANS74" s="755"/>
      <c r="ANT74" s="755"/>
      <c r="ANU74" s="755"/>
      <c r="ANV74" s="755"/>
      <c r="ANW74" s="755"/>
      <c r="ANX74" s="755"/>
      <c r="ANY74" s="755"/>
      <c r="ANZ74" s="755"/>
      <c r="AOA74" s="755"/>
      <c r="AOB74" s="755"/>
      <c r="AOC74" s="755"/>
      <c r="AOD74" s="755"/>
      <c r="AOE74" s="755"/>
      <c r="AOF74" s="755"/>
      <c r="AOG74" s="755"/>
      <c r="AOH74" s="755"/>
      <c r="AOI74" s="755"/>
      <c r="AOJ74" s="755"/>
      <c r="AOK74" s="755"/>
      <c r="AOL74" s="755"/>
      <c r="AOM74" s="755"/>
      <c r="AON74" s="755"/>
      <c r="AOO74" s="755"/>
      <c r="AOP74" s="755"/>
      <c r="AOQ74" s="755"/>
      <c r="AOR74" s="755"/>
      <c r="AOS74" s="755"/>
      <c r="AOT74" s="755"/>
      <c r="AOU74" s="755"/>
      <c r="AOV74" s="755"/>
      <c r="AOW74" s="755"/>
      <c r="AOX74" s="755"/>
      <c r="AOY74" s="755"/>
      <c r="AOZ74" s="755"/>
      <c r="APA74" s="755"/>
      <c r="APB74" s="755"/>
      <c r="APC74" s="755"/>
      <c r="APD74" s="755"/>
      <c r="APE74" s="755"/>
      <c r="APF74" s="755"/>
      <c r="APG74" s="755"/>
      <c r="APH74" s="755"/>
      <c r="API74" s="755"/>
      <c r="APJ74" s="755"/>
      <c r="APK74" s="755"/>
      <c r="APL74" s="755"/>
      <c r="APM74" s="755"/>
      <c r="APN74" s="755"/>
      <c r="APO74" s="755"/>
      <c r="APP74" s="755"/>
      <c r="APQ74" s="755"/>
      <c r="APR74" s="755"/>
      <c r="APS74" s="755"/>
      <c r="APT74" s="755"/>
      <c r="APU74" s="755"/>
      <c r="APV74" s="755"/>
      <c r="APW74" s="755"/>
      <c r="APX74" s="755"/>
      <c r="APY74" s="755"/>
      <c r="APZ74" s="755"/>
    </row>
    <row r="75" spans="1:1118" s="269" customFormat="1" ht="16" customHeight="1" x14ac:dyDescent="0.2">
      <c r="A75" s="192" t="s">
        <v>710</v>
      </c>
      <c r="B75" s="252">
        <v>624.53992187500012</v>
      </c>
      <c r="C75" s="252">
        <v>81.960302734375006</v>
      </c>
      <c r="D75" s="252">
        <v>48.772626953124998</v>
      </c>
      <c r="E75" s="252"/>
      <c r="F75" s="252">
        <v>1942.4786132812501</v>
      </c>
      <c r="G75" s="252">
        <v>6.94921875</v>
      </c>
      <c r="H75" s="252">
        <v>1456.1670898437501</v>
      </c>
      <c r="I75" s="252">
        <v>2080.3925195312499</v>
      </c>
      <c r="J75" s="252">
        <v>180.22646484374997</v>
      </c>
      <c r="K75" s="252">
        <v>500.98374023437503</v>
      </c>
      <c r="L75" s="252">
        <v>16.330400390625002</v>
      </c>
      <c r="M75" s="252">
        <v>232.35997070312499</v>
      </c>
      <c r="N75" s="252">
        <v>2.5720312500000002</v>
      </c>
      <c r="O75" s="252">
        <v>7173.7329003906243</v>
      </c>
      <c r="P75" s="252">
        <v>856.63578125000004</v>
      </c>
      <c r="Q75"/>
      <c r="R75"/>
      <c r="S75"/>
      <c r="T75"/>
      <c r="U75"/>
      <c r="V75"/>
      <c r="W75"/>
      <c r="X75"/>
      <c r="Y75"/>
      <c r="Z75"/>
      <c r="AA75"/>
      <c r="AB75"/>
      <c r="AC75"/>
      <c r="AD75"/>
      <c r="AE75"/>
      <c r="AF75"/>
      <c r="AG75"/>
      <c r="AH75"/>
      <c r="AI75" s="755"/>
      <c r="AJ75" s="755"/>
      <c r="AK75" s="755"/>
      <c r="AL75" s="75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c r="DM75" s="265"/>
      <c r="DN75" s="265"/>
      <c r="DO75" s="265"/>
      <c r="DP75" s="265"/>
      <c r="DQ75" s="265"/>
      <c r="DR75" s="265"/>
      <c r="DS75" s="265"/>
      <c r="DT75" s="265"/>
      <c r="DU75" s="265"/>
      <c r="DV75" s="265"/>
      <c r="DW75" s="265"/>
      <c r="DX75" s="265"/>
      <c r="DY75" s="265"/>
      <c r="DZ75" s="265"/>
      <c r="EA75" s="265"/>
      <c r="EB75" s="265"/>
      <c r="EC75" s="265"/>
      <c r="ED75" s="265"/>
      <c r="EE75" s="265"/>
      <c r="EF75" s="265"/>
      <c r="EG75" s="265"/>
      <c r="EH75" s="265"/>
      <c r="EI75" s="265"/>
      <c r="EJ75" s="265"/>
      <c r="EK75" s="265"/>
      <c r="EL75" s="265"/>
      <c r="EM75" s="265"/>
      <c r="EN75" s="265"/>
      <c r="EO75" s="265"/>
      <c r="EP75" s="265"/>
      <c r="EQ75" s="265"/>
      <c r="ER75" s="265"/>
      <c r="ES75" s="265"/>
      <c r="ET75" s="265"/>
      <c r="EU75" s="265"/>
      <c r="EV75" s="265"/>
      <c r="EW75" s="265"/>
      <c r="EX75" s="265"/>
      <c r="EY75" s="265"/>
      <c r="EZ75" s="265"/>
      <c r="FA75" s="265"/>
      <c r="FB75" s="265"/>
      <c r="FC75" s="265"/>
      <c r="FD75" s="265"/>
      <c r="FE75" s="265"/>
      <c r="FF75" s="265"/>
      <c r="FG75" s="265"/>
      <c r="FH75" s="265"/>
      <c r="FI75" s="265"/>
      <c r="FJ75" s="265"/>
      <c r="FK75" s="265"/>
      <c r="FL75" s="265"/>
      <c r="FM75" s="265"/>
      <c r="FN75" s="265"/>
      <c r="FO75" s="265"/>
      <c r="FP75" s="265"/>
      <c r="FQ75" s="265"/>
      <c r="FR75" s="265"/>
      <c r="FS75" s="265"/>
      <c r="FT75" s="265"/>
      <c r="FU75" s="265"/>
      <c r="FV75" s="265"/>
      <c r="FW75" s="265"/>
      <c r="FX75" s="265"/>
      <c r="FY75" s="265"/>
      <c r="FZ75" s="265"/>
      <c r="GA75" s="265"/>
      <c r="GB75" s="265"/>
      <c r="GC75" s="265"/>
      <c r="GD75" s="265"/>
      <c r="GE75" s="265"/>
      <c r="GF75" s="265"/>
      <c r="GG75" s="265"/>
      <c r="GH75" s="265"/>
      <c r="GI75" s="265"/>
      <c r="GJ75" s="265"/>
      <c r="GK75" s="265"/>
      <c r="GL75" s="265"/>
      <c r="GM75" s="265"/>
      <c r="GN75" s="265"/>
      <c r="GO75" s="265"/>
      <c r="GP75" s="265"/>
      <c r="GQ75" s="265"/>
      <c r="GR75" s="265"/>
      <c r="GS75" s="265"/>
      <c r="GT75" s="265"/>
      <c r="GU75" s="265"/>
      <c r="GV75" s="265"/>
      <c r="GW75" s="265"/>
      <c r="GX75" s="265"/>
      <c r="GY75" s="265"/>
      <c r="GZ75" s="265"/>
      <c r="HA75" s="265"/>
      <c r="HB75" s="265"/>
      <c r="HC75" s="265"/>
      <c r="HD75" s="265"/>
      <c r="HE75" s="265"/>
      <c r="HF75" s="265"/>
      <c r="HG75" s="265"/>
      <c r="HH75" s="265"/>
      <c r="HI75" s="265"/>
      <c r="HJ75" s="265"/>
      <c r="HK75" s="265"/>
      <c r="HL75" s="265"/>
      <c r="HM75" s="265"/>
      <c r="HN75" s="265"/>
      <c r="HO75" s="265"/>
      <c r="HP75" s="265"/>
      <c r="HQ75" s="265"/>
      <c r="HR75" s="265"/>
      <c r="HS75" s="265"/>
      <c r="HT75" s="265"/>
      <c r="HU75" s="265"/>
      <c r="HV75" s="265"/>
      <c r="HW75" s="265"/>
      <c r="HX75" s="265"/>
      <c r="HY75" s="265"/>
      <c r="HZ75" s="265"/>
      <c r="IA75" s="265"/>
      <c r="IB75" s="265"/>
      <c r="IC75" s="265"/>
      <c r="ID75" s="265"/>
      <c r="IE75" s="265"/>
      <c r="IF75" s="265"/>
      <c r="IG75" s="265"/>
      <c r="IH75" s="265"/>
      <c r="II75" s="265"/>
      <c r="IJ75" s="265"/>
      <c r="IK75" s="265"/>
      <c r="IL75" s="265"/>
      <c r="IM75" s="265"/>
      <c r="IN75" s="265"/>
      <c r="IO75" s="265"/>
      <c r="IP75" s="265"/>
      <c r="IQ75" s="265"/>
      <c r="IR75" s="265"/>
      <c r="IS75" s="265"/>
      <c r="IT75" s="265"/>
      <c r="IU75" s="265"/>
      <c r="IV75" s="265"/>
      <c r="IW75" s="265"/>
      <c r="IX75" s="265"/>
      <c r="IY75" s="265"/>
      <c r="IZ75" s="265"/>
      <c r="JA75" s="265"/>
      <c r="JB75" s="265"/>
      <c r="JC75" s="265"/>
      <c r="JD75" s="265"/>
      <c r="JE75" s="265"/>
      <c r="JF75" s="265"/>
      <c r="JG75" s="265"/>
      <c r="JH75" s="265"/>
      <c r="JI75" s="265"/>
      <c r="JJ75" s="265"/>
      <c r="JK75" s="265"/>
      <c r="JL75" s="265"/>
      <c r="JM75" s="265"/>
      <c r="JN75" s="265"/>
      <c r="JO75" s="265"/>
      <c r="JP75" s="265"/>
      <c r="JQ75" s="265"/>
      <c r="JR75" s="265"/>
      <c r="JS75" s="265"/>
      <c r="JT75" s="265"/>
      <c r="JU75" s="265"/>
      <c r="JV75" s="265"/>
      <c r="JW75" s="265"/>
      <c r="JX75" s="265"/>
      <c r="JY75" s="265"/>
      <c r="JZ75" s="265"/>
      <c r="KA75" s="265"/>
      <c r="KB75" s="265"/>
      <c r="KC75" s="265"/>
      <c r="KD75" s="265"/>
      <c r="KE75" s="265"/>
      <c r="KF75" s="265"/>
      <c r="KG75" s="265"/>
      <c r="KH75" s="265"/>
      <c r="KI75" s="265"/>
      <c r="KJ75" s="265"/>
      <c r="KK75" s="265"/>
      <c r="KL75" s="265"/>
      <c r="KM75" s="265"/>
      <c r="KN75" s="265"/>
      <c r="KO75" s="265"/>
      <c r="KP75" s="265"/>
      <c r="KQ75" s="265"/>
      <c r="KR75" s="265"/>
      <c r="KS75" s="265"/>
      <c r="KT75" s="265"/>
      <c r="KU75" s="265"/>
      <c r="KV75" s="265"/>
      <c r="KW75" s="265"/>
      <c r="KX75" s="265"/>
      <c r="KY75" s="265"/>
      <c r="KZ75" s="265"/>
      <c r="LA75" s="265"/>
      <c r="LB75" s="265"/>
      <c r="LC75" s="265"/>
      <c r="LD75" s="265"/>
      <c r="LE75" s="265"/>
      <c r="LF75" s="265"/>
      <c r="LG75" s="265"/>
      <c r="LH75" s="265"/>
      <c r="LI75" s="265"/>
      <c r="LJ75" s="265"/>
      <c r="LK75" s="265"/>
      <c r="LL75" s="265"/>
      <c r="LM75" s="265"/>
      <c r="LN75" s="265"/>
      <c r="LO75" s="265"/>
      <c r="LP75" s="265"/>
      <c r="LQ75" s="265"/>
      <c r="LR75" s="265"/>
      <c r="LS75" s="265"/>
      <c r="LT75" s="265"/>
      <c r="LU75" s="265"/>
      <c r="LV75" s="265"/>
      <c r="LW75" s="265"/>
      <c r="LX75" s="265"/>
      <c r="LY75" s="265"/>
      <c r="LZ75" s="265"/>
      <c r="MA75" s="265"/>
      <c r="MB75" s="265"/>
      <c r="MC75" s="265"/>
      <c r="MD75" s="265"/>
      <c r="ME75" s="265"/>
      <c r="MF75" s="265"/>
      <c r="MG75" s="265"/>
      <c r="MH75" s="265"/>
      <c r="MI75" s="265"/>
      <c r="MJ75" s="265"/>
      <c r="MK75" s="265"/>
      <c r="ML75" s="265"/>
      <c r="MM75" s="265"/>
      <c r="MN75" s="265"/>
      <c r="MO75" s="265"/>
      <c r="MP75" s="265"/>
      <c r="MQ75" s="265"/>
      <c r="MR75" s="265"/>
      <c r="MS75" s="265"/>
      <c r="MT75" s="265"/>
      <c r="MU75" s="265"/>
      <c r="MV75" s="265"/>
      <c r="MW75" s="265"/>
      <c r="MX75" s="265"/>
      <c r="MY75" s="265"/>
      <c r="MZ75" s="265"/>
      <c r="NA75" s="265"/>
      <c r="NB75" s="265"/>
      <c r="NC75" s="265"/>
      <c r="ND75" s="265"/>
      <c r="NE75" s="265"/>
      <c r="NF75" s="265"/>
      <c r="NG75" s="265"/>
      <c r="NH75" s="265"/>
      <c r="NI75" s="265"/>
      <c r="NJ75" s="265"/>
      <c r="NK75" s="265"/>
      <c r="NL75" s="265"/>
      <c r="NM75" s="265"/>
      <c r="NN75" s="265"/>
      <c r="NO75" s="265"/>
      <c r="NP75" s="265"/>
      <c r="NQ75" s="265"/>
      <c r="NR75" s="265"/>
      <c r="NS75" s="265"/>
      <c r="NT75" s="265"/>
      <c r="NU75" s="265"/>
      <c r="NV75" s="265"/>
      <c r="NW75" s="265"/>
      <c r="NX75" s="265"/>
      <c r="NY75" s="265"/>
      <c r="NZ75" s="265"/>
      <c r="OA75" s="265"/>
      <c r="OB75" s="265"/>
      <c r="OC75" s="265"/>
      <c r="OD75" s="265"/>
      <c r="OE75" s="265"/>
      <c r="OF75" s="265"/>
      <c r="OG75" s="265"/>
      <c r="OH75" s="265"/>
      <c r="OI75" s="265"/>
      <c r="OJ75" s="265"/>
      <c r="OK75" s="265"/>
      <c r="OL75" s="265"/>
      <c r="OM75" s="265"/>
      <c r="ON75" s="265"/>
      <c r="OO75" s="265"/>
      <c r="OP75" s="265"/>
      <c r="OQ75" s="265"/>
      <c r="OR75" s="265"/>
      <c r="OS75" s="265"/>
      <c r="OT75" s="265"/>
      <c r="OU75" s="265"/>
      <c r="OV75" s="265"/>
      <c r="OW75" s="265"/>
      <c r="OX75" s="265"/>
      <c r="OY75" s="265"/>
      <c r="OZ75" s="265"/>
      <c r="PA75" s="265"/>
      <c r="PB75" s="265"/>
      <c r="PC75" s="265"/>
      <c r="PD75" s="265"/>
      <c r="PE75" s="265"/>
      <c r="PF75" s="265"/>
      <c r="PG75" s="265"/>
      <c r="PH75" s="265"/>
      <c r="PI75" s="265"/>
      <c r="PJ75" s="265"/>
      <c r="PK75" s="265"/>
      <c r="PL75" s="265"/>
      <c r="PM75" s="265"/>
      <c r="PN75" s="265"/>
      <c r="PO75" s="265"/>
      <c r="PP75" s="265"/>
      <c r="PQ75" s="265"/>
      <c r="PR75" s="265"/>
      <c r="PS75" s="265"/>
      <c r="PT75" s="265"/>
      <c r="PU75" s="265"/>
      <c r="PV75" s="265"/>
      <c r="PW75" s="265"/>
      <c r="PX75" s="265"/>
      <c r="PY75" s="265"/>
      <c r="PZ75" s="265"/>
      <c r="QA75" s="265"/>
      <c r="QB75" s="265"/>
      <c r="QC75" s="265"/>
      <c r="QD75" s="265"/>
      <c r="QE75" s="265"/>
      <c r="QF75" s="265"/>
      <c r="QG75" s="265"/>
      <c r="QH75" s="265"/>
      <c r="QI75" s="265"/>
      <c r="QJ75" s="265"/>
      <c r="QK75" s="265"/>
      <c r="QL75" s="265"/>
      <c r="QM75" s="265"/>
      <c r="QN75" s="265"/>
      <c r="QO75" s="265"/>
      <c r="QP75" s="265"/>
      <c r="QQ75" s="265"/>
      <c r="QR75" s="265"/>
      <c r="QS75" s="265"/>
      <c r="QT75" s="265"/>
      <c r="QU75" s="265"/>
      <c r="QV75" s="265"/>
      <c r="QW75" s="265"/>
      <c r="QX75" s="265"/>
      <c r="QY75" s="265"/>
      <c r="QZ75" s="265"/>
      <c r="RA75" s="265"/>
      <c r="RB75" s="265"/>
      <c r="RC75" s="265"/>
      <c r="RD75" s="265"/>
      <c r="RE75" s="265"/>
      <c r="RF75" s="265"/>
      <c r="RG75" s="265"/>
      <c r="RH75" s="265"/>
      <c r="RI75" s="265"/>
      <c r="RJ75" s="265"/>
      <c r="RK75" s="265"/>
      <c r="RL75" s="265"/>
      <c r="RM75" s="265"/>
      <c r="RN75" s="265"/>
      <c r="RO75" s="265"/>
      <c r="RP75" s="265"/>
      <c r="RQ75" s="265"/>
      <c r="RR75" s="265"/>
      <c r="RS75" s="265"/>
      <c r="RT75" s="265"/>
      <c r="RU75" s="265"/>
      <c r="RV75" s="265"/>
      <c r="RW75" s="265"/>
      <c r="RX75" s="265"/>
      <c r="RY75" s="265"/>
      <c r="RZ75" s="265"/>
      <c r="SA75" s="265"/>
      <c r="SB75" s="265"/>
      <c r="SC75" s="265"/>
      <c r="SD75" s="265"/>
      <c r="SE75" s="265"/>
      <c r="SF75" s="265"/>
      <c r="SG75" s="265"/>
      <c r="SH75" s="265"/>
      <c r="SI75" s="265"/>
      <c r="SJ75" s="265"/>
      <c r="SK75" s="265"/>
      <c r="SL75" s="265"/>
      <c r="SM75" s="265"/>
      <c r="SN75" s="265"/>
      <c r="SO75" s="265"/>
      <c r="SP75" s="265"/>
      <c r="SQ75" s="265"/>
      <c r="SR75" s="265"/>
      <c r="SS75" s="265"/>
      <c r="ST75" s="265"/>
      <c r="SU75" s="265"/>
      <c r="SV75" s="265"/>
      <c r="SW75" s="265"/>
      <c r="SX75" s="265"/>
      <c r="SY75" s="265"/>
      <c r="SZ75" s="265"/>
      <c r="TA75" s="265"/>
      <c r="TB75" s="265"/>
      <c r="TC75" s="265"/>
      <c r="TD75" s="265"/>
      <c r="TE75" s="265"/>
      <c r="TF75" s="265"/>
      <c r="TG75" s="265"/>
      <c r="TH75" s="265"/>
      <c r="TI75" s="265"/>
      <c r="TJ75" s="265"/>
      <c r="TK75" s="265"/>
      <c r="TL75" s="265"/>
      <c r="TM75" s="265"/>
      <c r="TN75" s="265"/>
      <c r="TO75" s="265"/>
      <c r="TP75" s="265"/>
      <c r="TQ75" s="265"/>
      <c r="TR75" s="265"/>
      <c r="TS75" s="265"/>
      <c r="TT75" s="265"/>
      <c r="TU75" s="265"/>
      <c r="TV75" s="265"/>
      <c r="TW75" s="265"/>
      <c r="TX75" s="265"/>
      <c r="TY75" s="265"/>
      <c r="TZ75" s="265"/>
      <c r="UA75" s="265"/>
      <c r="UB75" s="265"/>
      <c r="UC75" s="265"/>
      <c r="UD75" s="265"/>
      <c r="UE75" s="265"/>
      <c r="UF75" s="265"/>
      <c r="UG75" s="265"/>
      <c r="UH75" s="265"/>
      <c r="UI75" s="265"/>
      <c r="UJ75" s="265"/>
      <c r="UK75" s="265"/>
      <c r="UL75" s="265"/>
      <c r="UM75" s="265"/>
      <c r="UN75" s="265"/>
      <c r="UO75" s="265"/>
      <c r="UP75" s="265"/>
      <c r="UQ75" s="265"/>
      <c r="UR75" s="265"/>
      <c r="US75" s="265"/>
      <c r="UT75" s="265"/>
      <c r="UU75" s="265"/>
      <c r="UV75" s="265"/>
      <c r="UW75" s="265"/>
      <c r="UX75" s="265"/>
      <c r="UY75" s="265"/>
      <c r="UZ75" s="265"/>
      <c r="VA75" s="265"/>
      <c r="VB75" s="265"/>
      <c r="VC75" s="265"/>
      <c r="VD75" s="265"/>
      <c r="VE75" s="265"/>
      <c r="VF75" s="265"/>
      <c r="VG75" s="265"/>
      <c r="VH75" s="265"/>
      <c r="VI75" s="265"/>
      <c r="VJ75" s="265"/>
      <c r="VK75" s="265"/>
      <c r="VL75" s="265"/>
      <c r="VM75" s="265"/>
      <c r="VN75" s="265"/>
      <c r="VO75" s="265"/>
      <c r="VP75" s="265"/>
      <c r="VQ75" s="265"/>
      <c r="VR75" s="265"/>
      <c r="VS75" s="265"/>
      <c r="VT75" s="265"/>
      <c r="VU75" s="265"/>
      <c r="VV75" s="265"/>
      <c r="VW75" s="265"/>
      <c r="VX75" s="265"/>
      <c r="VY75" s="265"/>
      <c r="VZ75" s="265"/>
      <c r="WA75" s="265"/>
      <c r="WB75" s="265"/>
      <c r="WC75" s="265"/>
      <c r="WD75" s="265"/>
      <c r="WE75" s="265"/>
      <c r="WF75" s="265"/>
      <c r="WG75" s="265"/>
      <c r="WH75" s="265"/>
      <c r="WI75" s="265"/>
      <c r="WJ75" s="265"/>
      <c r="WK75" s="265"/>
      <c r="WL75" s="265"/>
      <c r="WM75" s="265"/>
      <c r="WN75" s="265"/>
      <c r="WO75" s="265"/>
      <c r="WP75" s="265"/>
      <c r="WQ75" s="265"/>
      <c r="WR75" s="265"/>
      <c r="WS75" s="265"/>
      <c r="WT75" s="265"/>
      <c r="WU75" s="265"/>
      <c r="WV75" s="265"/>
      <c r="WW75" s="265"/>
      <c r="WX75" s="265"/>
      <c r="WY75" s="265"/>
      <c r="WZ75" s="265"/>
      <c r="XA75" s="265"/>
      <c r="XB75" s="265"/>
      <c r="XC75" s="265"/>
      <c r="XD75" s="265"/>
      <c r="XE75" s="265"/>
      <c r="XF75" s="265"/>
      <c r="XG75" s="265"/>
      <c r="XH75" s="265"/>
      <c r="XI75" s="265"/>
      <c r="XJ75" s="265"/>
      <c r="XK75" s="265"/>
      <c r="XL75" s="265"/>
      <c r="XM75" s="265"/>
      <c r="XN75" s="265"/>
      <c r="XO75" s="265"/>
      <c r="XP75" s="265"/>
      <c r="XQ75" s="265"/>
      <c r="XR75" s="265"/>
      <c r="XS75" s="265"/>
      <c r="XT75" s="265"/>
      <c r="XU75" s="265"/>
      <c r="XV75" s="265"/>
      <c r="XW75" s="265"/>
      <c r="XX75" s="265"/>
      <c r="XY75" s="265"/>
      <c r="XZ75" s="265"/>
      <c r="YA75" s="265"/>
      <c r="YB75" s="265"/>
      <c r="YC75" s="265"/>
      <c r="YD75" s="265"/>
      <c r="YE75" s="265"/>
      <c r="YF75" s="265"/>
      <c r="YG75" s="265"/>
      <c r="YH75" s="265"/>
      <c r="YI75" s="265"/>
      <c r="YJ75" s="265"/>
      <c r="YK75" s="265"/>
      <c r="YL75" s="265"/>
      <c r="YM75" s="265"/>
      <c r="YN75" s="265"/>
      <c r="YO75" s="265"/>
      <c r="YP75" s="265"/>
      <c r="YQ75" s="265"/>
      <c r="YR75" s="265"/>
      <c r="YS75" s="265"/>
      <c r="YT75" s="265"/>
      <c r="YU75" s="265"/>
      <c r="YV75" s="265"/>
      <c r="YW75" s="265"/>
      <c r="YX75" s="265"/>
      <c r="YY75" s="265"/>
      <c r="YZ75" s="265"/>
      <c r="ZA75" s="265"/>
      <c r="ZB75" s="265"/>
      <c r="ZC75" s="265"/>
      <c r="ZD75" s="265"/>
      <c r="ZE75" s="265"/>
      <c r="ZF75" s="265"/>
      <c r="ZG75" s="265"/>
      <c r="ZH75" s="265"/>
      <c r="ZI75" s="265"/>
      <c r="ZJ75" s="265"/>
      <c r="ZK75" s="265"/>
      <c r="ZL75" s="265"/>
      <c r="ZM75" s="265"/>
      <c r="ZN75" s="265"/>
      <c r="ZO75" s="265"/>
      <c r="ZP75" s="265"/>
      <c r="ZQ75" s="265"/>
      <c r="ZR75" s="265"/>
      <c r="ZS75" s="265"/>
      <c r="ZT75" s="265"/>
      <c r="ZU75" s="265"/>
      <c r="ZV75" s="265"/>
      <c r="ZW75" s="265"/>
      <c r="ZX75" s="265"/>
      <c r="ZY75" s="265"/>
      <c r="ZZ75" s="265"/>
      <c r="AAA75" s="265"/>
      <c r="AAB75" s="265"/>
      <c r="AAC75" s="265"/>
      <c r="AAD75" s="265"/>
      <c r="AAE75" s="265"/>
      <c r="AAF75" s="265"/>
      <c r="AAG75" s="265"/>
      <c r="AAH75" s="265"/>
      <c r="AAI75" s="265"/>
      <c r="AAJ75" s="265"/>
      <c r="AAK75" s="265"/>
      <c r="AAL75" s="265"/>
      <c r="AAM75" s="265"/>
      <c r="AAN75" s="265"/>
      <c r="AAO75" s="265"/>
      <c r="AAP75" s="265"/>
      <c r="AAQ75" s="265"/>
      <c r="AAR75" s="265"/>
      <c r="AAS75" s="265"/>
      <c r="AAT75" s="265"/>
      <c r="AAU75" s="265"/>
      <c r="AAV75" s="265"/>
      <c r="AAW75" s="265"/>
      <c r="AAX75" s="265"/>
      <c r="AAY75" s="265"/>
      <c r="AAZ75" s="265"/>
      <c r="ABA75" s="265"/>
      <c r="ABB75" s="265"/>
      <c r="ABC75" s="265"/>
      <c r="ABD75" s="265"/>
      <c r="ABE75" s="265"/>
      <c r="ABF75" s="265"/>
      <c r="ABG75" s="265"/>
      <c r="ABH75" s="265"/>
      <c r="ABI75" s="265"/>
      <c r="ABJ75" s="265"/>
      <c r="ABK75" s="265"/>
      <c r="ABL75" s="265"/>
      <c r="ABM75" s="265"/>
      <c r="ABN75" s="265"/>
      <c r="ABO75" s="265"/>
      <c r="ABP75" s="265"/>
      <c r="ABQ75" s="265"/>
      <c r="ABR75" s="265"/>
      <c r="ABS75" s="265"/>
      <c r="ABT75" s="265"/>
      <c r="ABU75" s="265"/>
      <c r="ABV75" s="265"/>
      <c r="ABW75" s="265"/>
      <c r="ABX75" s="265"/>
      <c r="ABY75" s="265"/>
      <c r="ABZ75" s="265"/>
      <c r="ACA75" s="265"/>
      <c r="ACB75" s="265"/>
      <c r="ACC75" s="265"/>
      <c r="ACD75" s="265"/>
      <c r="ACE75" s="265"/>
      <c r="ACF75" s="265"/>
      <c r="ACG75" s="265"/>
      <c r="ACH75" s="265"/>
      <c r="ACI75" s="265"/>
      <c r="ACJ75" s="265"/>
      <c r="ACK75" s="265"/>
      <c r="ACL75" s="265"/>
      <c r="ACM75" s="265"/>
      <c r="ACN75" s="265"/>
      <c r="ACO75" s="265"/>
      <c r="ACP75" s="265"/>
      <c r="ACQ75" s="265"/>
      <c r="ACR75" s="265"/>
      <c r="ACS75" s="265"/>
      <c r="ACT75" s="265"/>
      <c r="ACU75" s="265"/>
      <c r="ACV75" s="265"/>
      <c r="ACW75" s="265"/>
      <c r="ACX75" s="265"/>
      <c r="ACY75" s="265"/>
      <c r="ACZ75" s="265"/>
      <c r="ADA75" s="265"/>
      <c r="ADB75" s="265"/>
      <c r="ADC75" s="265"/>
      <c r="ADD75" s="265"/>
      <c r="ADE75" s="265"/>
      <c r="ADF75" s="265"/>
      <c r="ADG75" s="265"/>
      <c r="ADH75" s="265"/>
      <c r="ADI75" s="265"/>
      <c r="ADJ75" s="265"/>
      <c r="ADK75" s="265"/>
      <c r="ADL75" s="265"/>
      <c r="ADM75" s="265"/>
      <c r="ADN75" s="265"/>
      <c r="ADO75" s="265"/>
      <c r="ADP75" s="265"/>
      <c r="ADQ75" s="265"/>
      <c r="ADR75" s="265"/>
      <c r="ADS75" s="265"/>
      <c r="ADT75" s="265"/>
      <c r="ADU75" s="265"/>
      <c r="ADV75" s="265"/>
      <c r="ADW75" s="265"/>
      <c r="ADX75" s="265"/>
      <c r="ADY75" s="265"/>
      <c r="ADZ75" s="265"/>
      <c r="AEA75" s="265"/>
      <c r="AEB75" s="265"/>
      <c r="AEC75" s="265"/>
      <c r="AED75" s="265"/>
      <c r="AEE75" s="265"/>
      <c r="AEF75" s="265"/>
      <c r="AEG75" s="265"/>
      <c r="AEH75" s="265"/>
      <c r="AEI75" s="265"/>
      <c r="AEJ75" s="265"/>
      <c r="AEK75" s="265"/>
      <c r="AEL75" s="265"/>
      <c r="AEM75" s="265"/>
      <c r="AEN75" s="265"/>
      <c r="AEO75" s="265"/>
      <c r="AEP75" s="265"/>
      <c r="AEQ75" s="265"/>
      <c r="AER75" s="265"/>
      <c r="AES75" s="265"/>
      <c r="AET75" s="265"/>
      <c r="AEU75" s="265"/>
      <c r="AEV75" s="265"/>
      <c r="AEW75" s="265"/>
      <c r="AEX75" s="265"/>
      <c r="AEY75" s="265"/>
      <c r="AEZ75" s="265"/>
      <c r="AFA75" s="265"/>
      <c r="AFB75" s="265"/>
      <c r="AFC75" s="265"/>
      <c r="AFD75" s="265"/>
      <c r="AFE75" s="265"/>
      <c r="AFF75" s="265"/>
      <c r="AFG75" s="265"/>
      <c r="AFH75" s="265"/>
      <c r="AFI75" s="265"/>
      <c r="AFJ75" s="265"/>
      <c r="AFK75" s="265"/>
      <c r="AFL75" s="265"/>
      <c r="AFM75" s="265"/>
      <c r="AFN75" s="265"/>
      <c r="AFO75" s="265"/>
      <c r="AFP75" s="265"/>
      <c r="AFQ75" s="265"/>
      <c r="AFR75" s="265"/>
      <c r="AFS75" s="265"/>
      <c r="AFT75" s="265"/>
      <c r="AFU75" s="265"/>
      <c r="AFV75" s="265"/>
      <c r="AFW75" s="265"/>
      <c r="AFX75" s="265"/>
      <c r="AFY75" s="265"/>
      <c r="AFZ75" s="265"/>
      <c r="AGA75" s="265"/>
      <c r="AGB75" s="265"/>
      <c r="AGC75" s="265"/>
      <c r="AGD75" s="265"/>
      <c r="AGE75" s="265"/>
      <c r="AGF75" s="265"/>
      <c r="AGG75" s="265"/>
      <c r="AGH75" s="265"/>
      <c r="AGI75" s="265"/>
      <c r="AGJ75" s="265"/>
      <c r="AGK75" s="265"/>
      <c r="AGL75" s="265"/>
      <c r="AGM75" s="265"/>
      <c r="AGN75" s="265"/>
      <c r="AGO75" s="265"/>
      <c r="AGP75" s="265"/>
      <c r="AGQ75" s="265"/>
      <c r="AGR75" s="265"/>
      <c r="AGS75" s="265"/>
      <c r="AGT75" s="265"/>
      <c r="AGU75" s="265"/>
      <c r="AGV75" s="265"/>
      <c r="AGW75" s="265"/>
      <c r="AGX75" s="265"/>
      <c r="AGY75" s="265"/>
      <c r="AGZ75" s="265"/>
      <c r="AHA75" s="265"/>
      <c r="AHB75" s="265"/>
      <c r="AHC75" s="265"/>
      <c r="AHD75" s="265"/>
      <c r="AHE75" s="265"/>
      <c r="AHF75" s="265"/>
      <c r="AHG75" s="265"/>
      <c r="AHH75" s="265"/>
      <c r="AHI75" s="265"/>
      <c r="AHJ75" s="265"/>
      <c r="AHK75" s="265"/>
      <c r="AHL75" s="265"/>
      <c r="AHM75" s="265"/>
      <c r="AHN75" s="265"/>
      <c r="AHO75" s="265"/>
      <c r="AHP75" s="265"/>
      <c r="AHQ75" s="265"/>
      <c r="AHR75" s="265"/>
      <c r="AHS75" s="265"/>
      <c r="AHT75" s="265"/>
      <c r="AHU75" s="265"/>
      <c r="AHV75" s="265"/>
      <c r="AHW75" s="265"/>
      <c r="AHX75" s="265"/>
      <c r="AHY75" s="265"/>
      <c r="AHZ75" s="265"/>
      <c r="AIA75" s="265"/>
      <c r="AIB75" s="265"/>
      <c r="AIC75" s="265"/>
      <c r="AID75" s="265"/>
      <c r="AIE75" s="265"/>
      <c r="AIF75" s="265"/>
      <c r="AIG75" s="265"/>
      <c r="AIH75" s="265"/>
      <c r="AII75" s="265"/>
      <c r="AIJ75" s="265"/>
      <c r="AIK75" s="265"/>
      <c r="AIL75" s="265"/>
      <c r="AIM75" s="265"/>
      <c r="AIN75" s="265"/>
      <c r="AIO75" s="265"/>
      <c r="AIP75" s="265"/>
      <c r="AIQ75" s="265"/>
      <c r="AIR75" s="265"/>
      <c r="AIS75" s="265"/>
      <c r="AIT75" s="265"/>
      <c r="AIU75" s="265"/>
      <c r="AIV75" s="265"/>
      <c r="AIW75" s="265"/>
      <c r="AIX75" s="265"/>
      <c r="AIY75" s="265"/>
      <c r="AIZ75" s="265"/>
      <c r="AJA75" s="265"/>
      <c r="AJB75" s="265"/>
      <c r="AJC75" s="265"/>
      <c r="AJD75" s="265"/>
      <c r="AJE75" s="265"/>
      <c r="AJF75" s="265"/>
      <c r="AJG75" s="265"/>
      <c r="AJH75" s="265"/>
      <c r="AJI75" s="265"/>
      <c r="AJJ75" s="265"/>
      <c r="AJK75" s="265"/>
      <c r="AJL75" s="265"/>
      <c r="AJM75" s="265"/>
      <c r="AJN75" s="265"/>
      <c r="AJO75" s="265"/>
      <c r="AJP75" s="265"/>
      <c r="AJQ75" s="265"/>
      <c r="AJR75" s="265"/>
      <c r="AJS75" s="265"/>
      <c r="AJT75" s="265"/>
      <c r="AJU75" s="265"/>
      <c r="AJV75" s="265"/>
      <c r="AJW75" s="265"/>
      <c r="AJX75" s="265"/>
      <c r="AJY75" s="265"/>
      <c r="AJZ75" s="265"/>
      <c r="AKA75" s="265"/>
      <c r="AKB75" s="265"/>
      <c r="AKC75" s="265"/>
      <c r="AKD75" s="265"/>
      <c r="AKE75" s="265"/>
      <c r="AKF75" s="265"/>
      <c r="AKG75" s="265"/>
      <c r="AKH75" s="265"/>
      <c r="AKI75" s="265"/>
      <c r="AKJ75" s="265"/>
      <c r="AKK75" s="265"/>
      <c r="AKL75" s="265"/>
      <c r="AKM75" s="265"/>
      <c r="AKN75" s="265"/>
      <c r="AKO75" s="265"/>
      <c r="AKP75" s="265"/>
      <c r="AKQ75" s="265"/>
      <c r="AKR75" s="265"/>
      <c r="AKS75" s="265"/>
      <c r="AKT75" s="265"/>
      <c r="AKU75" s="265"/>
      <c r="AKV75" s="265"/>
      <c r="AKW75" s="265"/>
      <c r="AKX75" s="265"/>
      <c r="AKY75" s="265"/>
      <c r="AKZ75" s="265"/>
      <c r="ALA75" s="265"/>
      <c r="ALB75" s="265"/>
      <c r="ALC75" s="265"/>
      <c r="ALD75" s="265"/>
      <c r="ALE75" s="265"/>
      <c r="ALF75" s="265"/>
      <c r="ALG75" s="265"/>
      <c r="ALH75" s="265"/>
      <c r="ALI75" s="265"/>
      <c r="ALJ75" s="265"/>
      <c r="ALK75" s="265"/>
      <c r="ALL75" s="265"/>
      <c r="ALM75" s="265"/>
      <c r="ALN75" s="265"/>
      <c r="ALO75" s="265"/>
      <c r="ALP75" s="265"/>
      <c r="ALQ75" s="265"/>
      <c r="ALR75" s="265"/>
      <c r="ALS75" s="265"/>
      <c r="ALT75" s="265"/>
      <c r="ALU75" s="265"/>
      <c r="ALV75" s="265"/>
      <c r="ALW75" s="265"/>
      <c r="ALX75" s="265"/>
      <c r="ALY75" s="265"/>
      <c r="ALZ75" s="265"/>
      <c r="AMA75" s="265"/>
      <c r="AMB75" s="265"/>
      <c r="AMC75" s="265"/>
      <c r="AMD75" s="265"/>
      <c r="AME75" s="265"/>
      <c r="AMF75" s="265"/>
      <c r="AMG75" s="265"/>
      <c r="AMH75" s="265"/>
      <c r="AMI75" s="265"/>
      <c r="AMJ75" s="265"/>
      <c r="AMK75" s="265"/>
      <c r="AML75" s="265"/>
      <c r="AMM75" s="265"/>
      <c r="AMN75" s="265"/>
      <c r="AMO75" s="265"/>
      <c r="AMP75" s="265"/>
      <c r="AMQ75" s="265"/>
      <c r="AMR75" s="265"/>
      <c r="AMS75" s="265"/>
      <c r="AMT75" s="265"/>
      <c r="AMU75" s="265"/>
      <c r="AMV75" s="265"/>
      <c r="AMW75" s="265"/>
      <c r="AMX75" s="265"/>
      <c r="AMY75" s="265"/>
      <c r="AMZ75" s="265"/>
      <c r="ANA75" s="265"/>
      <c r="ANB75" s="265"/>
      <c r="ANC75" s="265"/>
      <c r="AND75" s="265"/>
      <c r="ANE75" s="265"/>
      <c r="ANF75" s="265"/>
      <c r="ANG75" s="265"/>
      <c r="ANH75" s="265"/>
      <c r="ANI75" s="265"/>
      <c r="ANJ75" s="265"/>
      <c r="ANK75" s="265"/>
      <c r="ANL75" s="265"/>
      <c r="ANM75" s="265"/>
      <c r="ANN75" s="265"/>
      <c r="ANO75" s="265"/>
      <c r="ANP75" s="265"/>
      <c r="ANQ75" s="265"/>
      <c r="ANR75" s="265"/>
      <c r="ANS75" s="265"/>
      <c r="ANT75" s="265"/>
      <c r="ANU75" s="265"/>
      <c r="ANV75" s="265"/>
      <c r="ANW75" s="265"/>
      <c r="ANX75" s="265"/>
      <c r="ANY75" s="265"/>
      <c r="ANZ75" s="265"/>
      <c r="AOA75" s="265"/>
      <c r="AOB75" s="265"/>
      <c r="AOC75" s="265"/>
      <c r="AOD75" s="265"/>
      <c r="AOE75" s="265"/>
      <c r="AOF75" s="265"/>
      <c r="AOG75" s="265"/>
      <c r="AOH75" s="265"/>
      <c r="AOI75" s="265"/>
      <c r="AOJ75" s="265"/>
      <c r="AOK75" s="265"/>
      <c r="AOL75" s="265"/>
      <c r="AOM75" s="265"/>
      <c r="AON75" s="265"/>
      <c r="AOO75" s="265"/>
      <c r="AOP75" s="265"/>
      <c r="AOQ75" s="265"/>
      <c r="AOR75" s="265"/>
      <c r="AOS75" s="265"/>
      <c r="AOT75" s="265"/>
      <c r="AOU75" s="265"/>
      <c r="AOV75" s="265"/>
      <c r="AOW75" s="265"/>
      <c r="AOX75" s="265"/>
      <c r="AOY75" s="265"/>
      <c r="AOZ75" s="265"/>
      <c r="APA75" s="265"/>
      <c r="APB75" s="265"/>
      <c r="APC75" s="265"/>
      <c r="APD75" s="265"/>
      <c r="APE75" s="265"/>
      <c r="APF75" s="265"/>
      <c r="APG75" s="265"/>
      <c r="APH75" s="265"/>
      <c r="API75" s="265"/>
      <c r="APJ75" s="265"/>
      <c r="APK75" s="265"/>
      <c r="APL75" s="265"/>
      <c r="APM75" s="265"/>
      <c r="APN75" s="265"/>
      <c r="APO75" s="265"/>
      <c r="APP75" s="265"/>
      <c r="APQ75" s="265"/>
      <c r="APR75" s="265"/>
      <c r="APS75" s="265"/>
      <c r="APT75" s="265"/>
      <c r="APU75" s="265"/>
      <c r="APV75" s="265"/>
      <c r="APW75" s="265"/>
      <c r="APX75" s="265"/>
      <c r="APY75" s="265"/>
      <c r="APZ75" s="265"/>
    </row>
    <row r="76" spans="1:1118" s="91" customFormat="1" ht="17" x14ac:dyDescent="0.2">
      <c r="A76" s="192" t="s">
        <v>711</v>
      </c>
      <c r="B76" s="252">
        <v>1094.296884765625</v>
      </c>
      <c r="C76" s="252">
        <v>349.97136718750005</v>
      </c>
      <c r="D76" s="252">
        <v>72.337968749999987</v>
      </c>
      <c r="E76" s="252"/>
      <c r="F76" s="252">
        <v>1770.654091796875</v>
      </c>
      <c r="G76" s="252">
        <v>8.9811523437499989</v>
      </c>
      <c r="H76" s="252">
        <v>2132.9461816406251</v>
      </c>
      <c r="I76" s="252">
        <v>3045.8086132812505</v>
      </c>
      <c r="J76" s="252">
        <v>169.87938476562502</v>
      </c>
      <c r="K76" s="252">
        <v>404.45936523437501</v>
      </c>
      <c r="L76" s="252">
        <v>21.51076171875</v>
      </c>
      <c r="M76" s="252">
        <v>207.10779296875</v>
      </c>
      <c r="N76" s="252">
        <v>2.7203515624999999</v>
      </c>
      <c r="O76" s="252">
        <v>9280.6739160156285</v>
      </c>
      <c r="P76" s="252">
        <v>891.62641206054695</v>
      </c>
      <c r="Q76"/>
      <c r="R76"/>
      <c r="S76"/>
      <c r="T76"/>
      <c r="U76"/>
      <c r="V76"/>
      <c r="W76"/>
      <c r="X76"/>
      <c r="Y76"/>
      <c r="Z76"/>
      <c r="AA76"/>
      <c r="AB76"/>
      <c r="AC76"/>
      <c r="AD76"/>
      <c r="AE76"/>
      <c r="AF76"/>
      <c r="AG76"/>
      <c r="AH76"/>
      <c r="AI76" s="265"/>
      <c r="AJ76" s="265"/>
      <c r="AK76" s="265"/>
      <c r="AL76" s="265"/>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c r="EA76" s="22"/>
      <c r="EB76" s="22"/>
      <c r="EC76" s="22"/>
      <c r="ED76" s="22"/>
      <c r="EE76" s="22"/>
      <c r="EF76" s="22"/>
      <c r="EG76" s="22"/>
      <c r="EH76" s="22"/>
      <c r="EI76" s="22"/>
      <c r="EJ76" s="22"/>
      <c r="EK76" s="22"/>
      <c r="EL76" s="22"/>
      <c r="EM76" s="22"/>
      <c r="EN76" s="22"/>
      <c r="EO76" s="22"/>
      <c r="EP76" s="22"/>
      <c r="EQ76" s="22"/>
      <c r="ER76" s="22"/>
      <c r="ES76" s="22"/>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c r="FV76" s="22"/>
      <c r="FW76" s="22"/>
      <c r="FX76" s="22"/>
      <c r="FY76" s="22"/>
      <c r="FZ76" s="22"/>
      <c r="GA76" s="22"/>
      <c r="GB76" s="22"/>
      <c r="GC76" s="22"/>
      <c r="GD76" s="22"/>
      <c r="GE76" s="22"/>
      <c r="GF76" s="22"/>
      <c r="GG76" s="22"/>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c r="IW76" s="22"/>
      <c r="IX76" s="22"/>
      <c r="IY76" s="22"/>
      <c r="IZ76" s="22"/>
      <c r="JA76" s="22"/>
      <c r="JB76" s="22"/>
      <c r="JC76" s="22"/>
      <c r="JD76" s="22"/>
      <c r="JE76" s="22"/>
      <c r="JF76" s="22"/>
      <c r="JG76" s="22"/>
      <c r="JH76" s="22"/>
      <c r="JI76" s="22"/>
      <c r="JJ76" s="22"/>
      <c r="JK76" s="22"/>
      <c r="JL76" s="22"/>
      <c r="JM76" s="22"/>
      <c r="JN76" s="22"/>
      <c r="JO76" s="22"/>
      <c r="JP76" s="22"/>
      <c r="JQ76" s="22"/>
      <c r="JR76" s="22"/>
      <c r="JS76" s="22"/>
      <c r="JT76" s="22"/>
      <c r="JU76" s="22"/>
      <c r="JV76" s="22"/>
      <c r="JW76" s="22"/>
      <c r="JX76" s="22"/>
      <c r="JY76" s="22"/>
      <c r="JZ76" s="22"/>
      <c r="KA76" s="22"/>
      <c r="KB76" s="22"/>
      <c r="KC76" s="22"/>
      <c r="KD76" s="22"/>
      <c r="KE76" s="22"/>
      <c r="KF76" s="22"/>
      <c r="KG76" s="22"/>
      <c r="KH76" s="22"/>
      <c r="KI76" s="22"/>
      <c r="KJ76" s="22"/>
      <c r="KK76" s="22"/>
      <c r="KL76" s="22"/>
      <c r="KM76" s="22"/>
      <c r="KN76" s="22"/>
      <c r="KO76" s="22"/>
      <c r="KP76" s="22"/>
      <c r="KQ76" s="22"/>
      <c r="KR76" s="22"/>
      <c r="KS76" s="22"/>
      <c r="KT76" s="22"/>
      <c r="KU76" s="22"/>
      <c r="KV76" s="22"/>
      <c r="KW76" s="22"/>
      <c r="KX76" s="22"/>
      <c r="KY76" s="22"/>
      <c r="KZ76" s="22"/>
      <c r="LA76" s="22"/>
      <c r="LB76" s="22"/>
      <c r="LC76" s="22"/>
      <c r="LD76" s="22"/>
      <c r="LE76" s="22"/>
      <c r="LF76" s="22"/>
      <c r="LG76" s="22"/>
      <c r="LH76" s="22"/>
      <c r="LI76" s="22"/>
      <c r="LJ76" s="22"/>
      <c r="LK76" s="22"/>
      <c r="LL76" s="22"/>
      <c r="LM76" s="22"/>
      <c r="LN76" s="22"/>
      <c r="LO76" s="22"/>
      <c r="LP76" s="22"/>
      <c r="LQ76" s="22"/>
      <c r="LR76" s="22"/>
      <c r="LS76" s="22"/>
      <c r="LT76" s="22"/>
      <c r="LU76" s="22"/>
      <c r="LV76" s="22"/>
      <c r="LW76" s="22"/>
      <c r="LX76" s="22"/>
      <c r="LY76" s="22"/>
      <c r="LZ76" s="22"/>
      <c r="MA76" s="22"/>
      <c r="MB76" s="22"/>
      <c r="MC76" s="22"/>
      <c r="MD76" s="22"/>
      <c r="ME76" s="22"/>
      <c r="MF76" s="22"/>
      <c r="MG76" s="22"/>
      <c r="MH76" s="22"/>
      <c r="MI76" s="22"/>
      <c r="MJ76" s="22"/>
      <c r="MK76" s="22"/>
      <c r="ML76" s="22"/>
      <c r="MM76" s="22"/>
      <c r="MN76" s="22"/>
      <c r="MO76" s="22"/>
      <c r="MP76" s="22"/>
      <c r="MQ76" s="22"/>
      <c r="MR76" s="22"/>
      <c r="MS76" s="22"/>
      <c r="MT76" s="22"/>
      <c r="MU76" s="22"/>
      <c r="MV76" s="22"/>
      <c r="MW76" s="22"/>
      <c r="MX76" s="22"/>
      <c r="MY76" s="22"/>
      <c r="MZ76" s="22"/>
      <c r="NA76" s="22"/>
      <c r="NB76" s="22"/>
      <c r="NC76" s="22"/>
      <c r="ND76" s="22"/>
      <c r="NE76" s="22"/>
      <c r="NF76" s="22"/>
      <c r="NG76" s="22"/>
      <c r="NH76" s="22"/>
      <c r="NI76" s="22"/>
      <c r="NJ76" s="22"/>
      <c r="NK76" s="22"/>
      <c r="NL76" s="22"/>
      <c r="NM76" s="22"/>
      <c r="NN76" s="22"/>
      <c r="NO76" s="22"/>
      <c r="NP76" s="22"/>
      <c r="NQ76" s="22"/>
      <c r="NR76" s="22"/>
      <c r="NS76" s="22"/>
      <c r="NT76" s="22"/>
      <c r="NU76" s="22"/>
      <c r="NV76" s="22"/>
      <c r="NW76" s="22"/>
      <c r="NX76" s="22"/>
      <c r="NY76" s="22"/>
      <c r="NZ76" s="22"/>
      <c r="OA76" s="22"/>
      <c r="OB76" s="22"/>
      <c r="OC76" s="22"/>
      <c r="OD76" s="22"/>
      <c r="OE76" s="22"/>
      <c r="OF76" s="22"/>
      <c r="OG76" s="22"/>
      <c r="OH76" s="22"/>
      <c r="OI76" s="22"/>
      <c r="OJ76" s="22"/>
      <c r="OK76" s="22"/>
      <c r="OL76" s="22"/>
      <c r="OM76" s="22"/>
      <c r="ON76" s="22"/>
      <c r="OO76" s="22"/>
      <c r="OP76" s="22"/>
      <c r="OQ76" s="22"/>
      <c r="OR76" s="22"/>
      <c r="OS76" s="22"/>
      <c r="OT76" s="22"/>
      <c r="OU76" s="22"/>
      <c r="OV76" s="22"/>
      <c r="OW76" s="22"/>
      <c r="OX76" s="22"/>
      <c r="OY76" s="22"/>
      <c r="OZ76" s="22"/>
      <c r="PA76" s="22"/>
      <c r="PB76" s="22"/>
      <c r="PC76" s="22"/>
      <c r="PD76" s="22"/>
      <c r="PE76" s="22"/>
      <c r="PF76" s="22"/>
      <c r="PG76" s="22"/>
      <c r="PH76" s="22"/>
      <c r="PI76" s="22"/>
      <c r="PJ76" s="22"/>
      <c r="PK76" s="22"/>
      <c r="PL76" s="22"/>
      <c r="PM76" s="22"/>
      <c r="PN76" s="22"/>
      <c r="PO76" s="22"/>
      <c r="PP76" s="22"/>
      <c r="PQ76" s="22"/>
      <c r="PR76" s="22"/>
      <c r="PS76" s="22"/>
      <c r="PT76" s="22"/>
      <c r="PU76" s="22"/>
      <c r="PV76" s="22"/>
      <c r="PW76" s="22"/>
      <c r="PX76" s="22"/>
      <c r="PY76" s="22"/>
      <c r="PZ76" s="22"/>
      <c r="QA76" s="22"/>
      <c r="QB76" s="22"/>
      <c r="QC76" s="22"/>
      <c r="QD76" s="22"/>
      <c r="QE76" s="22"/>
      <c r="QF76" s="22"/>
      <c r="QG76" s="22"/>
      <c r="QH76" s="22"/>
      <c r="QI76" s="22"/>
      <c r="QJ76" s="22"/>
      <c r="QK76" s="22"/>
      <c r="QL76" s="22"/>
      <c r="QM76" s="22"/>
      <c r="QN76" s="22"/>
      <c r="QO76" s="22"/>
      <c r="QP76" s="22"/>
      <c r="QQ76" s="22"/>
      <c r="QR76" s="22"/>
      <c r="QS76" s="22"/>
      <c r="QT76" s="22"/>
      <c r="QU76" s="22"/>
      <c r="QV76" s="22"/>
      <c r="QW76" s="22"/>
      <c r="QX76" s="22"/>
      <c r="QY76" s="22"/>
      <c r="QZ76" s="22"/>
      <c r="RA76" s="22"/>
      <c r="RB76" s="22"/>
      <c r="RC76" s="22"/>
      <c r="RD76" s="22"/>
      <c r="RE76" s="22"/>
      <c r="RF76" s="22"/>
      <c r="RG76" s="22"/>
      <c r="RH76" s="22"/>
      <c r="RI76" s="22"/>
      <c r="RJ76" s="22"/>
      <c r="RK76" s="22"/>
      <c r="RL76" s="22"/>
      <c r="RM76" s="22"/>
      <c r="RN76" s="22"/>
      <c r="RO76" s="22"/>
      <c r="RP76" s="22"/>
      <c r="RQ76" s="22"/>
      <c r="RR76" s="22"/>
      <c r="RS76" s="22"/>
      <c r="RT76" s="22"/>
      <c r="RU76" s="22"/>
      <c r="RV76" s="22"/>
      <c r="RW76" s="22"/>
      <c r="RX76" s="22"/>
      <c r="RY76" s="22"/>
      <c r="RZ76" s="22"/>
      <c r="SA76" s="22"/>
      <c r="SB76" s="22"/>
      <c r="SC76" s="22"/>
      <c r="SD76" s="22"/>
      <c r="SE76" s="22"/>
      <c r="SF76" s="22"/>
      <c r="SG76" s="22"/>
      <c r="SH76" s="22"/>
      <c r="SI76" s="22"/>
      <c r="SJ76" s="22"/>
      <c r="SK76" s="22"/>
      <c r="SL76" s="22"/>
      <c r="SM76" s="22"/>
      <c r="SN76" s="22"/>
      <c r="SO76" s="22"/>
      <c r="SP76" s="22"/>
      <c r="SQ76" s="22"/>
      <c r="SR76" s="22"/>
      <c r="SS76" s="22"/>
      <c r="ST76" s="22"/>
      <c r="SU76" s="22"/>
      <c r="SV76" s="22"/>
      <c r="SW76" s="22"/>
      <c r="SX76" s="22"/>
      <c r="SY76" s="22"/>
      <c r="SZ76" s="22"/>
      <c r="TA76" s="22"/>
      <c r="TB76" s="22"/>
      <c r="TC76" s="22"/>
      <c r="TD76" s="22"/>
      <c r="TE76" s="22"/>
      <c r="TF76" s="22"/>
      <c r="TG76" s="22"/>
      <c r="TH76" s="22"/>
      <c r="TI76" s="22"/>
      <c r="TJ76" s="22"/>
      <c r="TK76" s="22"/>
      <c r="TL76" s="22"/>
      <c r="TM76" s="22"/>
      <c r="TN76" s="22"/>
      <c r="TO76" s="22"/>
      <c r="TP76" s="22"/>
      <c r="TQ76" s="22"/>
      <c r="TR76" s="22"/>
      <c r="TS76" s="22"/>
      <c r="TT76" s="22"/>
      <c r="TU76" s="22"/>
      <c r="TV76" s="22"/>
      <c r="TW76" s="22"/>
      <c r="TX76" s="22"/>
      <c r="TY76" s="22"/>
      <c r="TZ76" s="22"/>
      <c r="UA76" s="22"/>
      <c r="UB76" s="22"/>
      <c r="UC76" s="22"/>
      <c r="UD76" s="22"/>
      <c r="UE76" s="22"/>
      <c r="UF76" s="22"/>
      <c r="UG76" s="22"/>
      <c r="UH76" s="22"/>
      <c r="UI76" s="22"/>
      <c r="UJ76" s="22"/>
      <c r="UK76" s="22"/>
      <c r="UL76" s="22"/>
      <c r="UM76" s="22"/>
      <c r="UN76" s="22"/>
      <c r="UO76" s="22"/>
      <c r="UP76" s="22"/>
      <c r="UQ76" s="22"/>
      <c r="UR76" s="22"/>
      <c r="US76" s="22"/>
      <c r="UT76" s="22"/>
      <c r="UU76" s="22"/>
      <c r="UV76" s="22"/>
      <c r="UW76" s="22"/>
      <c r="UX76" s="22"/>
      <c r="UY76" s="22"/>
      <c r="UZ76" s="22"/>
      <c r="VA76" s="22"/>
      <c r="VB76" s="22"/>
      <c r="VC76" s="22"/>
      <c r="VD76" s="22"/>
      <c r="VE76" s="22"/>
      <c r="VF76" s="22"/>
      <c r="VG76" s="22"/>
      <c r="VH76" s="22"/>
      <c r="VI76" s="22"/>
      <c r="VJ76" s="22"/>
      <c r="VK76" s="22"/>
      <c r="VL76" s="22"/>
      <c r="VM76" s="22"/>
      <c r="VN76" s="22"/>
      <c r="VO76" s="22"/>
      <c r="VP76" s="22"/>
      <c r="VQ76" s="22"/>
      <c r="VR76" s="22"/>
      <c r="VS76" s="22"/>
      <c r="VT76" s="22"/>
      <c r="VU76" s="22"/>
      <c r="VV76" s="22"/>
      <c r="VW76" s="22"/>
      <c r="VX76" s="22"/>
      <c r="VY76" s="22"/>
      <c r="VZ76" s="22"/>
      <c r="WA76" s="22"/>
      <c r="WB76" s="22"/>
      <c r="WC76" s="22"/>
      <c r="WD76" s="22"/>
      <c r="WE76" s="22"/>
      <c r="WF76" s="22"/>
      <c r="WG76" s="22"/>
      <c r="WH76" s="22"/>
      <c r="WI76" s="22"/>
      <c r="WJ76" s="22"/>
      <c r="WK76" s="22"/>
      <c r="WL76" s="22"/>
      <c r="WM76" s="22"/>
      <c r="WN76" s="22"/>
      <c r="WO76" s="22"/>
      <c r="WP76" s="22"/>
      <c r="WQ76" s="22"/>
      <c r="WR76" s="22"/>
      <c r="WS76" s="22"/>
      <c r="WT76" s="22"/>
      <c r="WU76" s="22"/>
      <c r="WV76" s="22"/>
      <c r="WW76" s="22"/>
      <c r="WX76" s="22"/>
      <c r="WY76" s="22"/>
      <c r="WZ76" s="22"/>
      <c r="XA76" s="22"/>
      <c r="XB76" s="22"/>
      <c r="XC76" s="22"/>
      <c r="XD76" s="22"/>
      <c r="XE76" s="22"/>
      <c r="XF76" s="22"/>
      <c r="XG76" s="22"/>
      <c r="XH76" s="22"/>
      <c r="XI76" s="22"/>
      <c r="XJ76" s="22"/>
      <c r="XK76" s="22"/>
      <c r="XL76" s="22"/>
      <c r="XM76" s="22"/>
      <c r="XN76" s="22"/>
      <c r="XO76" s="22"/>
      <c r="XP76" s="22"/>
      <c r="XQ76" s="22"/>
      <c r="XR76" s="22"/>
      <c r="XS76" s="22"/>
      <c r="XT76" s="22"/>
      <c r="XU76" s="22"/>
      <c r="XV76" s="22"/>
      <c r="XW76" s="22"/>
      <c r="XX76" s="22"/>
      <c r="XY76" s="22"/>
      <c r="XZ76" s="22"/>
      <c r="YA76" s="22"/>
      <c r="YB76" s="22"/>
      <c r="YC76" s="22"/>
      <c r="YD76" s="22"/>
      <c r="YE76" s="22"/>
      <c r="YF76" s="22"/>
      <c r="YG76" s="22"/>
      <c r="YH76" s="22"/>
      <c r="YI76" s="22"/>
      <c r="YJ76" s="22"/>
      <c r="YK76" s="22"/>
      <c r="YL76" s="22"/>
      <c r="YM76" s="22"/>
      <c r="YN76" s="22"/>
      <c r="YO76" s="22"/>
      <c r="YP76" s="22"/>
      <c r="YQ76" s="22"/>
      <c r="YR76" s="22"/>
      <c r="YS76" s="22"/>
      <c r="YT76" s="22"/>
      <c r="YU76" s="22"/>
      <c r="YV76" s="22"/>
      <c r="YW76" s="22"/>
      <c r="YX76" s="22"/>
      <c r="YY76" s="22"/>
      <c r="YZ76" s="22"/>
      <c r="ZA76" s="22"/>
      <c r="ZB76" s="22"/>
      <c r="ZC76" s="22"/>
      <c r="ZD76" s="22"/>
      <c r="ZE76" s="22"/>
      <c r="ZF76" s="22"/>
      <c r="ZG76" s="22"/>
      <c r="ZH76" s="22"/>
      <c r="ZI76" s="22"/>
      <c r="ZJ76" s="22"/>
      <c r="ZK76" s="22"/>
      <c r="ZL76" s="22"/>
      <c r="ZM76" s="22"/>
      <c r="ZN76" s="22"/>
      <c r="ZO76" s="22"/>
      <c r="ZP76" s="22"/>
      <c r="ZQ76" s="22"/>
      <c r="ZR76" s="22"/>
      <c r="ZS76" s="22"/>
      <c r="ZT76" s="22"/>
      <c r="ZU76" s="22"/>
      <c r="ZV76" s="22"/>
      <c r="ZW76" s="22"/>
      <c r="ZX76" s="22"/>
      <c r="ZY76" s="22"/>
      <c r="ZZ76" s="22"/>
      <c r="AAA76" s="22"/>
      <c r="AAB76" s="22"/>
      <c r="AAC76" s="22"/>
      <c r="AAD76" s="22"/>
      <c r="AAE76" s="22"/>
      <c r="AAF76" s="22"/>
      <c r="AAG76" s="22"/>
      <c r="AAH76" s="22"/>
      <c r="AAI76" s="22"/>
      <c r="AAJ76" s="22"/>
      <c r="AAK76" s="22"/>
      <c r="AAL76" s="22"/>
      <c r="AAM76" s="22"/>
      <c r="AAN76" s="22"/>
      <c r="AAO76" s="22"/>
      <c r="AAP76" s="22"/>
      <c r="AAQ76" s="22"/>
      <c r="AAR76" s="22"/>
      <c r="AAS76" s="22"/>
      <c r="AAT76" s="22"/>
      <c r="AAU76" s="22"/>
      <c r="AAV76" s="22"/>
      <c r="AAW76" s="22"/>
      <c r="AAX76" s="22"/>
      <c r="AAY76" s="22"/>
      <c r="AAZ76" s="22"/>
      <c r="ABA76" s="22"/>
      <c r="ABB76" s="22"/>
      <c r="ABC76" s="22"/>
      <c r="ABD76" s="22"/>
      <c r="ABE76" s="22"/>
      <c r="ABF76" s="22"/>
      <c r="ABG76" s="22"/>
      <c r="ABH76" s="22"/>
      <c r="ABI76" s="22"/>
      <c r="ABJ76" s="22"/>
      <c r="ABK76" s="22"/>
      <c r="ABL76" s="22"/>
      <c r="ABM76" s="22"/>
      <c r="ABN76" s="22"/>
      <c r="ABO76" s="22"/>
      <c r="ABP76" s="22"/>
      <c r="ABQ76" s="22"/>
      <c r="ABR76" s="22"/>
      <c r="ABS76" s="22"/>
      <c r="ABT76" s="22"/>
      <c r="ABU76" s="22"/>
      <c r="ABV76" s="22"/>
      <c r="ABW76" s="22"/>
      <c r="ABX76" s="22"/>
      <c r="ABY76" s="22"/>
      <c r="ABZ76" s="22"/>
      <c r="ACA76" s="22"/>
      <c r="ACB76" s="22"/>
      <c r="ACC76" s="22"/>
      <c r="ACD76" s="22"/>
      <c r="ACE76" s="22"/>
      <c r="ACF76" s="22"/>
      <c r="ACG76" s="22"/>
      <c r="ACH76" s="22"/>
      <c r="ACI76" s="22"/>
      <c r="ACJ76" s="22"/>
      <c r="ACK76" s="22"/>
      <c r="ACL76" s="22"/>
      <c r="ACM76" s="22"/>
      <c r="ACN76" s="22"/>
      <c r="ACO76" s="22"/>
      <c r="ACP76" s="22"/>
      <c r="ACQ76" s="22"/>
      <c r="ACR76" s="22"/>
      <c r="ACS76" s="22"/>
      <c r="ACT76" s="22"/>
      <c r="ACU76" s="22"/>
      <c r="ACV76" s="22"/>
      <c r="ACW76" s="22"/>
      <c r="ACX76" s="22"/>
      <c r="ACY76" s="22"/>
      <c r="ACZ76" s="22"/>
      <c r="ADA76" s="22"/>
      <c r="ADB76" s="22"/>
      <c r="ADC76" s="22"/>
      <c r="ADD76" s="22"/>
      <c r="ADE76" s="22"/>
      <c r="ADF76" s="22"/>
      <c r="ADG76" s="22"/>
      <c r="ADH76" s="22"/>
      <c r="ADI76" s="22"/>
      <c r="ADJ76" s="22"/>
      <c r="ADK76" s="22"/>
      <c r="ADL76" s="22"/>
      <c r="ADM76" s="22"/>
      <c r="ADN76" s="22"/>
      <c r="ADO76" s="22"/>
      <c r="ADP76" s="22"/>
      <c r="ADQ76" s="22"/>
      <c r="ADR76" s="22"/>
      <c r="ADS76" s="22"/>
      <c r="ADT76" s="22"/>
      <c r="ADU76" s="22"/>
      <c r="ADV76" s="22"/>
      <c r="ADW76" s="22"/>
      <c r="ADX76" s="22"/>
      <c r="ADY76" s="22"/>
      <c r="ADZ76" s="22"/>
      <c r="AEA76" s="22"/>
      <c r="AEB76" s="22"/>
      <c r="AEC76" s="22"/>
      <c r="AED76" s="22"/>
      <c r="AEE76" s="22"/>
      <c r="AEF76" s="22"/>
      <c r="AEG76" s="22"/>
      <c r="AEH76" s="22"/>
      <c r="AEI76" s="22"/>
      <c r="AEJ76" s="22"/>
      <c r="AEK76" s="22"/>
      <c r="AEL76" s="22"/>
      <c r="AEM76" s="22"/>
      <c r="AEN76" s="22"/>
      <c r="AEO76" s="22"/>
      <c r="AEP76" s="22"/>
      <c r="AEQ76" s="22"/>
      <c r="AER76" s="22"/>
      <c r="AES76" s="22"/>
      <c r="AET76" s="22"/>
      <c r="AEU76" s="22"/>
      <c r="AEV76" s="22"/>
      <c r="AEW76" s="22"/>
      <c r="AEX76" s="22"/>
      <c r="AEY76" s="22"/>
      <c r="AEZ76" s="22"/>
      <c r="AFA76" s="22"/>
      <c r="AFB76" s="22"/>
      <c r="AFC76" s="22"/>
      <c r="AFD76" s="22"/>
      <c r="AFE76" s="22"/>
      <c r="AFF76" s="22"/>
      <c r="AFG76" s="22"/>
      <c r="AFH76" s="22"/>
      <c r="AFI76" s="22"/>
      <c r="AFJ76" s="22"/>
      <c r="AFK76" s="22"/>
      <c r="AFL76" s="22"/>
      <c r="AFM76" s="22"/>
      <c r="AFN76" s="22"/>
      <c r="AFO76" s="22"/>
      <c r="AFP76" s="22"/>
      <c r="AFQ76" s="22"/>
      <c r="AFR76" s="22"/>
      <c r="AFS76" s="22"/>
      <c r="AFT76" s="22"/>
      <c r="AFU76" s="22"/>
      <c r="AFV76" s="22"/>
      <c r="AFW76" s="22"/>
      <c r="AFX76" s="22"/>
      <c r="AFY76" s="22"/>
      <c r="AFZ76" s="22"/>
      <c r="AGA76" s="22"/>
      <c r="AGB76" s="22"/>
      <c r="AGC76" s="22"/>
      <c r="AGD76" s="22"/>
      <c r="AGE76" s="22"/>
      <c r="AGF76" s="22"/>
      <c r="AGG76" s="22"/>
      <c r="AGH76" s="22"/>
      <c r="AGI76" s="22"/>
      <c r="AGJ76" s="22"/>
      <c r="AGK76" s="22"/>
      <c r="AGL76" s="22"/>
      <c r="AGM76" s="22"/>
      <c r="AGN76" s="22"/>
      <c r="AGO76" s="22"/>
      <c r="AGP76" s="22"/>
      <c r="AGQ76" s="22"/>
      <c r="AGR76" s="22"/>
      <c r="AGS76" s="22"/>
      <c r="AGT76" s="22"/>
      <c r="AGU76" s="22"/>
      <c r="AGV76" s="22"/>
      <c r="AGW76" s="22"/>
      <c r="AGX76" s="22"/>
      <c r="AGY76" s="22"/>
      <c r="AGZ76" s="22"/>
      <c r="AHA76" s="22"/>
      <c r="AHB76" s="22"/>
      <c r="AHC76" s="22"/>
      <c r="AHD76" s="22"/>
      <c r="AHE76" s="22"/>
      <c r="AHF76" s="22"/>
      <c r="AHG76" s="22"/>
      <c r="AHH76" s="22"/>
      <c r="AHI76" s="22"/>
      <c r="AHJ76" s="22"/>
      <c r="AHK76" s="22"/>
      <c r="AHL76" s="22"/>
      <c r="AHM76" s="22"/>
      <c r="AHN76" s="22"/>
      <c r="AHO76" s="22"/>
      <c r="AHP76" s="22"/>
      <c r="AHQ76" s="22"/>
      <c r="AHR76" s="22"/>
      <c r="AHS76" s="22"/>
      <c r="AHT76" s="22"/>
      <c r="AHU76" s="22"/>
      <c r="AHV76" s="22"/>
      <c r="AHW76" s="22"/>
      <c r="AHX76" s="22"/>
      <c r="AHY76" s="22"/>
      <c r="AHZ76" s="22"/>
      <c r="AIA76" s="22"/>
      <c r="AIB76" s="22"/>
      <c r="AIC76" s="22"/>
      <c r="AID76" s="22"/>
      <c r="AIE76" s="22"/>
      <c r="AIF76" s="22"/>
      <c r="AIG76" s="22"/>
      <c r="AIH76" s="22"/>
      <c r="AII76" s="22"/>
      <c r="AIJ76" s="22"/>
      <c r="AIK76" s="22"/>
      <c r="AIL76" s="22"/>
      <c r="AIM76" s="22"/>
      <c r="AIN76" s="22"/>
      <c r="AIO76" s="22"/>
      <c r="AIP76" s="22"/>
      <c r="AIQ76" s="22"/>
      <c r="AIR76" s="22"/>
      <c r="AIS76" s="22"/>
      <c r="AIT76" s="22"/>
      <c r="AIU76" s="22"/>
      <c r="AIV76" s="22"/>
      <c r="AIW76" s="22"/>
      <c r="AIX76" s="22"/>
      <c r="AIY76" s="22"/>
      <c r="AIZ76" s="22"/>
      <c r="AJA76" s="22"/>
      <c r="AJB76" s="22"/>
      <c r="AJC76" s="22"/>
      <c r="AJD76" s="22"/>
      <c r="AJE76" s="22"/>
      <c r="AJF76" s="22"/>
      <c r="AJG76" s="22"/>
      <c r="AJH76" s="22"/>
      <c r="AJI76" s="22"/>
      <c r="AJJ76" s="22"/>
      <c r="AJK76" s="22"/>
      <c r="AJL76" s="22"/>
      <c r="AJM76" s="22"/>
      <c r="AJN76" s="22"/>
      <c r="AJO76" s="22"/>
      <c r="AJP76" s="22"/>
      <c r="AJQ76" s="22"/>
      <c r="AJR76" s="22"/>
      <c r="AJS76" s="22"/>
      <c r="AJT76" s="22"/>
      <c r="AJU76" s="22"/>
      <c r="AJV76" s="22"/>
      <c r="AJW76" s="22"/>
      <c r="AJX76" s="22"/>
      <c r="AJY76" s="22"/>
      <c r="AJZ76" s="22"/>
      <c r="AKA76" s="22"/>
      <c r="AKB76" s="22"/>
      <c r="AKC76" s="22"/>
      <c r="AKD76" s="22"/>
      <c r="AKE76" s="22"/>
      <c r="AKF76" s="22"/>
      <c r="AKG76" s="22"/>
      <c r="AKH76" s="22"/>
      <c r="AKI76" s="22"/>
      <c r="AKJ76" s="22"/>
      <c r="AKK76" s="22"/>
      <c r="AKL76" s="22"/>
      <c r="AKM76" s="22"/>
      <c r="AKN76" s="22"/>
      <c r="AKO76" s="22"/>
      <c r="AKP76" s="22"/>
      <c r="AKQ76" s="22"/>
      <c r="AKR76" s="22"/>
      <c r="AKS76" s="22"/>
      <c r="AKT76" s="22"/>
      <c r="AKU76" s="22"/>
      <c r="AKV76" s="22"/>
      <c r="AKW76" s="22"/>
      <c r="AKX76" s="22"/>
      <c r="AKY76" s="22"/>
      <c r="AKZ76" s="22"/>
      <c r="ALA76" s="22"/>
      <c r="ALB76" s="22"/>
      <c r="ALC76" s="22"/>
      <c r="ALD76" s="22"/>
      <c r="ALE76" s="22"/>
      <c r="ALF76" s="22"/>
      <c r="ALG76" s="22"/>
      <c r="ALH76" s="22"/>
      <c r="ALI76" s="22"/>
      <c r="ALJ76" s="22"/>
      <c r="ALK76" s="22"/>
      <c r="ALL76" s="22"/>
      <c r="ALM76" s="22"/>
      <c r="ALN76" s="22"/>
      <c r="ALO76" s="22"/>
      <c r="ALP76" s="22"/>
      <c r="ALQ76" s="22"/>
      <c r="ALR76" s="22"/>
      <c r="ALS76" s="22"/>
      <c r="ALT76" s="22"/>
      <c r="ALU76" s="22"/>
      <c r="ALV76" s="22"/>
      <c r="ALW76" s="22"/>
      <c r="ALX76" s="22"/>
      <c r="ALY76" s="22"/>
      <c r="ALZ76" s="22"/>
      <c r="AMA76" s="22"/>
      <c r="AMB76" s="22"/>
      <c r="AMC76" s="22"/>
      <c r="AMD76" s="22"/>
      <c r="AME76" s="22"/>
      <c r="AMF76" s="22"/>
      <c r="AMG76" s="22"/>
      <c r="AMH76" s="22"/>
      <c r="AMI76" s="22"/>
      <c r="AMJ76" s="22"/>
      <c r="AMK76" s="22"/>
      <c r="AML76" s="22"/>
      <c r="AMM76" s="22"/>
      <c r="AMN76" s="22"/>
      <c r="AMO76" s="22"/>
      <c r="AMP76" s="22"/>
      <c r="AMQ76" s="22"/>
      <c r="AMR76" s="22"/>
      <c r="AMS76" s="22"/>
      <c r="AMT76" s="22"/>
      <c r="AMU76" s="22"/>
      <c r="AMV76" s="22"/>
      <c r="AMW76" s="22"/>
      <c r="AMX76" s="22"/>
      <c r="AMY76" s="22"/>
      <c r="AMZ76" s="22"/>
      <c r="ANA76" s="22"/>
      <c r="ANB76" s="22"/>
      <c r="ANC76" s="22"/>
      <c r="AND76" s="22"/>
      <c r="ANE76" s="22"/>
      <c r="ANF76" s="22"/>
      <c r="ANG76" s="22"/>
      <c r="ANH76" s="22"/>
      <c r="ANI76" s="22"/>
      <c r="ANJ76" s="22"/>
      <c r="ANK76" s="22"/>
      <c r="ANL76" s="22"/>
      <c r="ANM76" s="22"/>
      <c r="ANN76" s="22"/>
      <c r="ANO76" s="22"/>
      <c r="ANP76" s="22"/>
      <c r="ANQ76" s="22"/>
      <c r="ANR76" s="22"/>
      <c r="ANS76" s="22"/>
      <c r="ANT76" s="22"/>
      <c r="ANU76" s="22"/>
      <c r="ANV76" s="22"/>
      <c r="ANW76" s="22"/>
      <c r="ANX76" s="22"/>
      <c r="ANY76" s="22"/>
      <c r="ANZ76" s="22"/>
      <c r="AOA76" s="22"/>
      <c r="AOB76" s="22"/>
      <c r="AOC76" s="22"/>
      <c r="AOD76" s="22"/>
      <c r="AOE76" s="22"/>
      <c r="AOF76" s="22"/>
      <c r="AOG76" s="22"/>
      <c r="AOH76" s="22"/>
      <c r="AOI76" s="22"/>
      <c r="AOJ76" s="22"/>
      <c r="AOK76" s="22"/>
      <c r="AOL76" s="22"/>
      <c r="AOM76" s="22"/>
      <c r="AON76" s="22"/>
      <c r="AOO76" s="22"/>
      <c r="AOP76" s="22"/>
      <c r="AOQ76" s="22"/>
      <c r="AOR76" s="22"/>
      <c r="AOS76" s="22"/>
      <c r="AOT76" s="22"/>
      <c r="AOU76" s="22"/>
      <c r="AOV76" s="22"/>
      <c r="AOW76" s="22"/>
      <c r="AOX76" s="22"/>
      <c r="AOY76" s="22"/>
      <c r="AOZ76" s="22"/>
      <c r="APA76" s="22"/>
      <c r="APB76" s="22"/>
      <c r="APC76" s="22"/>
      <c r="APD76" s="22"/>
      <c r="APE76" s="22"/>
      <c r="APF76" s="22"/>
      <c r="APG76" s="22"/>
      <c r="APH76" s="22"/>
      <c r="API76" s="22"/>
      <c r="APJ76" s="22"/>
      <c r="APK76" s="22"/>
      <c r="APL76" s="22"/>
      <c r="APM76" s="22"/>
      <c r="APN76" s="22"/>
      <c r="APO76" s="22"/>
      <c r="APP76" s="22"/>
      <c r="APQ76" s="22"/>
      <c r="APR76" s="22"/>
      <c r="APS76" s="22"/>
      <c r="APT76" s="22"/>
      <c r="APU76" s="22"/>
      <c r="APV76" s="22"/>
      <c r="APW76" s="22"/>
      <c r="APX76" s="22"/>
      <c r="APY76" s="22"/>
      <c r="APZ76" s="22"/>
    </row>
    <row r="77" spans="1:1118" s="269" customFormat="1" ht="15" customHeight="1" x14ac:dyDescent="0.2">
      <c r="A77" s="192" t="s">
        <v>712</v>
      </c>
      <c r="B77" s="252">
        <v>1142.3560986581333</v>
      </c>
      <c r="C77" s="252">
        <v>189.67558521090601</v>
      </c>
      <c r="D77" s="252">
        <v>93.666928523617472</v>
      </c>
      <c r="E77" s="252"/>
      <c r="F77" s="252">
        <v>2071.4167294901977</v>
      </c>
      <c r="G77" s="252">
        <v>16.130874663122061</v>
      </c>
      <c r="H77" s="252">
        <v>1801.2341377453213</v>
      </c>
      <c r="I77" s="252">
        <v>3916.7340831344395</v>
      </c>
      <c r="J77" s="252">
        <v>201.59095327375303</v>
      </c>
      <c r="K77" s="252">
        <v>1191.0308301382836</v>
      </c>
      <c r="L77" s="252">
        <v>20.427300843186387</v>
      </c>
      <c r="M77" s="252">
        <v>300.98538081447805</v>
      </c>
      <c r="N77" s="252">
        <v>1.6725470381334149</v>
      </c>
      <c r="O77" s="252">
        <v>10946.921449533571</v>
      </c>
      <c r="P77" s="252">
        <v>786.36682507619889</v>
      </c>
      <c r="Q77"/>
      <c r="R77"/>
      <c r="S77" s="193"/>
      <c r="T77" s="750"/>
      <c r="U77"/>
      <c r="V77"/>
      <c r="W77"/>
      <c r="X77"/>
      <c r="Y77"/>
      <c r="Z77"/>
      <c r="AA77"/>
      <c r="AB77"/>
      <c r="AC77"/>
      <c r="AD77"/>
      <c r="AE77"/>
      <c r="AF77"/>
      <c r="AG77"/>
      <c r="AH77"/>
      <c r="AI77" s="22"/>
      <c r="AJ77" s="22"/>
      <c r="AK77" s="22"/>
      <c r="AL77" s="22"/>
      <c r="AM77" s="265"/>
      <c r="AN77" s="265"/>
      <c r="AO77" s="265"/>
      <c r="AP77" s="265"/>
      <c r="AQ77" s="265"/>
      <c r="AR77" s="265"/>
      <c r="AS77" s="265"/>
      <c r="AT77" s="265"/>
      <c r="AU77" s="265"/>
      <c r="AV77" s="265"/>
      <c r="AW77" s="265"/>
      <c r="AX77" s="265"/>
      <c r="AY77" s="265"/>
      <c r="AZ77" s="265"/>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c r="BW77" s="265"/>
      <c r="BX77" s="265"/>
      <c r="BY77" s="265"/>
      <c r="BZ77" s="265"/>
      <c r="CA77" s="265"/>
      <c r="CB77" s="265"/>
      <c r="CC77" s="265"/>
      <c r="CD77" s="265"/>
      <c r="CE77" s="265"/>
      <c r="CF77" s="265"/>
      <c r="CG77" s="265"/>
      <c r="CH77" s="265"/>
      <c r="CI77" s="265"/>
      <c r="CJ77" s="265"/>
      <c r="CK77" s="265"/>
      <c r="CL77" s="265"/>
      <c r="CM77" s="265"/>
      <c r="CN77" s="265"/>
      <c r="CO77" s="265"/>
      <c r="CP77" s="265"/>
      <c r="CQ77" s="265"/>
      <c r="CR77" s="265"/>
      <c r="CS77" s="265"/>
      <c r="CT77" s="265"/>
      <c r="CU77" s="265"/>
      <c r="CV77" s="265"/>
      <c r="CW77" s="265"/>
      <c r="CX77" s="265"/>
      <c r="CY77" s="265"/>
      <c r="CZ77" s="265"/>
      <c r="DA77" s="265"/>
      <c r="DB77" s="265"/>
      <c r="DC77" s="265"/>
      <c r="DD77" s="265"/>
      <c r="DE77" s="265"/>
      <c r="DF77" s="265"/>
      <c r="DG77" s="265"/>
      <c r="DH77" s="265"/>
      <c r="DI77" s="265"/>
      <c r="DJ77" s="265"/>
      <c r="DK77" s="265"/>
      <c r="DL77" s="265"/>
      <c r="DM77" s="265"/>
      <c r="DN77" s="265"/>
      <c r="DO77" s="265"/>
      <c r="DP77" s="265"/>
      <c r="DQ77" s="265"/>
      <c r="DR77" s="265"/>
      <c r="DS77" s="265"/>
      <c r="DT77" s="265"/>
      <c r="DU77" s="265"/>
      <c r="DV77" s="265"/>
      <c r="DW77" s="265"/>
      <c r="DX77" s="265"/>
      <c r="DY77" s="265"/>
      <c r="DZ77" s="265"/>
      <c r="EA77" s="265"/>
      <c r="EB77" s="265"/>
      <c r="EC77" s="265"/>
      <c r="ED77" s="265"/>
      <c r="EE77" s="265"/>
      <c r="EF77" s="265"/>
      <c r="EG77" s="265"/>
      <c r="EH77" s="265"/>
      <c r="EI77" s="265"/>
      <c r="EJ77" s="265"/>
      <c r="EK77" s="265"/>
      <c r="EL77" s="265"/>
      <c r="EM77" s="265"/>
      <c r="EN77" s="265"/>
      <c r="EO77" s="265"/>
      <c r="EP77" s="265"/>
      <c r="EQ77" s="265"/>
      <c r="ER77" s="265"/>
      <c r="ES77" s="265"/>
      <c r="ET77" s="265"/>
      <c r="EU77" s="265"/>
      <c r="EV77" s="265"/>
      <c r="EW77" s="265"/>
      <c r="EX77" s="265"/>
      <c r="EY77" s="265"/>
      <c r="EZ77" s="265"/>
      <c r="FA77" s="265"/>
      <c r="FB77" s="265"/>
      <c r="FC77" s="265"/>
      <c r="FD77" s="265"/>
      <c r="FE77" s="265"/>
      <c r="FF77" s="265"/>
      <c r="FG77" s="265"/>
      <c r="FH77" s="265"/>
      <c r="FI77" s="265"/>
      <c r="FJ77" s="265"/>
      <c r="FK77" s="265"/>
      <c r="FL77" s="265"/>
      <c r="FM77" s="265"/>
      <c r="FN77" s="265"/>
      <c r="FO77" s="265"/>
      <c r="FP77" s="265"/>
      <c r="FQ77" s="265"/>
      <c r="FR77" s="265"/>
      <c r="FS77" s="265"/>
      <c r="FT77" s="265"/>
      <c r="FU77" s="265"/>
      <c r="FV77" s="265"/>
      <c r="FW77" s="265"/>
      <c r="FX77" s="265"/>
      <c r="FY77" s="265"/>
      <c r="FZ77" s="265"/>
      <c r="GA77" s="265"/>
      <c r="GB77" s="265"/>
      <c r="GC77" s="265"/>
      <c r="GD77" s="265"/>
      <c r="GE77" s="265"/>
      <c r="GF77" s="265"/>
      <c r="GG77" s="265"/>
      <c r="GH77" s="265"/>
      <c r="GI77" s="265"/>
      <c r="GJ77" s="265"/>
      <c r="GK77" s="265"/>
      <c r="GL77" s="265"/>
      <c r="GM77" s="265"/>
      <c r="GN77" s="265"/>
      <c r="GO77" s="265"/>
      <c r="GP77" s="265"/>
      <c r="GQ77" s="265"/>
      <c r="GR77" s="265"/>
      <c r="GS77" s="265"/>
      <c r="GT77" s="265"/>
      <c r="GU77" s="265"/>
      <c r="GV77" s="265"/>
      <c r="GW77" s="265"/>
      <c r="GX77" s="265"/>
      <c r="GY77" s="265"/>
      <c r="GZ77" s="265"/>
      <c r="HA77" s="265"/>
      <c r="HB77" s="265"/>
      <c r="HC77" s="265"/>
      <c r="HD77" s="265"/>
      <c r="HE77" s="265"/>
      <c r="HF77" s="265"/>
      <c r="HG77" s="265"/>
      <c r="HH77" s="265"/>
      <c r="HI77" s="265"/>
      <c r="HJ77" s="265"/>
      <c r="HK77" s="265"/>
      <c r="HL77" s="265"/>
      <c r="HM77" s="265"/>
      <c r="HN77" s="265"/>
      <c r="HO77" s="265"/>
      <c r="HP77" s="265"/>
      <c r="HQ77" s="265"/>
      <c r="HR77" s="265"/>
      <c r="HS77" s="265"/>
      <c r="HT77" s="265"/>
      <c r="HU77" s="265"/>
      <c r="HV77" s="265"/>
      <c r="HW77" s="265"/>
      <c r="HX77" s="265"/>
      <c r="HY77" s="265"/>
      <c r="HZ77" s="265"/>
      <c r="IA77" s="265"/>
      <c r="IB77" s="265"/>
      <c r="IC77" s="265"/>
      <c r="ID77" s="265"/>
      <c r="IE77" s="265"/>
      <c r="IF77" s="265"/>
      <c r="IG77" s="265"/>
      <c r="IH77" s="265"/>
      <c r="II77" s="265"/>
      <c r="IJ77" s="265"/>
      <c r="IK77" s="265"/>
      <c r="IL77" s="265"/>
      <c r="IM77" s="265"/>
      <c r="IN77" s="265"/>
      <c r="IO77" s="265"/>
      <c r="IP77" s="265"/>
      <c r="IQ77" s="265"/>
      <c r="IR77" s="265"/>
      <c r="IS77" s="265"/>
      <c r="IT77" s="265"/>
      <c r="IU77" s="265"/>
      <c r="IV77" s="265"/>
      <c r="IW77" s="265"/>
      <c r="IX77" s="265"/>
      <c r="IY77" s="265"/>
      <c r="IZ77" s="265"/>
      <c r="JA77" s="265"/>
      <c r="JB77" s="265"/>
      <c r="JC77" s="265"/>
      <c r="JD77" s="265"/>
      <c r="JE77" s="265"/>
      <c r="JF77" s="265"/>
      <c r="JG77" s="265"/>
      <c r="JH77" s="265"/>
      <c r="JI77" s="265"/>
      <c r="JJ77" s="265"/>
      <c r="JK77" s="265"/>
      <c r="JL77" s="265"/>
      <c r="JM77" s="265"/>
      <c r="JN77" s="265"/>
      <c r="JO77" s="265"/>
      <c r="JP77" s="265"/>
      <c r="JQ77" s="265"/>
      <c r="JR77" s="265"/>
      <c r="JS77" s="265"/>
      <c r="JT77" s="265"/>
      <c r="JU77" s="265"/>
      <c r="JV77" s="265"/>
      <c r="JW77" s="265"/>
      <c r="JX77" s="265"/>
      <c r="JY77" s="265"/>
      <c r="JZ77" s="265"/>
      <c r="KA77" s="265"/>
      <c r="KB77" s="265"/>
      <c r="KC77" s="265"/>
      <c r="KD77" s="265"/>
      <c r="KE77" s="265"/>
      <c r="KF77" s="265"/>
      <c r="KG77" s="265"/>
      <c r="KH77" s="265"/>
      <c r="KI77" s="265"/>
      <c r="KJ77" s="265"/>
      <c r="KK77" s="265"/>
      <c r="KL77" s="265"/>
      <c r="KM77" s="265"/>
      <c r="KN77" s="265"/>
      <c r="KO77" s="265"/>
      <c r="KP77" s="265"/>
      <c r="KQ77" s="265"/>
      <c r="KR77" s="265"/>
      <c r="KS77" s="265"/>
      <c r="KT77" s="265"/>
      <c r="KU77" s="265"/>
      <c r="KV77" s="265"/>
      <c r="KW77" s="265"/>
      <c r="KX77" s="265"/>
      <c r="KY77" s="265"/>
      <c r="KZ77" s="265"/>
      <c r="LA77" s="265"/>
      <c r="LB77" s="265"/>
      <c r="LC77" s="265"/>
      <c r="LD77" s="265"/>
      <c r="LE77" s="265"/>
      <c r="LF77" s="265"/>
      <c r="LG77" s="265"/>
      <c r="LH77" s="265"/>
      <c r="LI77" s="265"/>
      <c r="LJ77" s="265"/>
      <c r="LK77" s="265"/>
      <c r="LL77" s="265"/>
      <c r="LM77" s="265"/>
      <c r="LN77" s="265"/>
      <c r="LO77" s="265"/>
      <c r="LP77" s="265"/>
      <c r="LQ77" s="265"/>
      <c r="LR77" s="265"/>
      <c r="LS77" s="265"/>
      <c r="LT77" s="265"/>
      <c r="LU77" s="265"/>
      <c r="LV77" s="265"/>
      <c r="LW77" s="265"/>
      <c r="LX77" s="265"/>
      <c r="LY77" s="265"/>
      <c r="LZ77" s="265"/>
      <c r="MA77" s="265"/>
      <c r="MB77" s="265"/>
      <c r="MC77" s="265"/>
      <c r="MD77" s="265"/>
      <c r="ME77" s="265"/>
      <c r="MF77" s="265"/>
      <c r="MG77" s="265"/>
      <c r="MH77" s="265"/>
      <c r="MI77" s="265"/>
      <c r="MJ77" s="265"/>
      <c r="MK77" s="265"/>
      <c r="ML77" s="265"/>
      <c r="MM77" s="265"/>
      <c r="MN77" s="265"/>
      <c r="MO77" s="265"/>
      <c r="MP77" s="265"/>
      <c r="MQ77" s="265"/>
      <c r="MR77" s="265"/>
      <c r="MS77" s="265"/>
      <c r="MT77" s="265"/>
      <c r="MU77" s="265"/>
      <c r="MV77" s="265"/>
      <c r="MW77" s="265"/>
      <c r="MX77" s="265"/>
      <c r="MY77" s="265"/>
      <c r="MZ77" s="265"/>
      <c r="NA77" s="265"/>
      <c r="NB77" s="265"/>
      <c r="NC77" s="265"/>
      <c r="ND77" s="265"/>
      <c r="NE77" s="265"/>
      <c r="NF77" s="265"/>
      <c r="NG77" s="265"/>
      <c r="NH77" s="265"/>
      <c r="NI77" s="265"/>
      <c r="NJ77" s="265"/>
      <c r="NK77" s="265"/>
      <c r="NL77" s="265"/>
      <c r="NM77" s="265"/>
      <c r="NN77" s="265"/>
      <c r="NO77" s="265"/>
      <c r="NP77" s="265"/>
      <c r="NQ77" s="265"/>
      <c r="NR77" s="265"/>
      <c r="NS77" s="265"/>
      <c r="NT77" s="265"/>
      <c r="NU77" s="265"/>
      <c r="NV77" s="265"/>
      <c r="NW77" s="265"/>
      <c r="NX77" s="265"/>
      <c r="NY77" s="265"/>
      <c r="NZ77" s="265"/>
      <c r="OA77" s="265"/>
      <c r="OB77" s="265"/>
      <c r="OC77" s="265"/>
      <c r="OD77" s="265"/>
      <c r="OE77" s="265"/>
      <c r="OF77" s="265"/>
      <c r="OG77" s="265"/>
      <c r="OH77" s="265"/>
      <c r="OI77" s="265"/>
      <c r="OJ77" s="265"/>
      <c r="OK77" s="265"/>
      <c r="OL77" s="265"/>
      <c r="OM77" s="265"/>
      <c r="ON77" s="265"/>
      <c r="OO77" s="265"/>
      <c r="OP77" s="265"/>
      <c r="OQ77" s="265"/>
      <c r="OR77" s="265"/>
      <c r="OS77" s="265"/>
      <c r="OT77" s="265"/>
      <c r="OU77" s="265"/>
      <c r="OV77" s="265"/>
      <c r="OW77" s="265"/>
      <c r="OX77" s="265"/>
      <c r="OY77" s="265"/>
      <c r="OZ77" s="265"/>
      <c r="PA77" s="265"/>
      <c r="PB77" s="265"/>
      <c r="PC77" s="265"/>
      <c r="PD77" s="265"/>
      <c r="PE77" s="265"/>
      <c r="PF77" s="265"/>
      <c r="PG77" s="265"/>
      <c r="PH77" s="265"/>
      <c r="PI77" s="265"/>
      <c r="PJ77" s="265"/>
      <c r="PK77" s="265"/>
      <c r="PL77" s="265"/>
      <c r="PM77" s="265"/>
      <c r="PN77" s="265"/>
      <c r="PO77" s="265"/>
      <c r="PP77" s="265"/>
      <c r="PQ77" s="265"/>
      <c r="PR77" s="265"/>
      <c r="PS77" s="265"/>
      <c r="PT77" s="265"/>
      <c r="PU77" s="265"/>
      <c r="PV77" s="265"/>
      <c r="PW77" s="265"/>
      <c r="PX77" s="265"/>
      <c r="PY77" s="265"/>
      <c r="PZ77" s="265"/>
      <c r="QA77" s="265"/>
      <c r="QB77" s="265"/>
      <c r="QC77" s="265"/>
      <c r="QD77" s="265"/>
      <c r="QE77" s="265"/>
      <c r="QF77" s="265"/>
      <c r="QG77" s="265"/>
      <c r="QH77" s="265"/>
      <c r="QI77" s="265"/>
      <c r="QJ77" s="265"/>
      <c r="QK77" s="265"/>
      <c r="QL77" s="265"/>
      <c r="QM77" s="265"/>
      <c r="QN77" s="265"/>
      <c r="QO77" s="265"/>
      <c r="QP77" s="265"/>
      <c r="QQ77" s="265"/>
      <c r="QR77" s="265"/>
      <c r="QS77" s="265"/>
      <c r="QT77" s="265"/>
      <c r="QU77" s="265"/>
      <c r="QV77" s="265"/>
      <c r="QW77" s="265"/>
      <c r="QX77" s="265"/>
      <c r="QY77" s="265"/>
      <c r="QZ77" s="265"/>
      <c r="RA77" s="265"/>
      <c r="RB77" s="265"/>
      <c r="RC77" s="265"/>
      <c r="RD77" s="265"/>
      <c r="RE77" s="265"/>
      <c r="RF77" s="265"/>
      <c r="RG77" s="265"/>
      <c r="RH77" s="265"/>
      <c r="RI77" s="265"/>
      <c r="RJ77" s="265"/>
      <c r="RK77" s="265"/>
      <c r="RL77" s="265"/>
      <c r="RM77" s="265"/>
      <c r="RN77" s="265"/>
      <c r="RO77" s="265"/>
      <c r="RP77" s="265"/>
      <c r="RQ77" s="265"/>
      <c r="RR77" s="265"/>
      <c r="RS77" s="265"/>
      <c r="RT77" s="265"/>
      <c r="RU77" s="265"/>
      <c r="RV77" s="265"/>
      <c r="RW77" s="265"/>
      <c r="RX77" s="265"/>
      <c r="RY77" s="265"/>
      <c r="RZ77" s="265"/>
      <c r="SA77" s="265"/>
      <c r="SB77" s="265"/>
      <c r="SC77" s="265"/>
      <c r="SD77" s="265"/>
      <c r="SE77" s="265"/>
      <c r="SF77" s="265"/>
      <c r="SG77" s="265"/>
      <c r="SH77" s="265"/>
      <c r="SI77" s="265"/>
      <c r="SJ77" s="265"/>
      <c r="SK77" s="265"/>
      <c r="SL77" s="265"/>
      <c r="SM77" s="265"/>
      <c r="SN77" s="265"/>
      <c r="SO77" s="265"/>
      <c r="SP77" s="265"/>
      <c r="SQ77" s="265"/>
      <c r="SR77" s="265"/>
      <c r="SS77" s="265"/>
      <c r="ST77" s="265"/>
      <c r="SU77" s="265"/>
      <c r="SV77" s="265"/>
      <c r="SW77" s="265"/>
      <c r="SX77" s="265"/>
      <c r="SY77" s="265"/>
      <c r="SZ77" s="265"/>
      <c r="TA77" s="265"/>
      <c r="TB77" s="265"/>
      <c r="TC77" s="265"/>
      <c r="TD77" s="265"/>
      <c r="TE77" s="265"/>
      <c r="TF77" s="265"/>
      <c r="TG77" s="265"/>
      <c r="TH77" s="265"/>
      <c r="TI77" s="265"/>
      <c r="TJ77" s="265"/>
      <c r="TK77" s="265"/>
      <c r="TL77" s="265"/>
      <c r="TM77" s="265"/>
      <c r="TN77" s="265"/>
      <c r="TO77" s="265"/>
      <c r="TP77" s="265"/>
      <c r="TQ77" s="265"/>
      <c r="TR77" s="265"/>
      <c r="TS77" s="265"/>
      <c r="TT77" s="265"/>
      <c r="TU77" s="265"/>
      <c r="TV77" s="265"/>
      <c r="TW77" s="265"/>
      <c r="TX77" s="265"/>
      <c r="TY77" s="265"/>
      <c r="TZ77" s="265"/>
      <c r="UA77" s="265"/>
      <c r="UB77" s="265"/>
      <c r="UC77" s="265"/>
      <c r="UD77" s="265"/>
      <c r="UE77" s="265"/>
      <c r="UF77" s="265"/>
      <c r="UG77" s="265"/>
      <c r="UH77" s="265"/>
      <c r="UI77" s="265"/>
      <c r="UJ77" s="265"/>
      <c r="UK77" s="265"/>
      <c r="UL77" s="265"/>
      <c r="UM77" s="265"/>
      <c r="UN77" s="265"/>
      <c r="UO77" s="265"/>
      <c r="UP77" s="265"/>
      <c r="UQ77" s="265"/>
      <c r="UR77" s="265"/>
      <c r="US77" s="265"/>
      <c r="UT77" s="265"/>
      <c r="UU77" s="265"/>
      <c r="UV77" s="265"/>
      <c r="UW77" s="265"/>
      <c r="UX77" s="265"/>
      <c r="UY77" s="265"/>
      <c r="UZ77" s="265"/>
      <c r="VA77" s="265"/>
      <c r="VB77" s="265"/>
      <c r="VC77" s="265"/>
      <c r="VD77" s="265"/>
      <c r="VE77" s="265"/>
      <c r="VF77" s="265"/>
      <c r="VG77" s="265"/>
      <c r="VH77" s="265"/>
      <c r="VI77" s="265"/>
      <c r="VJ77" s="265"/>
      <c r="VK77" s="265"/>
      <c r="VL77" s="265"/>
      <c r="VM77" s="265"/>
      <c r="VN77" s="265"/>
      <c r="VO77" s="265"/>
      <c r="VP77" s="265"/>
      <c r="VQ77" s="265"/>
      <c r="VR77" s="265"/>
      <c r="VS77" s="265"/>
      <c r="VT77" s="265"/>
      <c r="VU77" s="265"/>
      <c r="VV77" s="265"/>
      <c r="VW77" s="265"/>
      <c r="VX77" s="265"/>
      <c r="VY77" s="265"/>
      <c r="VZ77" s="265"/>
      <c r="WA77" s="265"/>
      <c r="WB77" s="265"/>
      <c r="WC77" s="265"/>
      <c r="WD77" s="265"/>
      <c r="WE77" s="265"/>
      <c r="WF77" s="265"/>
      <c r="WG77" s="265"/>
      <c r="WH77" s="265"/>
      <c r="WI77" s="265"/>
      <c r="WJ77" s="265"/>
      <c r="WK77" s="265"/>
      <c r="WL77" s="265"/>
      <c r="WM77" s="265"/>
      <c r="WN77" s="265"/>
      <c r="WO77" s="265"/>
      <c r="WP77" s="265"/>
      <c r="WQ77" s="265"/>
      <c r="WR77" s="265"/>
      <c r="WS77" s="265"/>
      <c r="WT77" s="265"/>
      <c r="WU77" s="265"/>
      <c r="WV77" s="265"/>
      <c r="WW77" s="265"/>
      <c r="WX77" s="265"/>
      <c r="WY77" s="265"/>
      <c r="WZ77" s="265"/>
      <c r="XA77" s="265"/>
      <c r="XB77" s="265"/>
      <c r="XC77" s="265"/>
      <c r="XD77" s="265"/>
      <c r="XE77" s="265"/>
      <c r="XF77" s="265"/>
      <c r="XG77" s="265"/>
      <c r="XH77" s="265"/>
      <c r="XI77" s="265"/>
      <c r="XJ77" s="265"/>
      <c r="XK77" s="265"/>
      <c r="XL77" s="265"/>
      <c r="XM77" s="265"/>
      <c r="XN77" s="265"/>
      <c r="XO77" s="265"/>
      <c r="XP77" s="265"/>
      <c r="XQ77" s="265"/>
      <c r="XR77" s="265"/>
      <c r="XS77" s="265"/>
      <c r="XT77" s="265"/>
      <c r="XU77" s="265"/>
      <c r="XV77" s="265"/>
      <c r="XW77" s="265"/>
      <c r="XX77" s="265"/>
      <c r="XY77" s="265"/>
      <c r="XZ77" s="265"/>
      <c r="YA77" s="265"/>
      <c r="YB77" s="265"/>
      <c r="YC77" s="265"/>
      <c r="YD77" s="265"/>
      <c r="YE77" s="265"/>
      <c r="YF77" s="265"/>
      <c r="YG77" s="265"/>
      <c r="YH77" s="265"/>
      <c r="YI77" s="265"/>
      <c r="YJ77" s="265"/>
      <c r="YK77" s="265"/>
      <c r="YL77" s="265"/>
      <c r="YM77" s="265"/>
      <c r="YN77" s="265"/>
      <c r="YO77" s="265"/>
      <c r="YP77" s="265"/>
      <c r="YQ77" s="265"/>
      <c r="YR77" s="265"/>
      <c r="YS77" s="265"/>
      <c r="YT77" s="265"/>
      <c r="YU77" s="265"/>
      <c r="YV77" s="265"/>
      <c r="YW77" s="265"/>
      <c r="YX77" s="265"/>
      <c r="YY77" s="265"/>
      <c r="YZ77" s="265"/>
      <c r="ZA77" s="265"/>
      <c r="ZB77" s="265"/>
      <c r="ZC77" s="265"/>
      <c r="ZD77" s="265"/>
      <c r="ZE77" s="265"/>
      <c r="ZF77" s="265"/>
      <c r="ZG77" s="265"/>
      <c r="ZH77" s="265"/>
      <c r="ZI77" s="265"/>
      <c r="ZJ77" s="265"/>
      <c r="ZK77" s="265"/>
      <c r="ZL77" s="265"/>
      <c r="ZM77" s="265"/>
      <c r="ZN77" s="265"/>
      <c r="ZO77" s="265"/>
      <c r="ZP77" s="265"/>
      <c r="ZQ77" s="265"/>
      <c r="ZR77" s="265"/>
      <c r="ZS77" s="265"/>
      <c r="ZT77" s="265"/>
      <c r="ZU77" s="265"/>
      <c r="ZV77" s="265"/>
      <c r="ZW77" s="265"/>
      <c r="ZX77" s="265"/>
      <c r="ZY77" s="265"/>
      <c r="ZZ77" s="265"/>
      <c r="AAA77" s="265"/>
      <c r="AAB77" s="265"/>
      <c r="AAC77" s="265"/>
      <c r="AAD77" s="265"/>
      <c r="AAE77" s="265"/>
      <c r="AAF77" s="265"/>
      <c r="AAG77" s="265"/>
      <c r="AAH77" s="265"/>
      <c r="AAI77" s="265"/>
      <c r="AAJ77" s="265"/>
      <c r="AAK77" s="265"/>
      <c r="AAL77" s="265"/>
      <c r="AAM77" s="265"/>
      <c r="AAN77" s="265"/>
      <c r="AAO77" s="265"/>
      <c r="AAP77" s="265"/>
      <c r="AAQ77" s="265"/>
      <c r="AAR77" s="265"/>
      <c r="AAS77" s="265"/>
      <c r="AAT77" s="265"/>
      <c r="AAU77" s="265"/>
      <c r="AAV77" s="265"/>
      <c r="AAW77" s="265"/>
      <c r="AAX77" s="265"/>
      <c r="AAY77" s="265"/>
      <c r="AAZ77" s="265"/>
      <c r="ABA77" s="265"/>
      <c r="ABB77" s="265"/>
      <c r="ABC77" s="265"/>
      <c r="ABD77" s="265"/>
      <c r="ABE77" s="265"/>
      <c r="ABF77" s="265"/>
      <c r="ABG77" s="265"/>
      <c r="ABH77" s="265"/>
      <c r="ABI77" s="265"/>
      <c r="ABJ77" s="265"/>
      <c r="ABK77" s="265"/>
      <c r="ABL77" s="265"/>
      <c r="ABM77" s="265"/>
      <c r="ABN77" s="265"/>
      <c r="ABO77" s="265"/>
      <c r="ABP77" s="265"/>
      <c r="ABQ77" s="265"/>
      <c r="ABR77" s="265"/>
      <c r="ABS77" s="265"/>
      <c r="ABT77" s="265"/>
      <c r="ABU77" s="265"/>
      <c r="ABV77" s="265"/>
      <c r="ABW77" s="265"/>
      <c r="ABX77" s="265"/>
      <c r="ABY77" s="265"/>
      <c r="ABZ77" s="265"/>
      <c r="ACA77" s="265"/>
      <c r="ACB77" s="265"/>
      <c r="ACC77" s="265"/>
      <c r="ACD77" s="265"/>
      <c r="ACE77" s="265"/>
      <c r="ACF77" s="265"/>
      <c r="ACG77" s="265"/>
      <c r="ACH77" s="265"/>
      <c r="ACI77" s="265"/>
      <c r="ACJ77" s="265"/>
      <c r="ACK77" s="265"/>
      <c r="ACL77" s="265"/>
      <c r="ACM77" s="265"/>
      <c r="ACN77" s="265"/>
      <c r="ACO77" s="265"/>
      <c r="ACP77" s="265"/>
      <c r="ACQ77" s="265"/>
      <c r="ACR77" s="265"/>
      <c r="ACS77" s="265"/>
      <c r="ACT77" s="265"/>
      <c r="ACU77" s="265"/>
      <c r="ACV77" s="265"/>
      <c r="ACW77" s="265"/>
      <c r="ACX77" s="265"/>
      <c r="ACY77" s="265"/>
      <c r="ACZ77" s="265"/>
      <c r="ADA77" s="265"/>
      <c r="ADB77" s="265"/>
      <c r="ADC77" s="265"/>
      <c r="ADD77" s="265"/>
      <c r="ADE77" s="265"/>
      <c r="ADF77" s="265"/>
      <c r="ADG77" s="265"/>
      <c r="ADH77" s="265"/>
      <c r="ADI77" s="265"/>
      <c r="ADJ77" s="265"/>
      <c r="ADK77" s="265"/>
      <c r="ADL77" s="265"/>
      <c r="ADM77" s="265"/>
      <c r="ADN77" s="265"/>
      <c r="ADO77" s="265"/>
      <c r="ADP77" s="265"/>
      <c r="ADQ77" s="265"/>
      <c r="ADR77" s="265"/>
      <c r="ADS77" s="265"/>
      <c r="ADT77" s="265"/>
      <c r="ADU77" s="265"/>
      <c r="ADV77" s="265"/>
      <c r="ADW77" s="265"/>
      <c r="ADX77" s="265"/>
      <c r="ADY77" s="265"/>
      <c r="ADZ77" s="265"/>
      <c r="AEA77" s="265"/>
      <c r="AEB77" s="265"/>
      <c r="AEC77" s="265"/>
      <c r="AED77" s="265"/>
      <c r="AEE77" s="265"/>
      <c r="AEF77" s="265"/>
      <c r="AEG77" s="265"/>
      <c r="AEH77" s="265"/>
      <c r="AEI77" s="265"/>
      <c r="AEJ77" s="265"/>
      <c r="AEK77" s="265"/>
      <c r="AEL77" s="265"/>
      <c r="AEM77" s="265"/>
      <c r="AEN77" s="265"/>
      <c r="AEO77" s="265"/>
      <c r="AEP77" s="265"/>
      <c r="AEQ77" s="265"/>
      <c r="AER77" s="265"/>
      <c r="AES77" s="265"/>
      <c r="AET77" s="265"/>
      <c r="AEU77" s="265"/>
      <c r="AEV77" s="265"/>
      <c r="AEW77" s="265"/>
      <c r="AEX77" s="265"/>
      <c r="AEY77" s="265"/>
      <c r="AEZ77" s="265"/>
      <c r="AFA77" s="265"/>
      <c r="AFB77" s="265"/>
      <c r="AFC77" s="265"/>
      <c r="AFD77" s="265"/>
      <c r="AFE77" s="265"/>
      <c r="AFF77" s="265"/>
      <c r="AFG77" s="265"/>
      <c r="AFH77" s="265"/>
      <c r="AFI77" s="265"/>
      <c r="AFJ77" s="265"/>
      <c r="AFK77" s="265"/>
      <c r="AFL77" s="265"/>
      <c r="AFM77" s="265"/>
      <c r="AFN77" s="265"/>
      <c r="AFO77" s="265"/>
      <c r="AFP77" s="265"/>
      <c r="AFQ77" s="265"/>
      <c r="AFR77" s="265"/>
      <c r="AFS77" s="265"/>
      <c r="AFT77" s="265"/>
      <c r="AFU77" s="265"/>
      <c r="AFV77" s="265"/>
      <c r="AFW77" s="265"/>
      <c r="AFX77" s="265"/>
      <c r="AFY77" s="265"/>
      <c r="AFZ77" s="265"/>
      <c r="AGA77" s="265"/>
      <c r="AGB77" s="265"/>
      <c r="AGC77" s="265"/>
      <c r="AGD77" s="265"/>
      <c r="AGE77" s="265"/>
      <c r="AGF77" s="265"/>
      <c r="AGG77" s="265"/>
      <c r="AGH77" s="265"/>
      <c r="AGI77" s="265"/>
      <c r="AGJ77" s="265"/>
      <c r="AGK77" s="265"/>
      <c r="AGL77" s="265"/>
      <c r="AGM77" s="265"/>
      <c r="AGN77" s="265"/>
      <c r="AGO77" s="265"/>
      <c r="AGP77" s="265"/>
      <c r="AGQ77" s="265"/>
      <c r="AGR77" s="265"/>
      <c r="AGS77" s="265"/>
      <c r="AGT77" s="265"/>
      <c r="AGU77" s="265"/>
      <c r="AGV77" s="265"/>
      <c r="AGW77" s="265"/>
      <c r="AGX77" s="265"/>
      <c r="AGY77" s="265"/>
      <c r="AGZ77" s="265"/>
      <c r="AHA77" s="265"/>
      <c r="AHB77" s="265"/>
      <c r="AHC77" s="265"/>
      <c r="AHD77" s="265"/>
      <c r="AHE77" s="265"/>
      <c r="AHF77" s="265"/>
      <c r="AHG77" s="265"/>
      <c r="AHH77" s="265"/>
      <c r="AHI77" s="265"/>
      <c r="AHJ77" s="265"/>
      <c r="AHK77" s="265"/>
      <c r="AHL77" s="265"/>
      <c r="AHM77" s="265"/>
      <c r="AHN77" s="265"/>
      <c r="AHO77" s="265"/>
      <c r="AHP77" s="265"/>
      <c r="AHQ77" s="265"/>
      <c r="AHR77" s="265"/>
      <c r="AHS77" s="265"/>
      <c r="AHT77" s="265"/>
      <c r="AHU77" s="265"/>
      <c r="AHV77" s="265"/>
      <c r="AHW77" s="265"/>
      <c r="AHX77" s="265"/>
      <c r="AHY77" s="265"/>
      <c r="AHZ77" s="265"/>
      <c r="AIA77" s="265"/>
      <c r="AIB77" s="265"/>
      <c r="AIC77" s="265"/>
      <c r="AID77" s="265"/>
      <c r="AIE77" s="265"/>
      <c r="AIF77" s="265"/>
      <c r="AIG77" s="265"/>
      <c r="AIH77" s="265"/>
      <c r="AII77" s="265"/>
      <c r="AIJ77" s="265"/>
      <c r="AIK77" s="265"/>
      <c r="AIL77" s="265"/>
      <c r="AIM77" s="265"/>
      <c r="AIN77" s="265"/>
      <c r="AIO77" s="265"/>
      <c r="AIP77" s="265"/>
      <c r="AIQ77" s="265"/>
      <c r="AIR77" s="265"/>
      <c r="AIS77" s="265"/>
      <c r="AIT77" s="265"/>
      <c r="AIU77" s="265"/>
      <c r="AIV77" s="265"/>
      <c r="AIW77" s="265"/>
      <c r="AIX77" s="265"/>
      <c r="AIY77" s="265"/>
      <c r="AIZ77" s="265"/>
      <c r="AJA77" s="265"/>
      <c r="AJB77" s="265"/>
      <c r="AJC77" s="265"/>
      <c r="AJD77" s="265"/>
      <c r="AJE77" s="265"/>
      <c r="AJF77" s="265"/>
      <c r="AJG77" s="265"/>
      <c r="AJH77" s="265"/>
      <c r="AJI77" s="265"/>
      <c r="AJJ77" s="265"/>
      <c r="AJK77" s="265"/>
      <c r="AJL77" s="265"/>
      <c r="AJM77" s="265"/>
      <c r="AJN77" s="265"/>
      <c r="AJO77" s="265"/>
      <c r="AJP77" s="265"/>
      <c r="AJQ77" s="265"/>
      <c r="AJR77" s="265"/>
      <c r="AJS77" s="265"/>
      <c r="AJT77" s="265"/>
      <c r="AJU77" s="265"/>
      <c r="AJV77" s="265"/>
      <c r="AJW77" s="265"/>
      <c r="AJX77" s="265"/>
      <c r="AJY77" s="265"/>
      <c r="AJZ77" s="265"/>
      <c r="AKA77" s="265"/>
      <c r="AKB77" s="265"/>
      <c r="AKC77" s="265"/>
      <c r="AKD77" s="265"/>
      <c r="AKE77" s="265"/>
      <c r="AKF77" s="265"/>
      <c r="AKG77" s="265"/>
      <c r="AKH77" s="265"/>
      <c r="AKI77" s="265"/>
      <c r="AKJ77" s="265"/>
      <c r="AKK77" s="265"/>
      <c r="AKL77" s="265"/>
      <c r="AKM77" s="265"/>
      <c r="AKN77" s="265"/>
      <c r="AKO77" s="265"/>
      <c r="AKP77" s="265"/>
      <c r="AKQ77" s="265"/>
      <c r="AKR77" s="265"/>
      <c r="AKS77" s="265"/>
      <c r="AKT77" s="265"/>
      <c r="AKU77" s="265"/>
      <c r="AKV77" s="265"/>
      <c r="AKW77" s="265"/>
      <c r="AKX77" s="265"/>
      <c r="AKY77" s="265"/>
      <c r="AKZ77" s="265"/>
      <c r="ALA77" s="265"/>
      <c r="ALB77" s="265"/>
      <c r="ALC77" s="265"/>
      <c r="ALD77" s="265"/>
      <c r="ALE77" s="265"/>
      <c r="ALF77" s="265"/>
      <c r="ALG77" s="265"/>
      <c r="ALH77" s="265"/>
      <c r="ALI77" s="265"/>
      <c r="ALJ77" s="265"/>
      <c r="ALK77" s="265"/>
      <c r="ALL77" s="265"/>
      <c r="ALM77" s="265"/>
      <c r="ALN77" s="265"/>
      <c r="ALO77" s="265"/>
      <c r="ALP77" s="265"/>
      <c r="ALQ77" s="265"/>
      <c r="ALR77" s="265"/>
      <c r="ALS77" s="265"/>
      <c r="ALT77" s="265"/>
      <c r="ALU77" s="265"/>
      <c r="ALV77" s="265"/>
      <c r="ALW77" s="265"/>
      <c r="ALX77" s="265"/>
      <c r="ALY77" s="265"/>
      <c r="ALZ77" s="265"/>
      <c r="AMA77" s="265"/>
      <c r="AMB77" s="265"/>
      <c r="AMC77" s="265"/>
      <c r="AMD77" s="265"/>
      <c r="AME77" s="265"/>
      <c r="AMF77" s="265"/>
      <c r="AMG77" s="265"/>
      <c r="AMH77" s="265"/>
      <c r="AMI77" s="265"/>
      <c r="AMJ77" s="265"/>
      <c r="AMK77" s="265"/>
      <c r="AML77" s="265"/>
      <c r="AMM77" s="265"/>
      <c r="AMN77" s="265"/>
      <c r="AMO77" s="265"/>
      <c r="AMP77" s="265"/>
      <c r="AMQ77" s="265"/>
      <c r="AMR77" s="265"/>
      <c r="AMS77" s="265"/>
      <c r="AMT77" s="265"/>
      <c r="AMU77" s="265"/>
      <c r="AMV77" s="265"/>
      <c r="AMW77" s="265"/>
      <c r="AMX77" s="265"/>
      <c r="AMY77" s="265"/>
      <c r="AMZ77" s="265"/>
      <c r="ANA77" s="265"/>
      <c r="ANB77" s="265"/>
      <c r="ANC77" s="265"/>
      <c r="AND77" s="265"/>
      <c r="ANE77" s="265"/>
      <c r="ANF77" s="265"/>
      <c r="ANG77" s="265"/>
      <c r="ANH77" s="265"/>
      <c r="ANI77" s="265"/>
      <c r="ANJ77" s="265"/>
      <c r="ANK77" s="265"/>
      <c r="ANL77" s="265"/>
      <c r="ANM77" s="265"/>
      <c r="ANN77" s="265"/>
      <c r="ANO77" s="265"/>
      <c r="ANP77" s="265"/>
      <c r="ANQ77" s="265"/>
      <c r="ANR77" s="265"/>
      <c r="ANS77" s="265"/>
      <c r="ANT77" s="265"/>
      <c r="ANU77" s="265"/>
      <c r="ANV77" s="265"/>
      <c r="ANW77" s="265"/>
      <c r="ANX77" s="265"/>
      <c r="ANY77" s="265"/>
      <c r="ANZ77" s="265"/>
      <c r="AOA77" s="265"/>
      <c r="AOB77" s="265"/>
      <c r="AOC77" s="265"/>
      <c r="AOD77" s="265"/>
      <c r="AOE77" s="265"/>
      <c r="AOF77" s="265"/>
      <c r="AOG77" s="265"/>
      <c r="AOH77" s="265"/>
      <c r="AOI77" s="265"/>
      <c r="AOJ77" s="265"/>
      <c r="AOK77" s="265"/>
      <c r="AOL77" s="265"/>
      <c r="AOM77" s="265"/>
      <c r="AON77" s="265"/>
      <c r="AOO77" s="265"/>
      <c r="AOP77" s="265"/>
      <c r="AOQ77" s="265"/>
      <c r="AOR77" s="265"/>
      <c r="AOS77" s="265"/>
      <c r="AOT77" s="265"/>
      <c r="AOU77" s="265"/>
      <c r="AOV77" s="265"/>
      <c r="AOW77" s="265"/>
      <c r="AOX77" s="265"/>
      <c r="AOY77" s="265"/>
      <c r="AOZ77" s="265"/>
      <c r="APA77" s="265"/>
      <c r="APB77" s="265"/>
      <c r="APC77" s="265"/>
      <c r="APD77" s="265"/>
      <c r="APE77" s="265"/>
      <c r="APF77" s="265"/>
      <c r="APG77" s="265"/>
      <c r="APH77" s="265"/>
      <c r="API77" s="265"/>
      <c r="APJ77" s="265"/>
      <c r="APK77" s="265"/>
      <c r="APL77" s="265"/>
      <c r="APM77" s="265"/>
      <c r="APN77" s="265"/>
      <c r="APO77" s="265"/>
      <c r="APP77" s="265"/>
      <c r="APQ77" s="265"/>
      <c r="APR77" s="265"/>
      <c r="APS77" s="265"/>
      <c r="APT77" s="265"/>
      <c r="APU77" s="265"/>
      <c r="APV77" s="265"/>
      <c r="APW77" s="265"/>
      <c r="APX77" s="265"/>
      <c r="APY77" s="265"/>
      <c r="APZ77" s="265"/>
    </row>
    <row r="78" spans="1:1118" s="269" customFormat="1" ht="15" customHeight="1" x14ac:dyDescent="0.2">
      <c r="A78" s="192" t="s">
        <v>713</v>
      </c>
      <c r="B78" s="252">
        <v>1315.178235138271</v>
      </c>
      <c r="C78" s="252">
        <v>625.93828388214115</v>
      </c>
      <c r="D78" s="252">
        <v>143.02083835122664</v>
      </c>
      <c r="E78" s="252"/>
      <c r="F78" s="252">
        <v>4058.9668372702859</v>
      </c>
      <c r="G78" s="252">
        <v>8.8443165346970822</v>
      </c>
      <c r="H78" s="252">
        <v>2501.0258962979528</v>
      </c>
      <c r="I78" s="252">
        <v>2935.5405872167821</v>
      </c>
      <c r="J78" s="252">
        <v>262.98465774811689</v>
      </c>
      <c r="K78" s="252">
        <v>1479.5026629857307</v>
      </c>
      <c r="L78" s="252">
        <v>71.654050646128539</v>
      </c>
      <c r="M78" s="252">
        <v>481.28024073248207</v>
      </c>
      <c r="N78" s="252">
        <v>2.8853466487826123</v>
      </c>
      <c r="O78" s="252">
        <v>13886.821953452594</v>
      </c>
      <c r="P78" s="252">
        <v>763.04763924963061</v>
      </c>
      <c r="Q78"/>
      <c r="R78"/>
      <c r="S78" s="193"/>
      <c r="T78" s="750"/>
      <c r="U78"/>
      <c r="V78"/>
      <c r="W78"/>
      <c r="X78"/>
      <c r="Y78"/>
      <c r="Z78"/>
      <c r="AA78"/>
      <c r="AB78"/>
      <c r="AC78"/>
      <c r="AD78"/>
      <c r="AE78"/>
      <c r="AF78"/>
      <c r="AG78"/>
      <c r="AH78"/>
      <c r="AI78" s="22"/>
      <c r="AJ78" s="22"/>
      <c r="AK78" s="22"/>
      <c r="AL78" s="22"/>
      <c r="AM78" s="265"/>
      <c r="AN78" s="265"/>
      <c r="AO78" s="265"/>
      <c r="AP78" s="265"/>
      <c r="AQ78" s="265"/>
      <c r="AR78" s="265"/>
      <c r="AS78" s="265"/>
      <c r="AT78" s="265"/>
      <c r="AU78" s="265"/>
      <c r="AV78" s="265"/>
      <c r="AW78" s="265"/>
      <c r="AX78" s="265"/>
      <c r="AY78" s="265"/>
      <c r="AZ78" s="265"/>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c r="BW78" s="265"/>
      <c r="BX78" s="265"/>
      <c r="BY78" s="265"/>
      <c r="BZ78" s="265"/>
      <c r="CA78" s="265"/>
      <c r="CB78" s="265"/>
      <c r="CC78" s="265"/>
      <c r="CD78" s="265"/>
      <c r="CE78" s="265"/>
      <c r="CF78" s="265"/>
      <c r="CG78" s="265"/>
      <c r="CH78" s="265"/>
      <c r="CI78" s="265"/>
      <c r="CJ78" s="265"/>
      <c r="CK78" s="265"/>
      <c r="CL78" s="265"/>
      <c r="CM78" s="265"/>
      <c r="CN78" s="265"/>
      <c r="CO78" s="265"/>
      <c r="CP78" s="265"/>
      <c r="CQ78" s="265"/>
      <c r="CR78" s="265"/>
      <c r="CS78" s="265"/>
      <c r="CT78" s="265"/>
      <c r="CU78" s="265"/>
      <c r="CV78" s="265"/>
      <c r="CW78" s="265"/>
      <c r="CX78" s="265"/>
      <c r="CY78" s="265"/>
      <c r="CZ78" s="265"/>
      <c r="DA78" s="265"/>
      <c r="DB78" s="265"/>
      <c r="DC78" s="265"/>
      <c r="DD78" s="265"/>
      <c r="DE78" s="265"/>
      <c r="DF78" s="265"/>
      <c r="DG78" s="265"/>
      <c r="DH78" s="265"/>
      <c r="DI78" s="265"/>
      <c r="DJ78" s="265"/>
      <c r="DK78" s="265"/>
      <c r="DL78" s="265"/>
      <c r="DM78" s="265"/>
      <c r="DN78" s="265"/>
      <c r="DO78" s="265"/>
      <c r="DP78" s="265"/>
      <c r="DQ78" s="265"/>
      <c r="DR78" s="265"/>
      <c r="DS78" s="265"/>
      <c r="DT78" s="265"/>
      <c r="DU78" s="265"/>
      <c r="DV78" s="265"/>
      <c r="DW78" s="265"/>
      <c r="DX78" s="265"/>
      <c r="DY78" s="265"/>
      <c r="DZ78" s="265"/>
      <c r="EA78" s="265"/>
      <c r="EB78" s="265"/>
      <c r="EC78" s="265"/>
      <c r="ED78" s="265"/>
      <c r="EE78" s="265"/>
      <c r="EF78" s="265"/>
      <c r="EG78" s="265"/>
      <c r="EH78" s="265"/>
      <c r="EI78" s="265"/>
      <c r="EJ78" s="265"/>
      <c r="EK78" s="265"/>
      <c r="EL78" s="265"/>
      <c r="EM78" s="265"/>
      <c r="EN78" s="265"/>
      <c r="EO78" s="265"/>
      <c r="EP78" s="265"/>
      <c r="EQ78" s="265"/>
      <c r="ER78" s="265"/>
      <c r="ES78" s="265"/>
      <c r="ET78" s="265"/>
      <c r="EU78" s="265"/>
      <c r="EV78" s="265"/>
      <c r="EW78" s="265"/>
      <c r="EX78" s="265"/>
      <c r="EY78" s="265"/>
      <c r="EZ78" s="265"/>
      <c r="FA78" s="265"/>
      <c r="FB78" s="265"/>
      <c r="FC78" s="265"/>
      <c r="FD78" s="265"/>
      <c r="FE78" s="265"/>
      <c r="FF78" s="265"/>
      <c r="FG78" s="265"/>
      <c r="FH78" s="265"/>
      <c r="FI78" s="265"/>
      <c r="FJ78" s="265"/>
      <c r="FK78" s="265"/>
      <c r="FL78" s="265"/>
      <c r="FM78" s="265"/>
      <c r="FN78" s="265"/>
      <c r="FO78" s="265"/>
      <c r="FP78" s="265"/>
      <c r="FQ78" s="265"/>
      <c r="FR78" s="265"/>
      <c r="FS78" s="265"/>
      <c r="FT78" s="265"/>
      <c r="FU78" s="265"/>
      <c r="FV78" s="265"/>
      <c r="FW78" s="265"/>
      <c r="FX78" s="265"/>
      <c r="FY78" s="265"/>
      <c r="FZ78" s="265"/>
      <c r="GA78" s="265"/>
      <c r="GB78" s="265"/>
      <c r="GC78" s="265"/>
      <c r="GD78" s="265"/>
      <c r="GE78" s="265"/>
      <c r="GF78" s="265"/>
      <c r="GG78" s="265"/>
      <c r="GH78" s="265"/>
      <c r="GI78" s="265"/>
      <c r="GJ78" s="265"/>
      <c r="GK78" s="265"/>
      <c r="GL78" s="265"/>
      <c r="GM78" s="265"/>
      <c r="GN78" s="265"/>
      <c r="GO78" s="265"/>
      <c r="GP78" s="265"/>
      <c r="GQ78" s="265"/>
      <c r="GR78" s="265"/>
      <c r="GS78" s="265"/>
      <c r="GT78" s="265"/>
      <c r="GU78" s="265"/>
      <c r="GV78" s="265"/>
      <c r="GW78" s="265"/>
      <c r="GX78" s="265"/>
      <c r="GY78" s="265"/>
      <c r="GZ78" s="265"/>
      <c r="HA78" s="265"/>
      <c r="HB78" s="265"/>
      <c r="HC78" s="265"/>
      <c r="HD78" s="265"/>
      <c r="HE78" s="265"/>
      <c r="HF78" s="265"/>
      <c r="HG78" s="265"/>
      <c r="HH78" s="265"/>
      <c r="HI78" s="265"/>
      <c r="HJ78" s="265"/>
      <c r="HK78" s="265"/>
      <c r="HL78" s="265"/>
      <c r="HM78" s="265"/>
      <c r="HN78" s="265"/>
      <c r="HO78" s="265"/>
      <c r="HP78" s="265"/>
      <c r="HQ78" s="265"/>
      <c r="HR78" s="265"/>
      <c r="HS78" s="265"/>
      <c r="HT78" s="265"/>
      <c r="HU78" s="265"/>
      <c r="HV78" s="265"/>
      <c r="HW78" s="265"/>
      <c r="HX78" s="265"/>
      <c r="HY78" s="265"/>
      <c r="HZ78" s="265"/>
      <c r="IA78" s="265"/>
      <c r="IB78" s="265"/>
      <c r="IC78" s="265"/>
      <c r="ID78" s="265"/>
      <c r="IE78" s="265"/>
      <c r="IF78" s="265"/>
      <c r="IG78" s="265"/>
      <c r="IH78" s="265"/>
      <c r="II78" s="265"/>
      <c r="IJ78" s="265"/>
      <c r="IK78" s="265"/>
      <c r="IL78" s="265"/>
      <c r="IM78" s="265"/>
      <c r="IN78" s="265"/>
      <c r="IO78" s="265"/>
      <c r="IP78" s="265"/>
      <c r="IQ78" s="265"/>
      <c r="IR78" s="265"/>
      <c r="IS78" s="265"/>
      <c r="IT78" s="265"/>
      <c r="IU78" s="265"/>
      <c r="IV78" s="265"/>
      <c r="IW78" s="265"/>
      <c r="IX78" s="265"/>
      <c r="IY78" s="265"/>
      <c r="IZ78" s="265"/>
      <c r="JA78" s="265"/>
      <c r="JB78" s="265"/>
      <c r="JC78" s="265"/>
      <c r="JD78" s="265"/>
      <c r="JE78" s="265"/>
      <c r="JF78" s="265"/>
      <c r="JG78" s="265"/>
      <c r="JH78" s="265"/>
      <c r="JI78" s="265"/>
      <c r="JJ78" s="265"/>
      <c r="JK78" s="265"/>
      <c r="JL78" s="265"/>
      <c r="JM78" s="265"/>
      <c r="JN78" s="265"/>
      <c r="JO78" s="265"/>
      <c r="JP78" s="265"/>
      <c r="JQ78" s="265"/>
      <c r="JR78" s="265"/>
      <c r="JS78" s="265"/>
      <c r="JT78" s="265"/>
      <c r="JU78" s="265"/>
      <c r="JV78" s="265"/>
      <c r="JW78" s="265"/>
      <c r="JX78" s="265"/>
      <c r="JY78" s="265"/>
      <c r="JZ78" s="265"/>
      <c r="KA78" s="265"/>
      <c r="KB78" s="265"/>
      <c r="KC78" s="265"/>
      <c r="KD78" s="265"/>
      <c r="KE78" s="265"/>
      <c r="KF78" s="265"/>
      <c r="KG78" s="265"/>
      <c r="KH78" s="265"/>
      <c r="KI78" s="265"/>
      <c r="KJ78" s="265"/>
      <c r="KK78" s="265"/>
      <c r="KL78" s="265"/>
      <c r="KM78" s="265"/>
      <c r="KN78" s="265"/>
      <c r="KO78" s="265"/>
      <c r="KP78" s="265"/>
      <c r="KQ78" s="265"/>
      <c r="KR78" s="265"/>
      <c r="KS78" s="265"/>
      <c r="KT78" s="265"/>
      <c r="KU78" s="265"/>
      <c r="KV78" s="265"/>
      <c r="KW78" s="265"/>
      <c r="KX78" s="265"/>
      <c r="KY78" s="265"/>
      <c r="KZ78" s="265"/>
      <c r="LA78" s="265"/>
      <c r="LB78" s="265"/>
      <c r="LC78" s="265"/>
      <c r="LD78" s="265"/>
      <c r="LE78" s="265"/>
      <c r="LF78" s="265"/>
      <c r="LG78" s="265"/>
      <c r="LH78" s="265"/>
      <c r="LI78" s="265"/>
      <c r="LJ78" s="265"/>
      <c r="LK78" s="265"/>
      <c r="LL78" s="265"/>
      <c r="LM78" s="265"/>
      <c r="LN78" s="265"/>
      <c r="LO78" s="265"/>
      <c r="LP78" s="265"/>
      <c r="LQ78" s="265"/>
      <c r="LR78" s="265"/>
      <c r="LS78" s="265"/>
      <c r="LT78" s="265"/>
      <c r="LU78" s="265"/>
      <c r="LV78" s="265"/>
      <c r="LW78" s="265"/>
      <c r="LX78" s="265"/>
      <c r="LY78" s="265"/>
      <c r="LZ78" s="265"/>
      <c r="MA78" s="265"/>
      <c r="MB78" s="265"/>
      <c r="MC78" s="265"/>
      <c r="MD78" s="265"/>
      <c r="ME78" s="265"/>
      <c r="MF78" s="265"/>
      <c r="MG78" s="265"/>
      <c r="MH78" s="265"/>
      <c r="MI78" s="265"/>
      <c r="MJ78" s="265"/>
      <c r="MK78" s="265"/>
      <c r="ML78" s="265"/>
      <c r="MM78" s="265"/>
      <c r="MN78" s="265"/>
      <c r="MO78" s="265"/>
      <c r="MP78" s="265"/>
      <c r="MQ78" s="265"/>
      <c r="MR78" s="265"/>
      <c r="MS78" s="265"/>
      <c r="MT78" s="265"/>
      <c r="MU78" s="265"/>
      <c r="MV78" s="265"/>
      <c r="MW78" s="265"/>
      <c r="MX78" s="265"/>
      <c r="MY78" s="265"/>
      <c r="MZ78" s="265"/>
      <c r="NA78" s="265"/>
      <c r="NB78" s="265"/>
      <c r="NC78" s="265"/>
      <c r="ND78" s="265"/>
      <c r="NE78" s="265"/>
      <c r="NF78" s="265"/>
      <c r="NG78" s="265"/>
      <c r="NH78" s="265"/>
      <c r="NI78" s="265"/>
      <c r="NJ78" s="265"/>
      <c r="NK78" s="265"/>
      <c r="NL78" s="265"/>
      <c r="NM78" s="265"/>
      <c r="NN78" s="265"/>
      <c r="NO78" s="265"/>
      <c r="NP78" s="265"/>
      <c r="NQ78" s="265"/>
      <c r="NR78" s="265"/>
      <c r="NS78" s="265"/>
      <c r="NT78" s="265"/>
      <c r="NU78" s="265"/>
      <c r="NV78" s="265"/>
      <c r="NW78" s="265"/>
      <c r="NX78" s="265"/>
      <c r="NY78" s="265"/>
      <c r="NZ78" s="265"/>
      <c r="OA78" s="265"/>
      <c r="OB78" s="265"/>
      <c r="OC78" s="265"/>
      <c r="OD78" s="265"/>
      <c r="OE78" s="265"/>
      <c r="OF78" s="265"/>
      <c r="OG78" s="265"/>
      <c r="OH78" s="265"/>
      <c r="OI78" s="265"/>
      <c r="OJ78" s="265"/>
      <c r="OK78" s="265"/>
      <c r="OL78" s="265"/>
      <c r="OM78" s="265"/>
      <c r="ON78" s="265"/>
      <c r="OO78" s="265"/>
      <c r="OP78" s="265"/>
      <c r="OQ78" s="265"/>
      <c r="OR78" s="265"/>
      <c r="OS78" s="265"/>
      <c r="OT78" s="265"/>
      <c r="OU78" s="265"/>
      <c r="OV78" s="265"/>
      <c r="OW78" s="265"/>
      <c r="OX78" s="265"/>
      <c r="OY78" s="265"/>
      <c r="OZ78" s="265"/>
      <c r="PA78" s="265"/>
      <c r="PB78" s="265"/>
      <c r="PC78" s="265"/>
      <c r="PD78" s="265"/>
      <c r="PE78" s="265"/>
      <c r="PF78" s="265"/>
      <c r="PG78" s="265"/>
      <c r="PH78" s="265"/>
      <c r="PI78" s="265"/>
      <c r="PJ78" s="265"/>
      <c r="PK78" s="265"/>
      <c r="PL78" s="265"/>
      <c r="PM78" s="265"/>
      <c r="PN78" s="265"/>
      <c r="PO78" s="265"/>
      <c r="PP78" s="265"/>
      <c r="PQ78" s="265"/>
      <c r="PR78" s="265"/>
      <c r="PS78" s="265"/>
      <c r="PT78" s="265"/>
      <c r="PU78" s="265"/>
      <c r="PV78" s="265"/>
      <c r="PW78" s="265"/>
      <c r="PX78" s="265"/>
      <c r="PY78" s="265"/>
      <c r="PZ78" s="265"/>
      <c r="QA78" s="265"/>
      <c r="QB78" s="265"/>
      <c r="QC78" s="265"/>
      <c r="QD78" s="265"/>
      <c r="QE78" s="265"/>
      <c r="QF78" s="265"/>
      <c r="QG78" s="265"/>
      <c r="QH78" s="265"/>
      <c r="QI78" s="265"/>
      <c r="QJ78" s="265"/>
      <c r="QK78" s="265"/>
      <c r="QL78" s="265"/>
      <c r="QM78" s="265"/>
      <c r="QN78" s="265"/>
      <c r="QO78" s="265"/>
      <c r="QP78" s="265"/>
      <c r="QQ78" s="265"/>
      <c r="QR78" s="265"/>
      <c r="QS78" s="265"/>
      <c r="QT78" s="265"/>
      <c r="QU78" s="265"/>
      <c r="QV78" s="265"/>
      <c r="QW78" s="265"/>
      <c r="QX78" s="265"/>
      <c r="QY78" s="265"/>
      <c r="QZ78" s="265"/>
      <c r="RA78" s="265"/>
      <c r="RB78" s="265"/>
      <c r="RC78" s="265"/>
      <c r="RD78" s="265"/>
      <c r="RE78" s="265"/>
      <c r="RF78" s="265"/>
      <c r="RG78" s="265"/>
      <c r="RH78" s="265"/>
      <c r="RI78" s="265"/>
      <c r="RJ78" s="265"/>
      <c r="RK78" s="265"/>
      <c r="RL78" s="265"/>
      <c r="RM78" s="265"/>
      <c r="RN78" s="265"/>
      <c r="RO78" s="265"/>
      <c r="RP78" s="265"/>
      <c r="RQ78" s="265"/>
      <c r="RR78" s="265"/>
      <c r="RS78" s="265"/>
      <c r="RT78" s="265"/>
      <c r="RU78" s="265"/>
      <c r="RV78" s="265"/>
      <c r="RW78" s="265"/>
      <c r="RX78" s="265"/>
      <c r="RY78" s="265"/>
      <c r="RZ78" s="265"/>
      <c r="SA78" s="265"/>
      <c r="SB78" s="265"/>
      <c r="SC78" s="265"/>
      <c r="SD78" s="265"/>
      <c r="SE78" s="265"/>
      <c r="SF78" s="265"/>
      <c r="SG78" s="265"/>
      <c r="SH78" s="265"/>
      <c r="SI78" s="265"/>
      <c r="SJ78" s="265"/>
      <c r="SK78" s="265"/>
      <c r="SL78" s="265"/>
      <c r="SM78" s="265"/>
      <c r="SN78" s="265"/>
      <c r="SO78" s="265"/>
      <c r="SP78" s="265"/>
      <c r="SQ78" s="265"/>
      <c r="SR78" s="265"/>
      <c r="SS78" s="265"/>
      <c r="ST78" s="265"/>
      <c r="SU78" s="265"/>
      <c r="SV78" s="265"/>
      <c r="SW78" s="265"/>
      <c r="SX78" s="265"/>
      <c r="SY78" s="265"/>
      <c r="SZ78" s="265"/>
      <c r="TA78" s="265"/>
      <c r="TB78" s="265"/>
      <c r="TC78" s="265"/>
      <c r="TD78" s="265"/>
      <c r="TE78" s="265"/>
      <c r="TF78" s="265"/>
      <c r="TG78" s="265"/>
      <c r="TH78" s="265"/>
      <c r="TI78" s="265"/>
      <c r="TJ78" s="265"/>
      <c r="TK78" s="265"/>
      <c r="TL78" s="265"/>
      <c r="TM78" s="265"/>
      <c r="TN78" s="265"/>
      <c r="TO78" s="265"/>
      <c r="TP78" s="265"/>
      <c r="TQ78" s="265"/>
      <c r="TR78" s="265"/>
      <c r="TS78" s="265"/>
      <c r="TT78" s="265"/>
      <c r="TU78" s="265"/>
      <c r="TV78" s="265"/>
      <c r="TW78" s="265"/>
      <c r="TX78" s="265"/>
      <c r="TY78" s="265"/>
      <c r="TZ78" s="265"/>
      <c r="UA78" s="265"/>
      <c r="UB78" s="265"/>
      <c r="UC78" s="265"/>
      <c r="UD78" s="265"/>
      <c r="UE78" s="265"/>
      <c r="UF78" s="265"/>
      <c r="UG78" s="265"/>
      <c r="UH78" s="265"/>
      <c r="UI78" s="265"/>
      <c r="UJ78" s="265"/>
      <c r="UK78" s="265"/>
      <c r="UL78" s="265"/>
      <c r="UM78" s="265"/>
      <c r="UN78" s="265"/>
      <c r="UO78" s="265"/>
      <c r="UP78" s="265"/>
      <c r="UQ78" s="265"/>
      <c r="UR78" s="265"/>
      <c r="US78" s="265"/>
      <c r="UT78" s="265"/>
      <c r="UU78" s="265"/>
      <c r="UV78" s="265"/>
      <c r="UW78" s="265"/>
      <c r="UX78" s="265"/>
      <c r="UY78" s="265"/>
      <c r="UZ78" s="265"/>
      <c r="VA78" s="265"/>
      <c r="VB78" s="265"/>
      <c r="VC78" s="265"/>
      <c r="VD78" s="265"/>
      <c r="VE78" s="265"/>
      <c r="VF78" s="265"/>
      <c r="VG78" s="265"/>
      <c r="VH78" s="265"/>
      <c r="VI78" s="265"/>
      <c r="VJ78" s="265"/>
      <c r="VK78" s="265"/>
      <c r="VL78" s="265"/>
      <c r="VM78" s="265"/>
      <c r="VN78" s="265"/>
      <c r="VO78" s="265"/>
      <c r="VP78" s="265"/>
      <c r="VQ78" s="265"/>
      <c r="VR78" s="265"/>
      <c r="VS78" s="265"/>
      <c r="VT78" s="265"/>
      <c r="VU78" s="265"/>
      <c r="VV78" s="265"/>
      <c r="VW78" s="265"/>
      <c r="VX78" s="265"/>
      <c r="VY78" s="265"/>
      <c r="VZ78" s="265"/>
      <c r="WA78" s="265"/>
      <c r="WB78" s="265"/>
      <c r="WC78" s="265"/>
      <c r="WD78" s="265"/>
      <c r="WE78" s="265"/>
      <c r="WF78" s="265"/>
      <c r="WG78" s="265"/>
      <c r="WH78" s="265"/>
      <c r="WI78" s="265"/>
      <c r="WJ78" s="265"/>
      <c r="WK78" s="265"/>
      <c r="WL78" s="265"/>
      <c r="WM78" s="265"/>
      <c r="WN78" s="265"/>
      <c r="WO78" s="265"/>
      <c r="WP78" s="265"/>
      <c r="WQ78" s="265"/>
      <c r="WR78" s="265"/>
      <c r="WS78" s="265"/>
      <c r="WT78" s="265"/>
      <c r="WU78" s="265"/>
      <c r="WV78" s="265"/>
      <c r="WW78" s="265"/>
      <c r="WX78" s="265"/>
      <c r="WY78" s="265"/>
      <c r="WZ78" s="265"/>
      <c r="XA78" s="265"/>
      <c r="XB78" s="265"/>
      <c r="XC78" s="265"/>
      <c r="XD78" s="265"/>
      <c r="XE78" s="265"/>
      <c r="XF78" s="265"/>
      <c r="XG78" s="265"/>
      <c r="XH78" s="265"/>
      <c r="XI78" s="265"/>
      <c r="XJ78" s="265"/>
      <c r="XK78" s="265"/>
      <c r="XL78" s="265"/>
      <c r="XM78" s="265"/>
      <c r="XN78" s="265"/>
      <c r="XO78" s="265"/>
      <c r="XP78" s="265"/>
      <c r="XQ78" s="265"/>
      <c r="XR78" s="265"/>
      <c r="XS78" s="265"/>
      <c r="XT78" s="265"/>
      <c r="XU78" s="265"/>
      <c r="XV78" s="265"/>
      <c r="XW78" s="265"/>
      <c r="XX78" s="265"/>
      <c r="XY78" s="265"/>
      <c r="XZ78" s="265"/>
      <c r="YA78" s="265"/>
      <c r="YB78" s="265"/>
      <c r="YC78" s="265"/>
      <c r="YD78" s="265"/>
      <c r="YE78" s="265"/>
      <c r="YF78" s="265"/>
      <c r="YG78" s="265"/>
      <c r="YH78" s="265"/>
      <c r="YI78" s="265"/>
      <c r="YJ78" s="265"/>
      <c r="YK78" s="265"/>
      <c r="YL78" s="265"/>
      <c r="YM78" s="265"/>
      <c r="YN78" s="265"/>
      <c r="YO78" s="265"/>
      <c r="YP78" s="265"/>
      <c r="YQ78" s="265"/>
      <c r="YR78" s="265"/>
      <c r="YS78" s="265"/>
      <c r="YT78" s="265"/>
      <c r="YU78" s="265"/>
      <c r="YV78" s="265"/>
      <c r="YW78" s="265"/>
      <c r="YX78" s="265"/>
      <c r="YY78" s="265"/>
      <c r="YZ78" s="265"/>
      <c r="ZA78" s="265"/>
      <c r="ZB78" s="265"/>
      <c r="ZC78" s="265"/>
      <c r="ZD78" s="265"/>
      <c r="ZE78" s="265"/>
      <c r="ZF78" s="265"/>
      <c r="ZG78" s="265"/>
      <c r="ZH78" s="265"/>
      <c r="ZI78" s="265"/>
      <c r="ZJ78" s="265"/>
      <c r="ZK78" s="265"/>
      <c r="ZL78" s="265"/>
      <c r="ZM78" s="265"/>
      <c r="ZN78" s="265"/>
      <c r="ZO78" s="265"/>
      <c r="ZP78" s="265"/>
      <c r="ZQ78" s="265"/>
      <c r="ZR78" s="265"/>
      <c r="ZS78" s="265"/>
      <c r="ZT78" s="265"/>
      <c r="ZU78" s="265"/>
      <c r="ZV78" s="265"/>
      <c r="ZW78" s="265"/>
      <c r="ZX78" s="265"/>
      <c r="ZY78" s="265"/>
      <c r="ZZ78" s="265"/>
      <c r="AAA78" s="265"/>
      <c r="AAB78" s="265"/>
      <c r="AAC78" s="265"/>
      <c r="AAD78" s="265"/>
      <c r="AAE78" s="265"/>
      <c r="AAF78" s="265"/>
      <c r="AAG78" s="265"/>
      <c r="AAH78" s="265"/>
      <c r="AAI78" s="265"/>
      <c r="AAJ78" s="265"/>
      <c r="AAK78" s="265"/>
      <c r="AAL78" s="265"/>
      <c r="AAM78" s="265"/>
      <c r="AAN78" s="265"/>
      <c r="AAO78" s="265"/>
      <c r="AAP78" s="265"/>
      <c r="AAQ78" s="265"/>
      <c r="AAR78" s="265"/>
      <c r="AAS78" s="265"/>
      <c r="AAT78" s="265"/>
      <c r="AAU78" s="265"/>
      <c r="AAV78" s="265"/>
      <c r="AAW78" s="265"/>
      <c r="AAX78" s="265"/>
      <c r="AAY78" s="265"/>
      <c r="AAZ78" s="265"/>
      <c r="ABA78" s="265"/>
      <c r="ABB78" s="265"/>
      <c r="ABC78" s="265"/>
      <c r="ABD78" s="265"/>
      <c r="ABE78" s="265"/>
      <c r="ABF78" s="265"/>
      <c r="ABG78" s="265"/>
      <c r="ABH78" s="265"/>
      <c r="ABI78" s="265"/>
      <c r="ABJ78" s="265"/>
      <c r="ABK78" s="265"/>
      <c r="ABL78" s="265"/>
      <c r="ABM78" s="265"/>
      <c r="ABN78" s="265"/>
      <c r="ABO78" s="265"/>
      <c r="ABP78" s="265"/>
      <c r="ABQ78" s="265"/>
      <c r="ABR78" s="265"/>
      <c r="ABS78" s="265"/>
      <c r="ABT78" s="265"/>
      <c r="ABU78" s="265"/>
      <c r="ABV78" s="265"/>
      <c r="ABW78" s="265"/>
      <c r="ABX78" s="265"/>
      <c r="ABY78" s="265"/>
      <c r="ABZ78" s="265"/>
      <c r="ACA78" s="265"/>
      <c r="ACB78" s="265"/>
      <c r="ACC78" s="265"/>
      <c r="ACD78" s="265"/>
      <c r="ACE78" s="265"/>
      <c r="ACF78" s="265"/>
      <c r="ACG78" s="265"/>
      <c r="ACH78" s="265"/>
      <c r="ACI78" s="265"/>
      <c r="ACJ78" s="265"/>
      <c r="ACK78" s="265"/>
      <c r="ACL78" s="265"/>
      <c r="ACM78" s="265"/>
      <c r="ACN78" s="265"/>
      <c r="ACO78" s="265"/>
      <c r="ACP78" s="265"/>
      <c r="ACQ78" s="265"/>
      <c r="ACR78" s="265"/>
      <c r="ACS78" s="265"/>
      <c r="ACT78" s="265"/>
      <c r="ACU78" s="265"/>
      <c r="ACV78" s="265"/>
      <c r="ACW78" s="265"/>
      <c r="ACX78" s="265"/>
      <c r="ACY78" s="265"/>
      <c r="ACZ78" s="265"/>
      <c r="ADA78" s="265"/>
      <c r="ADB78" s="265"/>
      <c r="ADC78" s="265"/>
      <c r="ADD78" s="265"/>
      <c r="ADE78" s="265"/>
      <c r="ADF78" s="265"/>
      <c r="ADG78" s="265"/>
      <c r="ADH78" s="265"/>
      <c r="ADI78" s="265"/>
      <c r="ADJ78" s="265"/>
      <c r="ADK78" s="265"/>
      <c r="ADL78" s="265"/>
      <c r="ADM78" s="265"/>
      <c r="ADN78" s="265"/>
      <c r="ADO78" s="265"/>
      <c r="ADP78" s="265"/>
      <c r="ADQ78" s="265"/>
      <c r="ADR78" s="265"/>
      <c r="ADS78" s="265"/>
      <c r="ADT78" s="265"/>
      <c r="ADU78" s="265"/>
      <c r="ADV78" s="265"/>
      <c r="ADW78" s="265"/>
      <c r="ADX78" s="265"/>
      <c r="ADY78" s="265"/>
      <c r="ADZ78" s="265"/>
      <c r="AEA78" s="265"/>
      <c r="AEB78" s="265"/>
      <c r="AEC78" s="265"/>
      <c r="AED78" s="265"/>
      <c r="AEE78" s="265"/>
      <c r="AEF78" s="265"/>
      <c r="AEG78" s="265"/>
      <c r="AEH78" s="265"/>
      <c r="AEI78" s="265"/>
      <c r="AEJ78" s="265"/>
      <c r="AEK78" s="265"/>
      <c r="AEL78" s="265"/>
      <c r="AEM78" s="265"/>
      <c r="AEN78" s="265"/>
      <c r="AEO78" s="265"/>
      <c r="AEP78" s="265"/>
      <c r="AEQ78" s="265"/>
      <c r="AER78" s="265"/>
      <c r="AES78" s="265"/>
      <c r="AET78" s="265"/>
      <c r="AEU78" s="265"/>
      <c r="AEV78" s="265"/>
      <c r="AEW78" s="265"/>
      <c r="AEX78" s="265"/>
      <c r="AEY78" s="265"/>
      <c r="AEZ78" s="265"/>
      <c r="AFA78" s="265"/>
      <c r="AFB78" s="265"/>
      <c r="AFC78" s="265"/>
      <c r="AFD78" s="265"/>
      <c r="AFE78" s="265"/>
      <c r="AFF78" s="265"/>
      <c r="AFG78" s="265"/>
      <c r="AFH78" s="265"/>
      <c r="AFI78" s="265"/>
      <c r="AFJ78" s="265"/>
      <c r="AFK78" s="265"/>
      <c r="AFL78" s="265"/>
      <c r="AFM78" s="265"/>
      <c r="AFN78" s="265"/>
      <c r="AFO78" s="265"/>
      <c r="AFP78" s="265"/>
      <c r="AFQ78" s="265"/>
      <c r="AFR78" s="265"/>
      <c r="AFS78" s="265"/>
      <c r="AFT78" s="265"/>
      <c r="AFU78" s="265"/>
      <c r="AFV78" s="265"/>
      <c r="AFW78" s="265"/>
      <c r="AFX78" s="265"/>
      <c r="AFY78" s="265"/>
      <c r="AFZ78" s="265"/>
      <c r="AGA78" s="265"/>
      <c r="AGB78" s="265"/>
      <c r="AGC78" s="265"/>
      <c r="AGD78" s="265"/>
      <c r="AGE78" s="265"/>
      <c r="AGF78" s="265"/>
      <c r="AGG78" s="265"/>
      <c r="AGH78" s="265"/>
      <c r="AGI78" s="265"/>
      <c r="AGJ78" s="265"/>
      <c r="AGK78" s="265"/>
      <c r="AGL78" s="265"/>
      <c r="AGM78" s="265"/>
      <c r="AGN78" s="265"/>
      <c r="AGO78" s="265"/>
      <c r="AGP78" s="265"/>
      <c r="AGQ78" s="265"/>
      <c r="AGR78" s="265"/>
      <c r="AGS78" s="265"/>
      <c r="AGT78" s="265"/>
      <c r="AGU78" s="265"/>
      <c r="AGV78" s="265"/>
      <c r="AGW78" s="265"/>
      <c r="AGX78" s="265"/>
      <c r="AGY78" s="265"/>
      <c r="AGZ78" s="265"/>
      <c r="AHA78" s="265"/>
      <c r="AHB78" s="265"/>
      <c r="AHC78" s="265"/>
      <c r="AHD78" s="265"/>
      <c r="AHE78" s="265"/>
      <c r="AHF78" s="265"/>
      <c r="AHG78" s="265"/>
      <c r="AHH78" s="265"/>
      <c r="AHI78" s="265"/>
      <c r="AHJ78" s="265"/>
      <c r="AHK78" s="265"/>
      <c r="AHL78" s="265"/>
      <c r="AHM78" s="265"/>
      <c r="AHN78" s="265"/>
      <c r="AHO78" s="265"/>
      <c r="AHP78" s="265"/>
      <c r="AHQ78" s="265"/>
      <c r="AHR78" s="265"/>
      <c r="AHS78" s="265"/>
      <c r="AHT78" s="265"/>
      <c r="AHU78" s="265"/>
      <c r="AHV78" s="265"/>
      <c r="AHW78" s="265"/>
      <c r="AHX78" s="265"/>
      <c r="AHY78" s="265"/>
      <c r="AHZ78" s="265"/>
      <c r="AIA78" s="265"/>
      <c r="AIB78" s="265"/>
      <c r="AIC78" s="265"/>
      <c r="AID78" s="265"/>
      <c r="AIE78" s="265"/>
      <c r="AIF78" s="265"/>
      <c r="AIG78" s="265"/>
      <c r="AIH78" s="265"/>
      <c r="AII78" s="265"/>
      <c r="AIJ78" s="265"/>
      <c r="AIK78" s="265"/>
      <c r="AIL78" s="265"/>
      <c r="AIM78" s="265"/>
      <c r="AIN78" s="265"/>
      <c r="AIO78" s="265"/>
      <c r="AIP78" s="265"/>
      <c r="AIQ78" s="265"/>
      <c r="AIR78" s="265"/>
      <c r="AIS78" s="265"/>
      <c r="AIT78" s="265"/>
      <c r="AIU78" s="265"/>
      <c r="AIV78" s="265"/>
      <c r="AIW78" s="265"/>
      <c r="AIX78" s="265"/>
      <c r="AIY78" s="265"/>
      <c r="AIZ78" s="265"/>
      <c r="AJA78" s="265"/>
      <c r="AJB78" s="265"/>
      <c r="AJC78" s="265"/>
      <c r="AJD78" s="265"/>
      <c r="AJE78" s="265"/>
      <c r="AJF78" s="265"/>
      <c r="AJG78" s="265"/>
      <c r="AJH78" s="265"/>
      <c r="AJI78" s="265"/>
      <c r="AJJ78" s="265"/>
      <c r="AJK78" s="265"/>
      <c r="AJL78" s="265"/>
      <c r="AJM78" s="265"/>
      <c r="AJN78" s="265"/>
      <c r="AJO78" s="265"/>
      <c r="AJP78" s="265"/>
      <c r="AJQ78" s="265"/>
      <c r="AJR78" s="265"/>
      <c r="AJS78" s="265"/>
      <c r="AJT78" s="265"/>
      <c r="AJU78" s="265"/>
      <c r="AJV78" s="265"/>
      <c r="AJW78" s="265"/>
      <c r="AJX78" s="265"/>
      <c r="AJY78" s="265"/>
      <c r="AJZ78" s="265"/>
      <c r="AKA78" s="265"/>
      <c r="AKB78" s="265"/>
      <c r="AKC78" s="265"/>
      <c r="AKD78" s="265"/>
      <c r="AKE78" s="265"/>
      <c r="AKF78" s="265"/>
      <c r="AKG78" s="265"/>
      <c r="AKH78" s="265"/>
      <c r="AKI78" s="265"/>
      <c r="AKJ78" s="265"/>
      <c r="AKK78" s="265"/>
      <c r="AKL78" s="265"/>
      <c r="AKM78" s="265"/>
      <c r="AKN78" s="265"/>
      <c r="AKO78" s="265"/>
      <c r="AKP78" s="265"/>
      <c r="AKQ78" s="265"/>
      <c r="AKR78" s="265"/>
      <c r="AKS78" s="265"/>
      <c r="AKT78" s="265"/>
      <c r="AKU78" s="265"/>
      <c r="AKV78" s="265"/>
      <c r="AKW78" s="265"/>
      <c r="AKX78" s="265"/>
      <c r="AKY78" s="265"/>
      <c r="AKZ78" s="265"/>
      <c r="ALA78" s="265"/>
      <c r="ALB78" s="265"/>
      <c r="ALC78" s="265"/>
      <c r="ALD78" s="265"/>
      <c r="ALE78" s="265"/>
      <c r="ALF78" s="265"/>
      <c r="ALG78" s="265"/>
      <c r="ALH78" s="265"/>
      <c r="ALI78" s="265"/>
      <c r="ALJ78" s="265"/>
      <c r="ALK78" s="265"/>
      <c r="ALL78" s="265"/>
      <c r="ALM78" s="265"/>
      <c r="ALN78" s="265"/>
      <c r="ALO78" s="265"/>
      <c r="ALP78" s="265"/>
      <c r="ALQ78" s="265"/>
      <c r="ALR78" s="265"/>
      <c r="ALS78" s="265"/>
      <c r="ALT78" s="265"/>
      <c r="ALU78" s="265"/>
      <c r="ALV78" s="265"/>
      <c r="ALW78" s="265"/>
      <c r="ALX78" s="265"/>
      <c r="ALY78" s="265"/>
      <c r="ALZ78" s="265"/>
      <c r="AMA78" s="265"/>
      <c r="AMB78" s="265"/>
      <c r="AMC78" s="265"/>
      <c r="AMD78" s="265"/>
      <c r="AME78" s="265"/>
      <c r="AMF78" s="265"/>
      <c r="AMG78" s="265"/>
      <c r="AMH78" s="265"/>
      <c r="AMI78" s="265"/>
      <c r="AMJ78" s="265"/>
      <c r="AMK78" s="265"/>
      <c r="AML78" s="265"/>
      <c r="AMM78" s="265"/>
      <c r="AMN78" s="265"/>
      <c r="AMO78" s="265"/>
      <c r="AMP78" s="265"/>
      <c r="AMQ78" s="265"/>
      <c r="AMR78" s="265"/>
      <c r="AMS78" s="265"/>
      <c r="AMT78" s="265"/>
      <c r="AMU78" s="265"/>
      <c r="AMV78" s="265"/>
      <c r="AMW78" s="265"/>
      <c r="AMX78" s="265"/>
      <c r="AMY78" s="265"/>
      <c r="AMZ78" s="265"/>
      <c r="ANA78" s="265"/>
      <c r="ANB78" s="265"/>
      <c r="ANC78" s="265"/>
      <c r="AND78" s="265"/>
      <c r="ANE78" s="265"/>
      <c r="ANF78" s="265"/>
      <c r="ANG78" s="265"/>
      <c r="ANH78" s="265"/>
      <c r="ANI78" s="265"/>
      <c r="ANJ78" s="265"/>
      <c r="ANK78" s="265"/>
      <c r="ANL78" s="265"/>
      <c r="ANM78" s="265"/>
      <c r="ANN78" s="265"/>
      <c r="ANO78" s="265"/>
      <c r="ANP78" s="265"/>
      <c r="ANQ78" s="265"/>
      <c r="ANR78" s="265"/>
      <c r="ANS78" s="265"/>
      <c r="ANT78" s="265"/>
      <c r="ANU78" s="265"/>
      <c r="ANV78" s="265"/>
      <c r="ANW78" s="265"/>
      <c r="ANX78" s="265"/>
      <c r="ANY78" s="265"/>
      <c r="ANZ78" s="265"/>
      <c r="AOA78" s="265"/>
      <c r="AOB78" s="265"/>
      <c r="AOC78" s="265"/>
      <c r="AOD78" s="265"/>
      <c r="AOE78" s="265"/>
      <c r="AOF78" s="265"/>
      <c r="AOG78" s="265"/>
      <c r="AOH78" s="265"/>
      <c r="AOI78" s="265"/>
      <c r="AOJ78" s="265"/>
      <c r="AOK78" s="265"/>
      <c r="AOL78" s="265"/>
      <c r="AOM78" s="265"/>
      <c r="AON78" s="265"/>
      <c r="AOO78" s="265"/>
      <c r="AOP78" s="265"/>
      <c r="AOQ78" s="265"/>
      <c r="AOR78" s="265"/>
      <c r="AOS78" s="265"/>
      <c r="AOT78" s="265"/>
      <c r="AOU78" s="265"/>
      <c r="AOV78" s="265"/>
      <c r="AOW78" s="265"/>
      <c r="AOX78" s="265"/>
      <c r="AOY78" s="265"/>
      <c r="AOZ78" s="265"/>
      <c r="APA78" s="265"/>
      <c r="APB78" s="265"/>
      <c r="APC78" s="265"/>
      <c r="APD78" s="265"/>
      <c r="APE78" s="265"/>
      <c r="APF78" s="265"/>
      <c r="APG78" s="265"/>
      <c r="APH78" s="265"/>
      <c r="API78" s="265"/>
      <c r="APJ78" s="265"/>
      <c r="APK78" s="265"/>
      <c r="APL78" s="265"/>
      <c r="APM78" s="265"/>
      <c r="APN78" s="265"/>
      <c r="APO78" s="265"/>
      <c r="APP78" s="265"/>
      <c r="APQ78" s="265"/>
      <c r="APR78" s="265"/>
      <c r="APS78" s="265"/>
      <c r="APT78" s="265"/>
      <c r="APU78" s="265"/>
      <c r="APV78" s="265"/>
      <c r="APW78" s="265"/>
      <c r="APX78" s="265"/>
      <c r="APY78" s="265"/>
      <c r="APZ78" s="265"/>
    </row>
    <row r="79" spans="1:1118" s="269" customFormat="1" ht="15" customHeight="1" x14ac:dyDescent="0.2">
      <c r="A79" s="192" t="s">
        <v>714</v>
      </c>
      <c r="B79" s="252">
        <v>2378.3300919152084</v>
      </c>
      <c r="C79" s="252">
        <v>1418.5444757995174</v>
      </c>
      <c r="D79" s="252">
        <v>151.56757468700411</v>
      </c>
      <c r="E79" s="252"/>
      <c r="F79" s="252">
        <v>5627.2969162931304</v>
      </c>
      <c r="G79" s="252">
        <v>20.591103977747451</v>
      </c>
      <c r="H79" s="252">
        <v>4255.6231546384679</v>
      </c>
      <c r="I79" s="252">
        <v>2161.3215733560392</v>
      </c>
      <c r="J79" s="252">
        <v>383.64800415002031</v>
      </c>
      <c r="K79" s="252">
        <v>1388.5250310475176</v>
      </c>
      <c r="L79" s="252">
        <v>169.07318274293493</v>
      </c>
      <c r="M79" s="252">
        <v>547.693270146636</v>
      </c>
      <c r="N79" s="252">
        <v>5.9447709620208062</v>
      </c>
      <c r="O79" s="252">
        <v>18508.159149716244</v>
      </c>
      <c r="P79" s="252">
        <v>889.13361675249939</v>
      </c>
      <c r="Q79"/>
      <c r="R79"/>
      <c r="S79" s="193"/>
      <c r="T79" s="750"/>
      <c r="U79"/>
      <c r="V79"/>
      <c r="W79"/>
      <c r="X79"/>
      <c r="Y79"/>
      <c r="Z79"/>
      <c r="AA79"/>
      <c r="AB79"/>
      <c r="AC79"/>
      <c r="AD79"/>
      <c r="AE79"/>
      <c r="AF79"/>
      <c r="AG79"/>
      <c r="AH79"/>
      <c r="AI79" s="22"/>
      <c r="AJ79" s="22"/>
      <c r="AK79" s="22"/>
      <c r="AL79" s="22"/>
      <c r="AM79" s="265"/>
      <c r="AN79" s="265"/>
      <c r="AO79" s="265"/>
      <c r="AP79" s="265"/>
      <c r="AQ79" s="265"/>
      <c r="AR79" s="265"/>
      <c r="AS79" s="265"/>
      <c r="AT79" s="265"/>
      <c r="AU79" s="265"/>
      <c r="AV79" s="265"/>
      <c r="AW79" s="265"/>
      <c r="AX79" s="265"/>
      <c r="AY79" s="265"/>
      <c r="AZ79" s="265"/>
      <c r="BA79" s="265"/>
      <c r="BB79" s="265"/>
      <c r="BC79" s="265"/>
      <c r="BD79" s="265"/>
      <c r="BE79" s="265"/>
      <c r="BF79" s="265"/>
      <c r="BG79" s="265"/>
      <c r="BH79" s="265"/>
      <c r="BI79" s="265"/>
      <c r="BJ79" s="265"/>
      <c r="BK79" s="265"/>
      <c r="BL79" s="265"/>
      <c r="BM79" s="265"/>
      <c r="BN79" s="265"/>
      <c r="BO79" s="265"/>
      <c r="BP79" s="265"/>
      <c r="BQ79" s="265"/>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c r="DM79" s="265"/>
      <c r="DN79" s="265"/>
      <c r="DO79" s="265"/>
      <c r="DP79" s="265"/>
      <c r="DQ79" s="265"/>
      <c r="DR79" s="265"/>
      <c r="DS79" s="265"/>
      <c r="DT79" s="265"/>
      <c r="DU79" s="265"/>
      <c r="DV79" s="265"/>
      <c r="DW79" s="265"/>
      <c r="DX79" s="265"/>
      <c r="DY79" s="265"/>
      <c r="DZ79" s="265"/>
      <c r="EA79" s="265"/>
      <c r="EB79" s="265"/>
      <c r="EC79" s="265"/>
      <c r="ED79" s="265"/>
      <c r="EE79" s="265"/>
      <c r="EF79" s="265"/>
      <c r="EG79" s="265"/>
      <c r="EH79" s="265"/>
      <c r="EI79" s="265"/>
      <c r="EJ79" s="265"/>
      <c r="EK79" s="265"/>
      <c r="EL79" s="265"/>
      <c r="EM79" s="265"/>
      <c r="EN79" s="265"/>
      <c r="EO79" s="265"/>
      <c r="EP79" s="265"/>
      <c r="EQ79" s="265"/>
      <c r="ER79" s="265"/>
      <c r="ES79" s="265"/>
      <c r="ET79" s="265"/>
      <c r="EU79" s="265"/>
      <c r="EV79" s="265"/>
      <c r="EW79" s="265"/>
      <c r="EX79" s="265"/>
      <c r="EY79" s="265"/>
      <c r="EZ79" s="265"/>
      <c r="FA79" s="265"/>
      <c r="FB79" s="265"/>
      <c r="FC79" s="265"/>
      <c r="FD79" s="265"/>
      <c r="FE79" s="265"/>
      <c r="FF79" s="265"/>
      <c r="FG79" s="265"/>
      <c r="FH79" s="265"/>
      <c r="FI79" s="265"/>
      <c r="FJ79" s="265"/>
      <c r="FK79" s="265"/>
      <c r="FL79" s="265"/>
      <c r="FM79" s="265"/>
      <c r="FN79" s="265"/>
      <c r="FO79" s="265"/>
      <c r="FP79" s="265"/>
      <c r="FQ79" s="265"/>
      <c r="FR79" s="265"/>
      <c r="FS79" s="265"/>
      <c r="FT79" s="265"/>
      <c r="FU79" s="265"/>
      <c r="FV79" s="265"/>
      <c r="FW79" s="265"/>
      <c r="FX79" s="265"/>
      <c r="FY79" s="265"/>
      <c r="FZ79" s="265"/>
      <c r="GA79" s="265"/>
      <c r="GB79" s="265"/>
      <c r="GC79" s="265"/>
      <c r="GD79" s="265"/>
      <c r="GE79" s="265"/>
      <c r="GF79" s="265"/>
      <c r="GG79" s="265"/>
      <c r="GH79" s="265"/>
      <c r="GI79" s="265"/>
      <c r="GJ79" s="265"/>
      <c r="GK79" s="265"/>
      <c r="GL79" s="265"/>
      <c r="GM79" s="265"/>
      <c r="GN79" s="265"/>
      <c r="GO79" s="265"/>
      <c r="GP79" s="265"/>
      <c r="GQ79" s="265"/>
      <c r="GR79" s="265"/>
      <c r="GS79" s="265"/>
      <c r="GT79" s="265"/>
      <c r="GU79" s="265"/>
      <c r="GV79" s="265"/>
      <c r="GW79" s="265"/>
      <c r="GX79" s="265"/>
      <c r="GY79" s="265"/>
      <c r="GZ79" s="265"/>
      <c r="HA79" s="265"/>
      <c r="HB79" s="265"/>
      <c r="HC79" s="265"/>
      <c r="HD79" s="265"/>
      <c r="HE79" s="265"/>
      <c r="HF79" s="265"/>
      <c r="HG79" s="265"/>
      <c r="HH79" s="265"/>
      <c r="HI79" s="265"/>
      <c r="HJ79" s="265"/>
      <c r="HK79" s="265"/>
      <c r="HL79" s="265"/>
      <c r="HM79" s="265"/>
      <c r="HN79" s="265"/>
      <c r="HO79" s="265"/>
      <c r="HP79" s="265"/>
      <c r="HQ79" s="265"/>
      <c r="HR79" s="265"/>
      <c r="HS79" s="265"/>
      <c r="HT79" s="265"/>
      <c r="HU79" s="265"/>
      <c r="HV79" s="265"/>
      <c r="HW79" s="265"/>
      <c r="HX79" s="265"/>
      <c r="HY79" s="265"/>
      <c r="HZ79" s="265"/>
      <c r="IA79" s="265"/>
      <c r="IB79" s="265"/>
      <c r="IC79" s="265"/>
      <c r="ID79" s="265"/>
      <c r="IE79" s="265"/>
      <c r="IF79" s="265"/>
      <c r="IG79" s="265"/>
      <c r="IH79" s="265"/>
      <c r="II79" s="265"/>
      <c r="IJ79" s="265"/>
      <c r="IK79" s="265"/>
      <c r="IL79" s="265"/>
      <c r="IM79" s="265"/>
      <c r="IN79" s="265"/>
      <c r="IO79" s="265"/>
      <c r="IP79" s="265"/>
      <c r="IQ79" s="265"/>
      <c r="IR79" s="265"/>
      <c r="IS79" s="265"/>
      <c r="IT79" s="265"/>
      <c r="IU79" s="265"/>
      <c r="IV79" s="265"/>
      <c r="IW79" s="265"/>
      <c r="IX79" s="265"/>
      <c r="IY79" s="265"/>
      <c r="IZ79" s="265"/>
      <c r="JA79" s="265"/>
      <c r="JB79" s="265"/>
      <c r="JC79" s="265"/>
      <c r="JD79" s="265"/>
      <c r="JE79" s="265"/>
      <c r="JF79" s="265"/>
      <c r="JG79" s="265"/>
      <c r="JH79" s="265"/>
      <c r="JI79" s="265"/>
      <c r="JJ79" s="265"/>
      <c r="JK79" s="265"/>
      <c r="JL79" s="265"/>
      <c r="JM79" s="265"/>
      <c r="JN79" s="265"/>
      <c r="JO79" s="265"/>
      <c r="JP79" s="265"/>
      <c r="JQ79" s="265"/>
      <c r="JR79" s="265"/>
      <c r="JS79" s="265"/>
      <c r="JT79" s="265"/>
      <c r="JU79" s="265"/>
      <c r="JV79" s="265"/>
      <c r="JW79" s="265"/>
      <c r="JX79" s="265"/>
      <c r="JY79" s="265"/>
      <c r="JZ79" s="265"/>
      <c r="KA79" s="265"/>
      <c r="KB79" s="265"/>
      <c r="KC79" s="265"/>
      <c r="KD79" s="265"/>
      <c r="KE79" s="265"/>
      <c r="KF79" s="265"/>
      <c r="KG79" s="265"/>
      <c r="KH79" s="265"/>
      <c r="KI79" s="265"/>
      <c r="KJ79" s="265"/>
      <c r="KK79" s="265"/>
      <c r="KL79" s="265"/>
      <c r="KM79" s="265"/>
      <c r="KN79" s="265"/>
      <c r="KO79" s="265"/>
      <c r="KP79" s="265"/>
      <c r="KQ79" s="265"/>
      <c r="KR79" s="265"/>
      <c r="KS79" s="265"/>
      <c r="KT79" s="265"/>
      <c r="KU79" s="265"/>
      <c r="KV79" s="265"/>
      <c r="KW79" s="265"/>
      <c r="KX79" s="265"/>
      <c r="KY79" s="265"/>
      <c r="KZ79" s="265"/>
      <c r="LA79" s="265"/>
      <c r="LB79" s="265"/>
      <c r="LC79" s="265"/>
      <c r="LD79" s="265"/>
      <c r="LE79" s="265"/>
      <c r="LF79" s="265"/>
      <c r="LG79" s="265"/>
      <c r="LH79" s="265"/>
      <c r="LI79" s="265"/>
      <c r="LJ79" s="265"/>
      <c r="LK79" s="265"/>
      <c r="LL79" s="265"/>
      <c r="LM79" s="265"/>
      <c r="LN79" s="265"/>
      <c r="LO79" s="265"/>
      <c r="LP79" s="265"/>
      <c r="LQ79" s="265"/>
      <c r="LR79" s="265"/>
      <c r="LS79" s="265"/>
      <c r="LT79" s="265"/>
      <c r="LU79" s="265"/>
      <c r="LV79" s="265"/>
      <c r="LW79" s="265"/>
      <c r="LX79" s="265"/>
      <c r="LY79" s="265"/>
      <c r="LZ79" s="265"/>
      <c r="MA79" s="265"/>
      <c r="MB79" s="265"/>
      <c r="MC79" s="265"/>
      <c r="MD79" s="265"/>
      <c r="ME79" s="265"/>
      <c r="MF79" s="265"/>
      <c r="MG79" s="265"/>
      <c r="MH79" s="265"/>
      <c r="MI79" s="265"/>
      <c r="MJ79" s="265"/>
      <c r="MK79" s="265"/>
      <c r="ML79" s="265"/>
      <c r="MM79" s="265"/>
      <c r="MN79" s="265"/>
      <c r="MO79" s="265"/>
      <c r="MP79" s="265"/>
      <c r="MQ79" s="265"/>
      <c r="MR79" s="265"/>
      <c r="MS79" s="265"/>
      <c r="MT79" s="265"/>
      <c r="MU79" s="265"/>
      <c r="MV79" s="265"/>
      <c r="MW79" s="265"/>
      <c r="MX79" s="265"/>
      <c r="MY79" s="265"/>
      <c r="MZ79" s="265"/>
      <c r="NA79" s="265"/>
      <c r="NB79" s="265"/>
      <c r="NC79" s="265"/>
      <c r="ND79" s="265"/>
      <c r="NE79" s="265"/>
      <c r="NF79" s="265"/>
      <c r="NG79" s="265"/>
      <c r="NH79" s="265"/>
      <c r="NI79" s="265"/>
      <c r="NJ79" s="265"/>
      <c r="NK79" s="265"/>
      <c r="NL79" s="265"/>
      <c r="NM79" s="265"/>
      <c r="NN79" s="265"/>
      <c r="NO79" s="265"/>
      <c r="NP79" s="265"/>
      <c r="NQ79" s="265"/>
      <c r="NR79" s="265"/>
      <c r="NS79" s="265"/>
      <c r="NT79" s="265"/>
      <c r="NU79" s="265"/>
      <c r="NV79" s="265"/>
      <c r="NW79" s="265"/>
      <c r="NX79" s="265"/>
      <c r="NY79" s="265"/>
      <c r="NZ79" s="265"/>
      <c r="OA79" s="265"/>
      <c r="OB79" s="265"/>
      <c r="OC79" s="265"/>
      <c r="OD79" s="265"/>
      <c r="OE79" s="265"/>
      <c r="OF79" s="265"/>
      <c r="OG79" s="265"/>
      <c r="OH79" s="265"/>
      <c r="OI79" s="265"/>
      <c r="OJ79" s="265"/>
      <c r="OK79" s="265"/>
      <c r="OL79" s="265"/>
      <c r="OM79" s="265"/>
      <c r="ON79" s="265"/>
      <c r="OO79" s="265"/>
      <c r="OP79" s="265"/>
      <c r="OQ79" s="265"/>
      <c r="OR79" s="265"/>
      <c r="OS79" s="265"/>
      <c r="OT79" s="265"/>
      <c r="OU79" s="265"/>
      <c r="OV79" s="265"/>
      <c r="OW79" s="265"/>
      <c r="OX79" s="265"/>
      <c r="OY79" s="265"/>
      <c r="OZ79" s="265"/>
      <c r="PA79" s="265"/>
      <c r="PB79" s="265"/>
      <c r="PC79" s="265"/>
      <c r="PD79" s="265"/>
      <c r="PE79" s="265"/>
      <c r="PF79" s="265"/>
      <c r="PG79" s="265"/>
      <c r="PH79" s="265"/>
      <c r="PI79" s="265"/>
      <c r="PJ79" s="265"/>
      <c r="PK79" s="265"/>
      <c r="PL79" s="265"/>
      <c r="PM79" s="265"/>
      <c r="PN79" s="265"/>
      <c r="PO79" s="265"/>
      <c r="PP79" s="265"/>
      <c r="PQ79" s="265"/>
      <c r="PR79" s="265"/>
      <c r="PS79" s="265"/>
      <c r="PT79" s="265"/>
      <c r="PU79" s="265"/>
      <c r="PV79" s="265"/>
      <c r="PW79" s="265"/>
      <c r="PX79" s="265"/>
      <c r="PY79" s="265"/>
      <c r="PZ79" s="265"/>
      <c r="QA79" s="265"/>
      <c r="QB79" s="265"/>
      <c r="QC79" s="265"/>
      <c r="QD79" s="265"/>
      <c r="QE79" s="265"/>
      <c r="QF79" s="265"/>
      <c r="QG79" s="265"/>
      <c r="QH79" s="265"/>
      <c r="QI79" s="265"/>
      <c r="QJ79" s="265"/>
      <c r="QK79" s="265"/>
      <c r="QL79" s="265"/>
      <c r="QM79" s="265"/>
      <c r="QN79" s="265"/>
      <c r="QO79" s="265"/>
      <c r="QP79" s="265"/>
      <c r="QQ79" s="265"/>
      <c r="QR79" s="265"/>
      <c r="QS79" s="265"/>
      <c r="QT79" s="265"/>
      <c r="QU79" s="265"/>
      <c r="QV79" s="265"/>
      <c r="QW79" s="265"/>
      <c r="QX79" s="265"/>
      <c r="QY79" s="265"/>
      <c r="QZ79" s="265"/>
      <c r="RA79" s="265"/>
      <c r="RB79" s="265"/>
      <c r="RC79" s="265"/>
      <c r="RD79" s="265"/>
      <c r="RE79" s="265"/>
      <c r="RF79" s="265"/>
      <c r="RG79" s="265"/>
      <c r="RH79" s="265"/>
      <c r="RI79" s="265"/>
      <c r="RJ79" s="265"/>
      <c r="RK79" s="265"/>
      <c r="RL79" s="265"/>
      <c r="RM79" s="265"/>
      <c r="RN79" s="265"/>
      <c r="RO79" s="265"/>
      <c r="RP79" s="265"/>
      <c r="RQ79" s="265"/>
      <c r="RR79" s="265"/>
      <c r="RS79" s="265"/>
      <c r="RT79" s="265"/>
      <c r="RU79" s="265"/>
      <c r="RV79" s="265"/>
      <c r="RW79" s="265"/>
      <c r="RX79" s="265"/>
      <c r="RY79" s="265"/>
      <c r="RZ79" s="265"/>
      <c r="SA79" s="265"/>
      <c r="SB79" s="265"/>
      <c r="SC79" s="265"/>
      <c r="SD79" s="265"/>
      <c r="SE79" s="265"/>
      <c r="SF79" s="265"/>
      <c r="SG79" s="265"/>
      <c r="SH79" s="265"/>
      <c r="SI79" s="265"/>
      <c r="SJ79" s="265"/>
      <c r="SK79" s="265"/>
      <c r="SL79" s="265"/>
      <c r="SM79" s="265"/>
      <c r="SN79" s="265"/>
      <c r="SO79" s="265"/>
      <c r="SP79" s="265"/>
      <c r="SQ79" s="265"/>
      <c r="SR79" s="265"/>
      <c r="SS79" s="265"/>
      <c r="ST79" s="265"/>
      <c r="SU79" s="265"/>
      <c r="SV79" s="265"/>
      <c r="SW79" s="265"/>
      <c r="SX79" s="265"/>
      <c r="SY79" s="265"/>
      <c r="SZ79" s="265"/>
      <c r="TA79" s="265"/>
      <c r="TB79" s="265"/>
      <c r="TC79" s="265"/>
      <c r="TD79" s="265"/>
      <c r="TE79" s="265"/>
      <c r="TF79" s="265"/>
      <c r="TG79" s="265"/>
      <c r="TH79" s="265"/>
      <c r="TI79" s="265"/>
      <c r="TJ79" s="265"/>
      <c r="TK79" s="265"/>
      <c r="TL79" s="265"/>
      <c r="TM79" s="265"/>
      <c r="TN79" s="265"/>
      <c r="TO79" s="265"/>
      <c r="TP79" s="265"/>
      <c r="TQ79" s="265"/>
      <c r="TR79" s="265"/>
      <c r="TS79" s="265"/>
      <c r="TT79" s="265"/>
      <c r="TU79" s="265"/>
      <c r="TV79" s="265"/>
      <c r="TW79" s="265"/>
      <c r="TX79" s="265"/>
      <c r="TY79" s="265"/>
      <c r="TZ79" s="265"/>
      <c r="UA79" s="265"/>
      <c r="UB79" s="265"/>
      <c r="UC79" s="265"/>
      <c r="UD79" s="265"/>
      <c r="UE79" s="265"/>
      <c r="UF79" s="265"/>
      <c r="UG79" s="265"/>
      <c r="UH79" s="265"/>
      <c r="UI79" s="265"/>
      <c r="UJ79" s="265"/>
      <c r="UK79" s="265"/>
      <c r="UL79" s="265"/>
      <c r="UM79" s="265"/>
      <c r="UN79" s="265"/>
      <c r="UO79" s="265"/>
      <c r="UP79" s="265"/>
      <c r="UQ79" s="265"/>
      <c r="UR79" s="265"/>
      <c r="US79" s="265"/>
      <c r="UT79" s="265"/>
      <c r="UU79" s="265"/>
      <c r="UV79" s="265"/>
      <c r="UW79" s="265"/>
      <c r="UX79" s="265"/>
      <c r="UY79" s="265"/>
      <c r="UZ79" s="265"/>
      <c r="VA79" s="265"/>
      <c r="VB79" s="265"/>
      <c r="VC79" s="265"/>
      <c r="VD79" s="265"/>
      <c r="VE79" s="265"/>
      <c r="VF79" s="265"/>
      <c r="VG79" s="265"/>
      <c r="VH79" s="265"/>
      <c r="VI79" s="265"/>
      <c r="VJ79" s="265"/>
      <c r="VK79" s="265"/>
      <c r="VL79" s="265"/>
      <c r="VM79" s="265"/>
      <c r="VN79" s="265"/>
      <c r="VO79" s="265"/>
      <c r="VP79" s="265"/>
      <c r="VQ79" s="265"/>
      <c r="VR79" s="265"/>
      <c r="VS79" s="265"/>
      <c r="VT79" s="265"/>
      <c r="VU79" s="265"/>
      <c r="VV79" s="265"/>
      <c r="VW79" s="265"/>
      <c r="VX79" s="265"/>
      <c r="VY79" s="265"/>
      <c r="VZ79" s="265"/>
      <c r="WA79" s="265"/>
      <c r="WB79" s="265"/>
      <c r="WC79" s="265"/>
      <c r="WD79" s="265"/>
      <c r="WE79" s="265"/>
      <c r="WF79" s="265"/>
      <c r="WG79" s="265"/>
      <c r="WH79" s="265"/>
      <c r="WI79" s="265"/>
      <c r="WJ79" s="265"/>
      <c r="WK79" s="265"/>
      <c r="WL79" s="265"/>
      <c r="WM79" s="265"/>
      <c r="WN79" s="265"/>
      <c r="WO79" s="265"/>
      <c r="WP79" s="265"/>
      <c r="WQ79" s="265"/>
      <c r="WR79" s="265"/>
      <c r="WS79" s="265"/>
      <c r="WT79" s="265"/>
      <c r="WU79" s="265"/>
      <c r="WV79" s="265"/>
      <c r="WW79" s="265"/>
      <c r="WX79" s="265"/>
      <c r="WY79" s="265"/>
      <c r="WZ79" s="265"/>
      <c r="XA79" s="265"/>
      <c r="XB79" s="265"/>
      <c r="XC79" s="265"/>
      <c r="XD79" s="265"/>
      <c r="XE79" s="265"/>
      <c r="XF79" s="265"/>
      <c r="XG79" s="265"/>
      <c r="XH79" s="265"/>
      <c r="XI79" s="265"/>
      <c r="XJ79" s="265"/>
      <c r="XK79" s="265"/>
      <c r="XL79" s="265"/>
      <c r="XM79" s="265"/>
      <c r="XN79" s="265"/>
      <c r="XO79" s="265"/>
      <c r="XP79" s="265"/>
      <c r="XQ79" s="265"/>
      <c r="XR79" s="265"/>
      <c r="XS79" s="265"/>
      <c r="XT79" s="265"/>
      <c r="XU79" s="265"/>
      <c r="XV79" s="265"/>
      <c r="XW79" s="265"/>
      <c r="XX79" s="265"/>
      <c r="XY79" s="265"/>
      <c r="XZ79" s="265"/>
      <c r="YA79" s="265"/>
      <c r="YB79" s="265"/>
      <c r="YC79" s="265"/>
      <c r="YD79" s="265"/>
      <c r="YE79" s="265"/>
      <c r="YF79" s="265"/>
      <c r="YG79" s="265"/>
      <c r="YH79" s="265"/>
      <c r="YI79" s="265"/>
      <c r="YJ79" s="265"/>
      <c r="YK79" s="265"/>
      <c r="YL79" s="265"/>
      <c r="YM79" s="265"/>
      <c r="YN79" s="265"/>
      <c r="YO79" s="265"/>
      <c r="YP79" s="265"/>
      <c r="YQ79" s="265"/>
      <c r="YR79" s="265"/>
      <c r="YS79" s="265"/>
      <c r="YT79" s="265"/>
      <c r="YU79" s="265"/>
      <c r="YV79" s="265"/>
      <c r="YW79" s="265"/>
      <c r="YX79" s="265"/>
      <c r="YY79" s="265"/>
      <c r="YZ79" s="265"/>
      <c r="ZA79" s="265"/>
      <c r="ZB79" s="265"/>
      <c r="ZC79" s="265"/>
      <c r="ZD79" s="265"/>
      <c r="ZE79" s="265"/>
      <c r="ZF79" s="265"/>
      <c r="ZG79" s="265"/>
      <c r="ZH79" s="265"/>
      <c r="ZI79" s="265"/>
      <c r="ZJ79" s="265"/>
      <c r="ZK79" s="265"/>
      <c r="ZL79" s="265"/>
      <c r="ZM79" s="265"/>
      <c r="ZN79" s="265"/>
      <c r="ZO79" s="265"/>
      <c r="ZP79" s="265"/>
      <c r="ZQ79" s="265"/>
      <c r="ZR79" s="265"/>
      <c r="ZS79" s="265"/>
      <c r="ZT79" s="265"/>
      <c r="ZU79" s="265"/>
      <c r="ZV79" s="265"/>
      <c r="ZW79" s="265"/>
      <c r="ZX79" s="265"/>
      <c r="ZY79" s="265"/>
      <c r="ZZ79" s="265"/>
      <c r="AAA79" s="265"/>
      <c r="AAB79" s="265"/>
      <c r="AAC79" s="265"/>
      <c r="AAD79" s="265"/>
      <c r="AAE79" s="265"/>
      <c r="AAF79" s="265"/>
      <c r="AAG79" s="265"/>
      <c r="AAH79" s="265"/>
      <c r="AAI79" s="265"/>
      <c r="AAJ79" s="265"/>
      <c r="AAK79" s="265"/>
      <c r="AAL79" s="265"/>
      <c r="AAM79" s="265"/>
      <c r="AAN79" s="265"/>
      <c r="AAO79" s="265"/>
      <c r="AAP79" s="265"/>
      <c r="AAQ79" s="265"/>
      <c r="AAR79" s="265"/>
      <c r="AAS79" s="265"/>
      <c r="AAT79" s="265"/>
      <c r="AAU79" s="265"/>
      <c r="AAV79" s="265"/>
      <c r="AAW79" s="265"/>
      <c r="AAX79" s="265"/>
      <c r="AAY79" s="265"/>
      <c r="AAZ79" s="265"/>
      <c r="ABA79" s="265"/>
      <c r="ABB79" s="265"/>
      <c r="ABC79" s="265"/>
      <c r="ABD79" s="265"/>
      <c r="ABE79" s="265"/>
      <c r="ABF79" s="265"/>
      <c r="ABG79" s="265"/>
      <c r="ABH79" s="265"/>
      <c r="ABI79" s="265"/>
      <c r="ABJ79" s="265"/>
      <c r="ABK79" s="265"/>
      <c r="ABL79" s="265"/>
      <c r="ABM79" s="265"/>
      <c r="ABN79" s="265"/>
      <c r="ABO79" s="265"/>
      <c r="ABP79" s="265"/>
      <c r="ABQ79" s="265"/>
      <c r="ABR79" s="265"/>
      <c r="ABS79" s="265"/>
      <c r="ABT79" s="265"/>
      <c r="ABU79" s="265"/>
      <c r="ABV79" s="265"/>
      <c r="ABW79" s="265"/>
      <c r="ABX79" s="265"/>
      <c r="ABY79" s="265"/>
      <c r="ABZ79" s="265"/>
      <c r="ACA79" s="265"/>
      <c r="ACB79" s="265"/>
      <c r="ACC79" s="265"/>
      <c r="ACD79" s="265"/>
      <c r="ACE79" s="265"/>
      <c r="ACF79" s="265"/>
      <c r="ACG79" s="265"/>
      <c r="ACH79" s="265"/>
      <c r="ACI79" s="265"/>
      <c r="ACJ79" s="265"/>
      <c r="ACK79" s="265"/>
      <c r="ACL79" s="265"/>
      <c r="ACM79" s="265"/>
      <c r="ACN79" s="265"/>
      <c r="ACO79" s="265"/>
      <c r="ACP79" s="265"/>
      <c r="ACQ79" s="265"/>
      <c r="ACR79" s="265"/>
      <c r="ACS79" s="265"/>
      <c r="ACT79" s="265"/>
      <c r="ACU79" s="265"/>
      <c r="ACV79" s="265"/>
      <c r="ACW79" s="265"/>
      <c r="ACX79" s="265"/>
      <c r="ACY79" s="265"/>
      <c r="ACZ79" s="265"/>
      <c r="ADA79" s="265"/>
      <c r="ADB79" s="265"/>
      <c r="ADC79" s="265"/>
      <c r="ADD79" s="265"/>
      <c r="ADE79" s="265"/>
      <c r="ADF79" s="265"/>
      <c r="ADG79" s="265"/>
      <c r="ADH79" s="265"/>
      <c r="ADI79" s="265"/>
      <c r="ADJ79" s="265"/>
      <c r="ADK79" s="265"/>
      <c r="ADL79" s="265"/>
      <c r="ADM79" s="265"/>
      <c r="ADN79" s="265"/>
      <c r="ADO79" s="265"/>
      <c r="ADP79" s="265"/>
      <c r="ADQ79" s="265"/>
      <c r="ADR79" s="265"/>
      <c r="ADS79" s="265"/>
      <c r="ADT79" s="265"/>
      <c r="ADU79" s="265"/>
      <c r="ADV79" s="265"/>
      <c r="ADW79" s="265"/>
      <c r="ADX79" s="265"/>
      <c r="ADY79" s="265"/>
      <c r="ADZ79" s="265"/>
      <c r="AEA79" s="265"/>
      <c r="AEB79" s="265"/>
      <c r="AEC79" s="265"/>
      <c r="AED79" s="265"/>
      <c r="AEE79" s="265"/>
      <c r="AEF79" s="265"/>
      <c r="AEG79" s="265"/>
      <c r="AEH79" s="265"/>
      <c r="AEI79" s="265"/>
      <c r="AEJ79" s="265"/>
      <c r="AEK79" s="265"/>
      <c r="AEL79" s="265"/>
      <c r="AEM79" s="265"/>
      <c r="AEN79" s="265"/>
      <c r="AEO79" s="265"/>
      <c r="AEP79" s="265"/>
      <c r="AEQ79" s="265"/>
      <c r="AER79" s="265"/>
      <c r="AES79" s="265"/>
      <c r="AET79" s="265"/>
      <c r="AEU79" s="265"/>
      <c r="AEV79" s="265"/>
      <c r="AEW79" s="265"/>
      <c r="AEX79" s="265"/>
      <c r="AEY79" s="265"/>
      <c r="AEZ79" s="265"/>
      <c r="AFA79" s="265"/>
      <c r="AFB79" s="265"/>
      <c r="AFC79" s="265"/>
      <c r="AFD79" s="265"/>
      <c r="AFE79" s="265"/>
      <c r="AFF79" s="265"/>
      <c r="AFG79" s="265"/>
      <c r="AFH79" s="265"/>
      <c r="AFI79" s="265"/>
      <c r="AFJ79" s="265"/>
      <c r="AFK79" s="265"/>
      <c r="AFL79" s="265"/>
      <c r="AFM79" s="265"/>
      <c r="AFN79" s="265"/>
      <c r="AFO79" s="265"/>
      <c r="AFP79" s="265"/>
      <c r="AFQ79" s="265"/>
      <c r="AFR79" s="265"/>
      <c r="AFS79" s="265"/>
      <c r="AFT79" s="265"/>
      <c r="AFU79" s="265"/>
      <c r="AFV79" s="265"/>
      <c r="AFW79" s="265"/>
      <c r="AFX79" s="265"/>
      <c r="AFY79" s="265"/>
      <c r="AFZ79" s="265"/>
      <c r="AGA79" s="265"/>
      <c r="AGB79" s="265"/>
      <c r="AGC79" s="265"/>
      <c r="AGD79" s="265"/>
      <c r="AGE79" s="265"/>
      <c r="AGF79" s="265"/>
      <c r="AGG79" s="265"/>
      <c r="AGH79" s="265"/>
      <c r="AGI79" s="265"/>
      <c r="AGJ79" s="265"/>
      <c r="AGK79" s="265"/>
      <c r="AGL79" s="265"/>
      <c r="AGM79" s="265"/>
      <c r="AGN79" s="265"/>
      <c r="AGO79" s="265"/>
      <c r="AGP79" s="265"/>
      <c r="AGQ79" s="265"/>
      <c r="AGR79" s="265"/>
      <c r="AGS79" s="265"/>
      <c r="AGT79" s="265"/>
      <c r="AGU79" s="265"/>
      <c r="AGV79" s="265"/>
      <c r="AGW79" s="265"/>
      <c r="AGX79" s="265"/>
      <c r="AGY79" s="265"/>
      <c r="AGZ79" s="265"/>
      <c r="AHA79" s="265"/>
      <c r="AHB79" s="265"/>
      <c r="AHC79" s="265"/>
      <c r="AHD79" s="265"/>
      <c r="AHE79" s="265"/>
      <c r="AHF79" s="265"/>
      <c r="AHG79" s="265"/>
      <c r="AHH79" s="265"/>
      <c r="AHI79" s="265"/>
      <c r="AHJ79" s="265"/>
      <c r="AHK79" s="265"/>
      <c r="AHL79" s="265"/>
      <c r="AHM79" s="265"/>
      <c r="AHN79" s="265"/>
      <c r="AHO79" s="265"/>
      <c r="AHP79" s="265"/>
      <c r="AHQ79" s="265"/>
      <c r="AHR79" s="265"/>
      <c r="AHS79" s="265"/>
      <c r="AHT79" s="265"/>
      <c r="AHU79" s="265"/>
      <c r="AHV79" s="265"/>
      <c r="AHW79" s="265"/>
      <c r="AHX79" s="265"/>
      <c r="AHY79" s="265"/>
      <c r="AHZ79" s="265"/>
      <c r="AIA79" s="265"/>
      <c r="AIB79" s="265"/>
      <c r="AIC79" s="265"/>
      <c r="AID79" s="265"/>
      <c r="AIE79" s="265"/>
      <c r="AIF79" s="265"/>
      <c r="AIG79" s="265"/>
      <c r="AIH79" s="265"/>
      <c r="AII79" s="265"/>
      <c r="AIJ79" s="265"/>
      <c r="AIK79" s="265"/>
      <c r="AIL79" s="265"/>
      <c r="AIM79" s="265"/>
      <c r="AIN79" s="265"/>
      <c r="AIO79" s="265"/>
      <c r="AIP79" s="265"/>
      <c r="AIQ79" s="265"/>
      <c r="AIR79" s="265"/>
      <c r="AIS79" s="265"/>
      <c r="AIT79" s="265"/>
      <c r="AIU79" s="265"/>
      <c r="AIV79" s="265"/>
      <c r="AIW79" s="265"/>
      <c r="AIX79" s="265"/>
      <c r="AIY79" s="265"/>
      <c r="AIZ79" s="265"/>
      <c r="AJA79" s="265"/>
      <c r="AJB79" s="265"/>
      <c r="AJC79" s="265"/>
      <c r="AJD79" s="265"/>
      <c r="AJE79" s="265"/>
      <c r="AJF79" s="265"/>
      <c r="AJG79" s="265"/>
      <c r="AJH79" s="265"/>
      <c r="AJI79" s="265"/>
      <c r="AJJ79" s="265"/>
      <c r="AJK79" s="265"/>
      <c r="AJL79" s="265"/>
      <c r="AJM79" s="265"/>
      <c r="AJN79" s="265"/>
      <c r="AJO79" s="265"/>
      <c r="AJP79" s="265"/>
      <c r="AJQ79" s="265"/>
      <c r="AJR79" s="265"/>
      <c r="AJS79" s="265"/>
      <c r="AJT79" s="265"/>
      <c r="AJU79" s="265"/>
      <c r="AJV79" s="265"/>
      <c r="AJW79" s="265"/>
      <c r="AJX79" s="265"/>
      <c r="AJY79" s="265"/>
      <c r="AJZ79" s="265"/>
      <c r="AKA79" s="265"/>
      <c r="AKB79" s="265"/>
      <c r="AKC79" s="265"/>
      <c r="AKD79" s="265"/>
      <c r="AKE79" s="265"/>
      <c r="AKF79" s="265"/>
      <c r="AKG79" s="265"/>
      <c r="AKH79" s="265"/>
      <c r="AKI79" s="265"/>
      <c r="AKJ79" s="265"/>
      <c r="AKK79" s="265"/>
      <c r="AKL79" s="265"/>
      <c r="AKM79" s="265"/>
      <c r="AKN79" s="265"/>
      <c r="AKO79" s="265"/>
      <c r="AKP79" s="265"/>
      <c r="AKQ79" s="265"/>
      <c r="AKR79" s="265"/>
      <c r="AKS79" s="265"/>
      <c r="AKT79" s="265"/>
      <c r="AKU79" s="265"/>
      <c r="AKV79" s="265"/>
      <c r="AKW79" s="265"/>
      <c r="AKX79" s="265"/>
      <c r="AKY79" s="265"/>
      <c r="AKZ79" s="265"/>
      <c r="ALA79" s="265"/>
      <c r="ALB79" s="265"/>
      <c r="ALC79" s="265"/>
      <c r="ALD79" s="265"/>
      <c r="ALE79" s="265"/>
      <c r="ALF79" s="265"/>
      <c r="ALG79" s="265"/>
      <c r="ALH79" s="265"/>
      <c r="ALI79" s="265"/>
      <c r="ALJ79" s="265"/>
      <c r="ALK79" s="265"/>
      <c r="ALL79" s="265"/>
      <c r="ALM79" s="265"/>
      <c r="ALN79" s="265"/>
      <c r="ALO79" s="265"/>
      <c r="ALP79" s="265"/>
      <c r="ALQ79" s="265"/>
      <c r="ALR79" s="265"/>
      <c r="ALS79" s="265"/>
      <c r="ALT79" s="265"/>
      <c r="ALU79" s="265"/>
      <c r="ALV79" s="265"/>
      <c r="ALW79" s="265"/>
      <c r="ALX79" s="265"/>
      <c r="ALY79" s="265"/>
      <c r="ALZ79" s="265"/>
      <c r="AMA79" s="265"/>
      <c r="AMB79" s="265"/>
      <c r="AMC79" s="265"/>
      <c r="AMD79" s="265"/>
      <c r="AME79" s="265"/>
      <c r="AMF79" s="265"/>
      <c r="AMG79" s="265"/>
      <c r="AMH79" s="265"/>
      <c r="AMI79" s="265"/>
      <c r="AMJ79" s="265"/>
      <c r="AMK79" s="265"/>
      <c r="AML79" s="265"/>
      <c r="AMM79" s="265"/>
      <c r="AMN79" s="265"/>
      <c r="AMO79" s="265"/>
      <c r="AMP79" s="265"/>
      <c r="AMQ79" s="265"/>
      <c r="AMR79" s="265"/>
      <c r="AMS79" s="265"/>
      <c r="AMT79" s="265"/>
      <c r="AMU79" s="265"/>
      <c r="AMV79" s="265"/>
      <c r="AMW79" s="265"/>
      <c r="AMX79" s="265"/>
      <c r="AMY79" s="265"/>
      <c r="AMZ79" s="265"/>
      <c r="ANA79" s="265"/>
      <c r="ANB79" s="265"/>
      <c r="ANC79" s="265"/>
      <c r="AND79" s="265"/>
      <c r="ANE79" s="265"/>
      <c r="ANF79" s="265"/>
      <c r="ANG79" s="265"/>
      <c r="ANH79" s="265"/>
      <c r="ANI79" s="265"/>
      <c r="ANJ79" s="265"/>
      <c r="ANK79" s="265"/>
      <c r="ANL79" s="265"/>
      <c r="ANM79" s="265"/>
      <c r="ANN79" s="265"/>
      <c r="ANO79" s="265"/>
      <c r="ANP79" s="265"/>
      <c r="ANQ79" s="265"/>
      <c r="ANR79" s="265"/>
      <c r="ANS79" s="265"/>
      <c r="ANT79" s="265"/>
      <c r="ANU79" s="265"/>
      <c r="ANV79" s="265"/>
      <c r="ANW79" s="265"/>
      <c r="ANX79" s="265"/>
      <c r="ANY79" s="265"/>
      <c r="ANZ79" s="265"/>
      <c r="AOA79" s="265"/>
      <c r="AOB79" s="265"/>
      <c r="AOC79" s="265"/>
      <c r="AOD79" s="265"/>
      <c r="AOE79" s="265"/>
      <c r="AOF79" s="265"/>
      <c r="AOG79" s="265"/>
      <c r="AOH79" s="265"/>
      <c r="AOI79" s="265"/>
      <c r="AOJ79" s="265"/>
      <c r="AOK79" s="265"/>
      <c r="AOL79" s="265"/>
      <c r="AOM79" s="265"/>
      <c r="AON79" s="265"/>
      <c r="AOO79" s="265"/>
      <c r="AOP79" s="265"/>
      <c r="AOQ79" s="265"/>
      <c r="AOR79" s="265"/>
      <c r="AOS79" s="265"/>
      <c r="AOT79" s="265"/>
      <c r="AOU79" s="265"/>
      <c r="AOV79" s="265"/>
      <c r="AOW79" s="265"/>
      <c r="AOX79" s="265"/>
      <c r="AOY79" s="265"/>
      <c r="AOZ79" s="265"/>
      <c r="APA79" s="265"/>
      <c r="APB79" s="265"/>
      <c r="APC79" s="265"/>
      <c r="APD79" s="265"/>
      <c r="APE79" s="265"/>
      <c r="APF79" s="265"/>
      <c r="APG79" s="265"/>
      <c r="APH79" s="265"/>
      <c r="API79" s="265"/>
      <c r="APJ79" s="265"/>
      <c r="APK79" s="265"/>
      <c r="APL79" s="265"/>
      <c r="APM79" s="265"/>
      <c r="APN79" s="265"/>
      <c r="APO79" s="265"/>
      <c r="APP79" s="265"/>
      <c r="APQ79" s="265"/>
      <c r="APR79" s="265"/>
      <c r="APS79" s="265"/>
      <c r="APT79" s="265"/>
      <c r="APU79" s="265"/>
      <c r="APV79" s="265"/>
      <c r="APW79" s="265"/>
      <c r="APX79" s="265"/>
      <c r="APY79" s="265"/>
      <c r="APZ79" s="265"/>
    </row>
    <row r="80" spans="1:1118" s="269" customFormat="1" ht="15" customHeight="1" x14ac:dyDescent="0.2">
      <c r="A80" s="192" t="s">
        <v>715</v>
      </c>
      <c r="B80" s="252">
        <v>2313.0587907771342</v>
      </c>
      <c r="C80" s="252">
        <v>4765.1611050831152</v>
      </c>
      <c r="D80" s="252">
        <v>204.15549725133349</v>
      </c>
      <c r="E80" s="252"/>
      <c r="F80" s="252">
        <v>5034.0588623252679</v>
      </c>
      <c r="G80" s="252">
        <v>12.591962663170269</v>
      </c>
      <c r="H80" s="252">
        <v>4591.9783496847385</v>
      </c>
      <c r="I80" s="252">
        <v>3807.4714743847521</v>
      </c>
      <c r="J80" s="252">
        <v>542.40039763831942</v>
      </c>
      <c r="K80" s="252">
        <v>1277.2397893217526</v>
      </c>
      <c r="L80" s="252">
        <v>369.99535867868644</v>
      </c>
      <c r="M80" s="252">
        <v>575.22878332717403</v>
      </c>
      <c r="N80" s="252">
        <v>8.5406350103512469</v>
      </c>
      <c r="O80" s="252">
        <v>23501.881006145795</v>
      </c>
      <c r="P80" s="252">
        <v>874.06199730241701</v>
      </c>
      <c r="Q80"/>
      <c r="R80"/>
      <c r="S80" s="193"/>
      <c r="T80" s="750"/>
      <c r="U80"/>
      <c r="V80"/>
      <c r="W80"/>
      <c r="X80"/>
      <c r="Y80"/>
      <c r="Z80"/>
      <c r="AA80"/>
      <c r="AB80"/>
      <c r="AC80"/>
      <c r="AD80"/>
      <c r="AE80"/>
      <c r="AF80"/>
      <c r="AG80"/>
      <c r="AH80"/>
      <c r="AI80" s="22"/>
      <c r="AJ80" s="22"/>
      <c r="AK80" s="22"/>
      <c r="AL80" s="22"/>
      <c r="AM80" s="265"/>
      <c r="AN80" s="265"/>
      <c r="AO80" s="265"/>
      <c r="AP80" s="265"/>
      <c r="AQ80" s="265"/>
      <c r="AR80" s="265"/>
      <c r="AS80" s="265"/>
      <c r="AT80" s="265"/>
      <c r="AU80" s="265"/>
      <c r="AV80" s="265"/>
      <c r="AW80" s="265"/>
      <c r="AX80" s="265"/>
      <c r="AY80" s="265"/>
      <c r="AZ80" s="265"/>
      <c r="BA80" s="265"/>
      <c r="BB80" s="265"/>
      <c r="BC80" s="265"/>
      <c r="BD80" s="265"/>
      <c r="BE80" s="265"/>
      <c r="BF80" s="265"/>
      <c r="BG80" s="265"/>
      <c r="BH80" s="265"/>
      <c r="BI80" s="265"/>
      <c r="BJ80" s="265"/>
      <c r="BK80" s="265"/>
      <c r="BL80" s="265"/>
      <c r="BM80" s="265"/>
      <c r="BN80" s="265"/>
      <c r="BO80" s="265"/>
      <c r="BP80" s="265"/>
      <c r="BQ80" s="265"/>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c r="DM80" s="265"/>
      <c r="DN80" s="265"/>
      <c r="DO80" s="265"/>
      <c r="DP80" s="265"/>
      <c r="DQ80" s="265"/>
      <c r="DR80" s="265"/>
      <c r="DS80" s="265"/>
      <c r="DT80" s="265"/>
      <c r="DU80" s="265"/>
      <c r="DV80" s="265"/>
      <c r="DW80" s="265"/>
      <c r="DX80" s="265"/>
      <c r="DY80" s="265"/>
      <c r="DZ80" s="265"/>
      <c r="EA80" s="265"/>
      <c r="EB80" s="265"/>
      <c r="EC80" s="265"/>
      <c r="ED80" s="265"/>
      <c r="EE80" s="265"/>
      <c r="EF80" s="265"/>
      <c r="EG80" s="265"/>
      <c r="EH80" s="265"/>
      <c r="EI80" s="265"/>
      <c r="EJ80" s="265"/>
      <c r="EK80" s="265"/>
      <c r="EL80" s="265"/>
      <c r="EM80" s="265"/>
      <c r="EN80" s="265"/>
      <c r="EO80" s="265"/>
      <c r="EP80" s="265"/>
      <c r="EQ80" s="265"/>
      <c r="ER80" s="265"/>
      <c r="ES80" s="265"/>
      <c r="ET80" s="265"/>
      <c r="EU80" s="265"/>
      <c r="EV80" s="265"/>
      <c r="EW80" s="265"/>
      <c r="EX80" s="265"/>
      <c r="EY80" s="265"/>
      <c r="EZ80" s="265"/>
      <c r="FA80" s="265"/>
      <c r="FB80" s="265"/>
      <c r="FC80" s="265"/>
      <c r="FD80" s="265"/>
      <c r="FE80" s="265"/>
      <c r="FF80" s="265"/>
      <c r="FG80" s="265"/>
      <c r="FH80" s="265"/>
      <c r="FI80" s="265"/>
      <c r="FJ80" s="265"/>
      <c r="FK80" s="265"/>
      <c r="FL80" s="265"/>
      <c r="FM80" s="265"/>
      <c r="FN80" s="265"/>
      <c r="FO80" s="265"/>
      <c r="FP80" s="265"/>
      <c r="FQ80" s="265"/>
      <c r="FR80" s="265"/>
      <c r="FS80" s="265"/>
      <c r="FT80" s="265"/>
      <c r="FU80" s="265"/>
      <c r="FV80" s="265"/>
      <c r="FW80" s="265"/>
      <c r="FX80" s="265"/>
      <c r="FY80" s="265"/>
      <c r="FZ80" s="265"/>
      <c r="GA80" s="265"/>
      <c r="GB80" s="265"/>
      <c r="GC80" s="265"/>
      <c r="GD80" s="265"/>
      <c r="GE80" s="265"/>
      <c r="GF80" s="265"/>
      <c r="GG80" s="265"/>
      <c r="GH80" s="265"/>
      <c r="GI80" s="265"/>
      <c r="GJ80" s="265"/>
      <c r="GK80" s="265"/>
      <c r="GL80" s="265"/>
      <c r="GM80" s="265"/>
      <c r="GN80" s="265"/>
      <c r="GO80" s="265"/>
      <c r="GP80" s="265"/>
      <c r="GQ80" s="265"/>
      <c r="GR80" s="265"/>
      <c r="GS80" s="265"/>
      <c r="GT80" s="265"/>
      <c r="GU80" s="265"/>
      <c r="GV80" s="265"/>
      <c r="GW80" s="265"/>
      <c r="GX80" s="265"/>
      <c r="GY80" s="265"/>
      <c r="GZ80" s="265"/>
      <c r="HA80" s="265"/>
      <c r="HB80" s="265"/>
      <c r="HC80" s="265"/>
      <c r="HD80" s="265"/>
      <c r="HE80" s="265"/>
      <c r="HF80" s="265"/>
      <c r="HG80" s="265"/>
      <c r="HH80" s="265"/>
      <c r="HI80" s="265"/>
      <c r="HJ80" s="265"/>
      <c r="HK80" s="265"/>
      <c r="HL80" s="265"/>
      <c r="HM80" s="265"/>
      <c r="HN80" s="265"/>
      <c r="HO80" s="265"/>
      <c r="HP80" s="265"/>
      <c r="HQ80" s="265"/>
      <c r="HR80" s="265"/>
      <c r="HS80" s="265"/>
      <c r="HT80" s="265"/>
      <c r="HU80" s="265"/>
      <c r="HV80" s="265"/>
      <c r="HW80" s="265"/>
      <c r="HX80" s="265"/>
      <c r="HY80" s="265"/>
      <c r="HZ80" s="265"/>
      <c r="IA80" s="265"/>
      <c r="IB80" s="265"/>
      <c r="IC80" s="265"/>
      <c r="ID80" s="265"/>
      <c r="IE80" s="265"/>
      <c r="IF80" s="265"/>
      <c r="IG80" s="265"/>
      <c r="IH80" s="265"/>
      <c r="II80" s="265"/>
      <c r="IJ80" s="265"/>
      <c r="IK80" s="265"/>
      <c r="IL80" s="265"/>
      <c r="IM80" s="265"/>
      <c r="IN80" s="265"/>
      <c r="IO80" s="265"/>
      <c r="IP80" s="265"/>
      <c r="IQ80" s="265"/>
      <c r="IR80" s="265"/>
      <c r="IS80" s="265"/>
      <c r="IT80" s="265"/>
      <c r="IU80" s="265"/>
      <c r="IV80" s="265"/>
      <c r="IW80" s="265"/>
      <c r="IX80" s="265"/>
      <c r="IY80" s="265"/>
      <c r="IZ80" s="265"/>
      <c r="JA80" s="265"/>
      <c r="JB80" s="265"/>
      <c r="JC80" s="265"/>
      <c r="JD80" s="265"/>
      <c r="JE80" s="265"/>
      <c r="JF80" s="265"/>
      <c r="JG80" s="265"/>
      <c r="JH80" s="265"/>
      <c r="JI80" s="265"/>
      <c r="JJ80" s="265"/>
      <c r="JK80" s="265"/>
      <c r="JL80" s="265"/>
      <c r="JM80" s="265"/>
      <c r="JN80" s="265"/>
      <c r="JO80" s="265"/>
      <c r="JP80" s="265"/>
      <c r="JQ80" s="265"/>
      <c r="JR80" s="265"/>
      <c r="JS80" s="265"/>
      <c r="JT80" s="265"/>
      <c r="JU80" s="265"/>
      <c r="JV80" s="265"/>
      <c r="JW80" s="265"/>
      <c r="JX80" s="265"/>
      <c r="JY80" s="265"/>
      <c r="JZ80" s="265"/>
      <c r="KA80" s="265"/>
      <c r="KB80" s="265"/>
      <c r="KC80" s="265"/>
      <c r="KD80" s="265"/>
      <c r="KE80" s="265"/>
      <c r="KF80" s="265"/>
      <c r="KG80" s="265"/>
      <c r="KH80" s="265"/>
      <c r="KI80" s="265"/>
      <c r="KJ80" s="265"/>
      <c r="KK80" s="265"/>
      <c r="KL80" s="265"/>
      <c r="KM80" s="265"/>
      <c r="KN80" s="265"/>
      <c r="KO80" s="265"/>
      <c r="KP80" s="265"/>
      <c r="KQ80" s="265"/>
      <c r="KR80" s="265"/>
      <c r="KS80" s="265"/>
      <c r="KT80" s="265"/>
      <c r="KU80" s="265"/>
      <c r="KV80" s="265"/>
      <c r="KW80" s="265"/>
      <c r="KX80" s="265"/>
      <c r="KY80" s="265"/>
      <c r="KZ80" s="265"/>
      <c r="LA80" s="265"/>
      <c r="LB80" s="265"/>
      <c r="LC80" s="265"/>
      <c r="LD80" s="265"/>
      <c r="LE80" s="265"/>
      <c r="LF80" s="265"/>
      <c r="LG80" s="265"/>
      <c r="LH80" s="265"/>
      <c r="LI80" s="265"/>
      <c r="LJ80" s="265"/>
      <c r="LK80" s="265"/>
      <c r="LL80" s="265"/>
      <c r="LM80" s="265"/>
      <c r="LN80" s="265"/>
      <c r="LO80" s="265"/>
      <c r="LP80" s="265"/>
      <c r="LQ80" s="265"/>
      <c r="LR80" s="265"/>
      <c r="LS80" s="265"/>
      <c r="LT80" s="265"/>
      <c r="LU80" s="265"/>
      <c r="LV80" s="265"/>
      <c r="LW80" s="265"/>
      <c r="LX80" s="265"/>
      <c r="LY80" s="265"/>
      <c r="LZ80" s="265"/>
      <c r="MA80" s="265"/>
      <c r="MB80" s="265"/>
      <c r="MC80" s="265"/>
      <c r="MD80" s="265"/>
      <c r="ME80" s="265"/>
      <c r="MF80" s="265"/>
      <c r="MG80" s="265"/>
      <c r="MH80" s="265"/>
      <c r="MI80" s="265"/>
      <c r="MJ80" s="265"/>
      <c r="MK80" s="265"/>
      <c r="ML80" s="265"/>
      <c r="MM80" s="265"/>
      <c r="MN80" s="265"/>
      <c r="MO80" s="265"/>
      <c r="MP80" s="265"/>
      <c r="MQ80" s="265"/>
      <c r="MR80" s="265"/>
      <c r="MS80" s="265"/>
      <c r="MT80" s="265"/>
      <c r="MU80" s="265"/>
      <c r="MV80" s="265"/>
      <c r="MW80" s="265"/>
      <c r="MX80" s="265"/>
      <c r="MY80" s="265"/>
      <c r="MZ80" s="265"/>
      <c r="NA80" s="265"/>
      <c r="NB80" s="265"/>
      <c r="NC80" s="265"/>
      <c r="ND80" s="265"/>
      <c r="NE80" s="265"/>
      <c r="NF80" s="265"/>
      <c r="NG80" s="265"/>
      <c r="NH80" s="265"/>
      <c r="NI80" s="265"/>
      <c r="NJ80" s="265"/>
      <c r="NK80" s="265"/>
      <c r="NL80" s="265"/>
      <c r="NM80" s="265"/>
      <c r="NN80" s="265"/>
      <c r="NO80" s="265"/>
      <c r="NP80" s="265"/>
      <c r="NQ80" s="265"/>
      <c r="NR80" s="265"/>
      <c r="NS80" s="265"/>
      <c r="NT80" s="265"/>
      <c r="NU80" s="265"/>
      <c r="NV80" s="265"/>
      <c r="NW80" s="265"/>
      <c r="NX80" s="265"/>
      <c r="NY80" s="265"/>
      <c r="NZ80" s="265"/>
      <c r="OA80" s="265"/>
      <c r="OB80" s="265"/>
      <c r="OC80" s="265"/>
      <c r="OD80" s="265"/>
      <c r="OE80" s="265"/>
      <c r="OF80" s="265"/>
      <c r="OG80" s="265"/>
      <c r="OH80" s="265"/>
      <c r="OI80" s="265"/>
      <c r="OJ80" s="265"/>
      <c r="OK80" s="265"/>
      <c r="OL80" s="265"/>
      <c r="OM80" s="265"/>
      <c r="ON80" s="265"/>
      <c r="OO80" s="265"/>
      <c r="OP80" s="265"/>
      <c r="OQ80" s="265"/>
      <c r="OR80" s="265"/>
      <c r="OS80" s="265"/>
      <c r="OT80" s="265"/>
      <c r="OU80" s="265"/>
      <c r="OV80" s="265"/>
      <c r="OW80" s="265"/>
      <c r="OX80" s="265"/>
      <c r="OY80" s="265"/>
      <c r="OZ80" s="265"/>
      <c r="PA80" s="265"/>
      <c r="PB80" s="265"/>
      <c r="PC80" s="265"/>
      <c r="PD80" s="265"/>
      <c r="PE80" s="265"/>
      <c r="PF80" s="265"/>
      <c r="PG80" s="265"/>
      <c r="PH80" s="265"/>
      <c r="PI80" s="265"/>
      <c r="PJ80" s="265"/>
      <c r="PK80" s="265"/>
      <c r="PL80" s="265"/>
      <c r="PM80" s="265"/>
      <c r="PN80" s="265"/>
      <c r="PO80" s="265"/>
      <c r="PP80" s="265"/>
      <c r="PQ80" s="265"/>
      <c r="PR80" s="265"/>
      <c r="PS80" s="265"/>
      <c r="PT80" s="265"/>
      <c r="PU80" s="265"/>
      <c r="PV80" s="265"/>
      <c r="PW80" s="265"/>
      <c r="PX80" s="265"/>
      <c r="PY80" s="265"/>
      <c r="PZ80" s="265"/>
      <c r="QA80" s="265"/>
      <c r="QB80" s="265"/>
      <c r="QC80" s="265"/>
      <c r="QD80" s="265"/>
      <c r="QE80" s="265"/>
      <c r="QF80" s="265"/>
      <c r="QG80" s="265"/>
      <c r="QH80" s="265"/>
      <c r="QI80" s="265"/>
      <c r="QJ80" s="265"/>
      <c r="QK80" s="265"/>
      <c r="QL80" s="265"/>
      <c r="QM80" s="265"/>
      <c r="QN80" s="265"/>
      <c r="QO80" s="265"/>
      <c r="QP80" s="265"/>
      <c r="QQ80" s="265"/>
      <c r="QR80" s="265"/>
      <c r="QS80" s="265"/>
      <c r="QT80" s="265"/>
      <c r="QU80" s="265"/>
      <c r="QV80" s="265"/>
      <c r="QW80" s="265"/>
      <c r="QX80" s="265"/>
      <c r="QY80" s="265"/>
      <c r="QZ80" s="265"/>
      <c r="RA80" s="265"/>
      <c r="RB80" s="265"/>
      <c r="RC80" s="265"/>
      <c r="RD80" s="265"/>
      <c r="RE80" s="265"/>
      <c r="RF80" s="265"/>
      <c r="RG80" s="265"/>
      <c r="RH80" s="265"/>
      <c r="RI80" s="265"/>
      <c r="RJ80" s="265"/>
      <c r="RK80" s="265"/>
      <c r="RL80" s="265"/>
      <c r="RM80" s="265"/>
      <c r="RN80" s="265"/>
      <c r="RO80" s="265"/>
      <c r="RP80" s="265"/>
      <c r="RQ80" s="265"/>
      <c r="RR80" s="265"/>
      <c r="RS80" s="265"/>
      <c r="RT80" s="265"/>
      <c r="RU80" s="265"/>
      <c r="RV80" s="265"/>
      <c r="RW80" s="265"/>
      <c r="RX80" s="265"/>
      <c r="RY80" s="265"/>
      <c r="RZ80" s="265"/>
      <c r="SA80" s="265"/>
      <c r="SB80" s="265"/>
      <c r="SC80" s="265"/>
      <c r="SD80" s="265"/>
      <c r="SE80" s="265"/>
      <c r="SF80" s="265"/>
      <c r="SG80" s="265"/>
      <c r="SH80" s="265"/>
      <c r="SI80" s="265"/>
      <c r="SJ80" s="265"/>
      <c r="SK80" s="265"/>
      <c r="SL80" s="265"/>
      <c r="SM80" s="265"/>
      <c r="SN80" s="265"/>
      <c r="SO80" s="265"/>
      <c r="SP80" s="265"/>
      <c r="SQ80" s="265"/>
      <c r="SR80" s="265"/>
      <c r="SS80" s="265"/>
      <c r="ST80" s="265"/>
      <c r="SU80" s="265"/>
      <c r="SV80" s="265"/>
      <c r="SW80" s="265"/>
      <c r="SX80" s="265"/>
      <c r="SY80" s="265"/>
      <c r="SZ80" s="265"/>
      <c r="TA80" s="265"/>
      <c r="TB80" s="265"/>
      <c r="TC80" s="265"/>
      <c r="TD80" s="265"/>
      <c r="TE80" s="265"/>
      <c r="TF80" s="265"/>
      <c r="TG80" s="265"/>
      <c r="TH80" s="265"/>
      <c r="TI80" s="265"/>
      <c r="TJ80" s="265"/>
      <c r="TK80" s="265"/>
      <c r="TL80" s="265"/>
      <c r="TM80" s="265"/>
      <c r="TN80" s="265"/>
      <c r="TO80" s="265"/>
      <c r="TP80" s="265"/>
      <c r="TQ80" s="265"/>
      <c r="TR80" s="265"/>
      <c r="TS80" s="265"/>
      <c r="TT80" s="265"/>
      <c r="TU80" s="265"/>
      <c r="TV80" s="265"/>
      <c r="TW80" s="265"/>
      <c r="TX80" s="265"/>
      <c r="TY80" s="265"/>
      <c r="TZ80" s="265"/>
      <c r="UA80" s="265"/>
      <c r="UB80" s="265"/>
      <c r="UC80" s="265"/>
      <c r="UD80" s="265"/>
      <c r="UE80" s="265"/>
      <c r="UF80" s="265"/>
      <c r="UG80" s="265"/>
      <c r="UH80" s="265"/>
      <c r="UI80" s="265"/>
      <c r="UJ80" s="265"/>
      <c r="UK80" s="265"/>
      <c r="UL80" s="265"/>
      <c r="UM80" s="265"/>
      <c r="UN80" s="265"/>
      <c r="UO80" s="265"/>
      <c r="UP80" s="265"/>
      <c r="UQ80" s="265"/>
      <c r="UR80" s="265"/>
      <c r="US80" s="265"/>
      <c r="UT80" s="265"/>
      <c r="UU80" s="265"/>
      <c r="UV80" s="265"/>
      <c r="UW80" s="265"/>
      <c r="UX80" s="265"/>
      <c r="UY80" s="265"/>
      <c r="UZ80" s="265"/>
      <c r="VA80" s="265"/>
      <c r="VB80" s="265"/>
      <c r="VC80" s="265"/>
      <c r="VD80" s="265"/>
      <c r="VE80" s="265"/>
      <c r="VF80" s="265"/>
      <c r="VG80" s="265"/>
      <c r="VH80" s="265"/>
      <c r="VI80" s="265"/>
      <c r="VJ80" s="265"/>
      <c r="VK80" s="265"/>
      <c r="VL80" s="265"/>
      <c r="VM80" s="265"/>
      <c r="VN80" s="265"/>
      <c r="VO80" s="265"/>
      <c r="VP80" s="265"/>
      <c r="VQ80" s="265"/>
      <c r="VR80" s="265"/>
      <c r="VS80" s="265"/>
      <c r="VT80" s="265"/>
      <c r="VU80" s="265"/>
      <c r="VV80" s="265"/>
      <c r="VW80" s="265"/>
      <c r="VX80" s="265"/>
      <c r="VY80" s="265"/>
      <c r="VZ80" s="265"/>
      <c r="WA80" s="265"/>
      <c r="WB80" s="265"/>
      <c r="WC80" s="265"/>
      <c r="WD80" s="265"/>
      <c r="WE80" s="265"/>
      <c r="WF80" s="265"/>
      <c r="WG80" s="265"/>
      <c r="WH80" s="265"/>
      <c r="WI80" s="265"/>
      <c r="WJ80" s="265"/>
      <c r="WK80" s="265"/>
      <c r="WL80" s="265"/>
      <c r="WM80" s="265"/>
      <c r="WN80" s="265"/>
      <c r="WO80" s="265"/>
      <c r="WP80" s="265"/>
      <c r="WQ80" s="265"/>
      <c r="WR80" s="265"/>
      <c r="WS80" s="265"/>
      <c r="WT80" s="265"/>
      <c r="WU80" s="265"/>
      <c r="WV80" s="265"/>
      <c r="WW80" s="265"/>
      <c r="WX80" s="265"/>
      <c r="WY80" s="265"/>
      <c r="WZ80" s="265"/>
      <c r="XA80" s="265"/>
      <c r="XB80" s="265"/>
      <c r="XC80" s="265"/>
      <c r="XD80" s="265"/>
      <c r="XE80" s="265"/>
      <c r="XF80" s="265"/>
      <c r="XG80" s="265"/>
      <c r="XH80" s="265"/>
      <c r="XI80" s="265"/>
      <c r="XJ80" s="265"/>
      <c r="XK80" s="265"/>
      <c r="XL80" s="265"/>
      <c r="XM80" s="265"/>
      <c r="XN80" s="265"/>
      <c r="XO80" s="265"/>
      <c r="XP80" s="265"/>
      <c r="XQ80" s="265"/>
      <c r="XR80" s="265"/>
      <c r="XS80" s="265"/>
      <c r="XT80" s="265"/>
      <c r="XU80" s="265"/>
      <c r="XV80" s="265"/>
      <c r="XW80" s="265"/>
      <c r="XX80" s="265"/>
      <c r="XY80" s="265"/>
      <c r="XZ80" s="265"/>
      <c r="YA80" s="265"/>
      <c r="YB80" s="265"/>
      <c r="YC80" s="265"/>
      <c r="YD80" s="265"/>
      <c r="YE80" s="265"/>
      <c r="YF80" s="265"/>
      <c r="YG80" s="265"/>
      <c r="YH80" s="265"/>
      <c r="YI80" s="265"/>
      <c r="YJ80" s="265"/>
      <c r="YK80" s="265"/>
      <c r="YL80" s="265"/>
      <c r="YM80" s="265"/>
      <c r="YN80" s="265"/>
      <c r="YO80" s="265"/>
      <c r="YP80" s="265"/>
      <c r="YQ80" s="265"/>
      <c r="YR80" s="265"/>
      <c r="YS80" s="265"/>
      <c r="YT80" s="265"/>
      <c r="YU80" s="265"/>
      <c r="YV80" s="265"/>
      <c r="YW80" s="265"/>
      <c r="YX80" s="265"/>
      <c r="YY80" s="265"/>
      <c r="YZ80" s="265"/>
      <c r="ZA80" s="265"/>
      <c r="ZB80" s="265"/>
      <c r="ZC80" s="265"/>
      <c r="ZD80" s="265"/>
      <c r="ZE80" s="265"/>
      <c r="ZF80" s="265"/>
      <c r="ZG80" s="265"/>
      <c r="ZH80" s="265"/>
      <c r="ZI80" s="265"/>
      <c r="ZJ80" s="265"/>
      <c r="ZK80" s="265"/>
      <c r="ZL80" s="265"/>
      <c r="ZM80" s="265"/>
      <c r="ZN80" s="265"/>
      <c r="ZO80" s="265"/>
      <c r="ZP80" s="265"/>
      <c r="ZQ80" s="265"/>
      <c r="ZR80" s="265"/>
      <c r="ZS80" s="265"/>
      <c r="ZT80" s="265"/>
      <c r="ZU80" s="265"/>
      <c r="ZV80" s="265"/>
      <c r="ZW80" s="265"/>
      <c r="ZX80" s="265"/>
      <c r="ZY80" s="265"/>
      <c r="ZZ80" s="265"/>
      <c r="AAA80" s="265"/>
      <c r="AAB80" s="265"/>
      <c r="AAC80" s="265"/>
      <c r="AAD80" s="265"/>
      <c r="AAE80" s="265"/>
      <c r="AAF80" s="265"/>
      <c r="AAG80" s="265"/>
      <c r="AAH80" s="265"/>
      <c r="AAI80" s="265"/>
      <c r="AAJ80" s="265"/>
      <c r="AAK80" s="265"/>
      <c r="AAL80" s="265"/>
      <c r="AAM80" s="265"/>
      <c r="AAN80" s="265"/>
      <c r="AAO80" s="265"/>
      <c r="AAP80" s="265"/>
      <c r="AAQ80" s="265"/>
      <c r="AAR80" s="265"/>
      <c r="AAS80" s="265"/>
      <c r="AAT80" s="265"/>
      <c r="AAU80" s="265"/>
      <c r="AAV80" s="265"/>
      <c r="AAW80" s="265"/>
      <c r="AAX80" s="265"/>
      <c r="AAY80" s="265"/>
      <c r="AAZ80" s="265"/>
      <c r="ABA80" s="265"/>
      <c r="ABB80" s="265"/>
      <c r="ABC80" s="265"/>
      <c r="ABD80" s="265"/>
      <c r="ABE80" s="265"/>
      <c r="ABF80" s="265"/>
      <c r="ABG80" s="265"/>
      <c r="ABH80" s="265"/>
      <c r="ABI80" s="265"/>
      <c r="ABJ80" s="265"/>
      <c r="ABK80" s="265"/>
      <c r="ABL80" s="265"/>
      <c r="ABM80" s="265"/>
      <c r="ABN80" s="265"/>
      <c r="ABO80" s="265"/>
      <c r="ABP80" s="265"/>
      <c r="ABQ80" s="265"/>
      <c r="ABR80" s="265"/>
      <c r="ABS80" s="265"/>
      <c r="ABT80" s="265"/>
      <c r="ABU80" s="265"/>
      <c r="ABV80" s="265"/>
      <c r="ABW80" s="265"/>
      <c r="ABX80" s="265"/>
      <c r="ABY80" s="265"/>
      <c r="ABZ80" s="265"/>
      <c r="ACA80" s="265"/>
      <c r="ACB80" s="265"/>
      <c r="ACC80" s="265"/>
      <c r="ACD80" s="265"/>
      <c r="ACE80" s="265"/>
      <c r="ACF80" s="265"/>
      <c r="ACG80" s="265"/>
      <c r="ACH80" s="265"/>
      <c r="ACI80" s="265"/>
      <c r="ACJ80" s="265"/>
      <c r="ACK80" s="265"/>
      <c r="ACL80" s="265"/>
      <c r="ACM80" s="265"/>
      <c r="ACN80" s="265"/>
      <c r="ACO80" s="265"/>
      <c r="ACP80" s="265"/>
      <c r="ACQ80" s="265"/>
      <c r="ACR80" s="265"/>
      <c r="ACS80" s="265"/>
      <c r="ACT80" s="265"/>
      <c r="ACU80" s="265"/>
      <c r="ACV80" s="265"/>
      <c r="ACW80" s="265"/>
      <c r="ACX80" s="265"/>
      <c r="ACY80" s="265"/>
      <c r="ACZ80" s="265"/>
      <c r="ADA80" s="265"/>
      <c r="ADB80" s="265"/>
      <c r="ADC80" s="265"/>
      <c r="ADD80" s="265"/>
      <c r="ADE80" s="265"/>
      <c r="ADF80" s="265"/>
      <c r="ADG80" s="265"/>
      <c r="ADH80" s="265"/>
      <c r="ADI80" s="265"/>
      <c r="ADJ80" s="265"/>
      <c r="ADK80" s="265"/>
      <c r="ADL80" s="265"/>
      <c r="ADM80" s="265"/>
      <c r="ADN80" s="265"/>
      <c r="ADO80" s="265"/>
      <c r="ADP80" s="265"/>
      <c r="ADQ80" s="265"/>
      <c r="ADR80" s="265"/>
      <c r="ADS80" s="265"/>
      <c r="ADT80" s="265"/>
      <c r="ADU80" s="265"/>
      <c r="ADV80" s="265"/>
      <c r="ADW80" s="265"/>
      <c r="ADX80" s="265"/>
      <c r="ADY80" s="265"/>
      <c r="ADZ80" s="265"/>
      <c r="AEA80" s="265"/>
      <c r="AEB80" s="265"/>
      <c r="AEC80" s="265"/>
      <c r="AED80" s="265"/>
      <c r="AEE80" s="265"/>
      <c r="AEF80" s="265"/>
      <c r="AEG80" s="265"/>
      <c r="AEH80" s="265"/>
      <c r="AEI80" s="265"/>
      <c r="AEJ80" s="265"/>
      <c r="AEK80" s="265"/>
      <c r="AEL80" s="265"/>
      <c r="AEM80" s="265"/>
      <c r="AEN80" s="265"/>
      <c r="AEO80" s="265"/>
      <c r="AEP80" s="265"/>
      <c r="AEQ80" s="265"/>
      <c r="AER80" s="265"/>
      <c r="AES80" s="265"/>
      <c r="AET80" s="265"/>
      <c r="AEU80" s="265"/>
      <c r="AEV80" s="265"/>
      <c r="AEW80" s="265"/>
      <c r="AEX80" s="265"/>
      <c r="AEY80" s="265"/>
      <c r="AEZ80" s="265"/>
      <c r="AFA80" s="265"/>
      <c r="AFB80" s="265"/>
      <c r="AFC80" s="265"/>
      <c r="AFD80" s="265"/>
      <c r="AFE80" s="265"/>
      <c r="AFF80" s="265"/>
      <c r="AFG80" s="265"/>
      <c r="AFH80" s="265"/>
      <c r="AFI80" s="265"/>
      <c r="AFJ80" s="265"/>
      <c r="AFK80" s="265"/>
      <c r="AFL80" s="265"/>
      <c r="AFM80" s="265"/>
      <c r="AFN80" s="265"/>
      <c r="AFO80" s="265"/>
      <c r="AFP80" s="265"/>
      <c r="AFQ80" s="265"/>
      <c r="AFR80" s="265"/>
      <c r="AFS80" s="265"/>
      <c r="AFT80" s="265"/>
      <c r="AFU80" s="265"/>
      <c r="AFV80" s="265"/>
      <c r="AFW80" s="265"/>
      <c r="AFX80" s="265"/>
      <c r="AFY80" s="265"/>
      <c r="AFZ80" s="265"/>
      <c r="AGA80" s="265"/>
      <c r="AGB80" s="265"/>
      <c r="AGC80" s="265"/>
      <c r="AGD80" s="265"/>
      <c r="AGE80" s="265"/>
      <c r="AGF80" s="265"/>
      <c r="AGG80" s="265"/>
      <c r="AGH80" s="265"/>
      <c r="AGI80" s="265"/>
      <c r="AGJ80" s="265"/>
      <c r="AGK80" s="265"/>
      <c r="AGL80" s="265"/>
      <c r="AGM80" s="265"/>
      <c r="AGN80" s="265"/>
      <c r="AGO80" s="265"/>
      <c r="AGP80" s="265"/>
      <c r="AGQ80" s="265"/>
      <c r="AGR80" s="265"/>
      <c r="AGS80" s="265"/>
      <c r="AGT80" s="265"/>
      <c r="AGU80" s="265"/>
      <c r="AGV80" s="265"/>
      <c r="AGW80" s="265"/>
      <c r="AGX80" s="265"/>
      <c r="AGY80" s="265"/>
      <c r="AGZ80" s="265"/>
      <c r="AHA80" s="265"/>
      <c r="AHB80" s="265"/>
      <c r="AHC80" s="265"/>
      <c r="AHD80" s="265"/>
      <c r="AHE80" s="265"/>
      <c r="AHF80" s="265"/>
      <c r="AHG80" s="265"/>
      <c r="AHH80" s="265"/>
      <c r="AHI80" s="265"/>
      <c r="AHJ80" s="265"/>
      <c r="AHK80" s="265"/>
      <c r="AHL80" s="265"/>
      <c r="AHM80" s="265"/>
      <c r="AHN80" s="265"/>
      <c r="AHO80" s="265"/>
      <c r="AHP80" s="265"/>
      <c r="AHQ80" s="265"/>
      <c r="AHR80" s="265"/>
      <c r="AHS80" s="265"/>
      <c r="AHT80" s="265"/>
      <c r="AHU80" s="265"/>
      <c r="AHV80" s="265"/>
      <c r="AHW80" s="265"/>
      <c r="AHX80" s="265"/>
      <c r="AHY80" s="265"/>
      <c r="AHZ80" s="265"/>
      <c r="AIA80" s="265"/>
      <c r="AIB80" s="265"/>
      <c r="AIC80" s="265"/>
      <c r="AID80" s="265"/>
      <c r="AIE80" s="265"/>
      <c r="AIF80" s="265"/>
      <c r="AIG80" s="265"/>
      <c r="AIH80" s="265"/>
      <c r="AII80" s="265"/>
      <c r="AIJ80" s="265"/>
      <c r="AIK80" s="265"/>
      <c r="AIL80" s="265"/>
      <c r="AIM80" s="265"/>
      <c r="AIN80" s="265"/>
      <c r="AIO80" s="265"/>
      <c r="AIP80" s="265"/>
      <c r="AIQ80" s="265"/>
      <c r="AIR80" s="265"/>
      <c r="AIS80" s="265"/>
      <c r="AIT80" s="265"/>
      <c r="AIU80" s="265"/>
      <c r="AIV80" s="265"/>
      <c r="AIW80" s="265"/>
      <c r="AIX80" s="265"/>
      <c r="AIY80" s="265"/>
      <c r="AIZ80" s="265"/>
      <c r="AJA80" s="265"/>
      <c r="AJB80" s="265"/>
      <c r="AJC80" s="265"/>
      <c r="AJD80" s="265"/>
      <c r="AJE80" s="265"/>
      <c r="AJF80" s="265"/>
      <c r="AJG80" s="265"/>
      <c r="AJH80" s="265"/>
      <c r="AJI80" s="265"/>
      <c r="AJJ80" s="265"/>
      <c r="AJK80" s="265"/>
      <c r="AJL80" s="265"/>
      <c r="AJM80" s="265"/>
      <c r="AJN80" s="265"/>
      <c r="AJO80" s="265"/>
      <c r="AJP80" s="265"/>
      <c r="AJQ80" s="265"/>
      <c r="AJR80" s="265"/>
      <c r="AJS80" s="265"/>
      <c r="AJT80" s="265"/>
      <c r="AJU80" s="265"/>
      <c r="AJV80" s="265"/>
      <c r="AJW80" s="265"/>
      <c r="AJX80" s="265"/>
      <c r="AJY80" s="265"/>
      <c r="AJZ80" s="265"/>
      <c r="AKA80" s="265"/>
      <c r="AKB80" s="265"/>
      <c r="AKC80" s="265"/>
      <c r="AKD80" s="265"/>
      <c r="AKE80" s="265"/>
      <c r="AKF80" s="265"/>
      <c r="AKG80" s="265"/>
      <c r="AKH80" s="265"/>
      <c r="AKI80" s="265"/>
      <c r="AKJ80" s="265"/>
      <c r="AKK80" s="265"/>
      <c r="AKL80" s="265"/>
      <c r="AKM80" s="265"/>
      <c r="AKN80" s="265"/>
      <c r="AKO80" s="265"/>
      <c r="AKP80" s="265"/>
      <c r="AKQ80" s="265"/>
      <c r="AKR80" s="265"/>
      <c r="AKS80" s="265"/>
      <c r="AKT80" s="265"/>
      <c r="AKU80" s="265"/>
      <c r="AKV80" s="265"/>
      <c r="AKW80" s="265"/>
      <c r="AKX80" s="265"/>
      <c r="AKY80" s="265"/>
      <c r="AKZ80" s="265"/>
      <c r="ALA80" s="265"/>
      <c r="ALB80" s="265"/>
      <c r="ALC80" s="265"/>
      <c r="ALD80" s="265"/>
      <c r="ALE80" s="265"/>
      <c r="ALF80" s="265"/>
      <c r="ALG80" s="265"/>
      <c r="ALH80" s="265"/>
      <c r="ALI80" s="265"/>
      <c r="ALJ80" s="265"/>
      <c r="ALK80" s="265"/>
      <c r="ALL80" s="265"/>
      <c r="ALM80" s="265"/>
      <c r="ALN80" s="265"/>
      <c r="ALO80" s="265"/>
      <c r="ALP80" s="265"/>
      <c r="ALQ80" s="265"/>
      <c r="ALR80" s="265"/>
      <c r="ALS80" s="265"/>
      <c r="ALT80" s="265"/>
      <c r="ALU80" s="265"/>
      <c r="ALV80" s="265"/>
      <c r="ALW80" s="265"/>
      <c r="ALX80" s="265"/>
      <c r="ALY80" s="265"/>
      <c r="ALZ80" s="265"/>
      <c r="AMA80" s="265"/>
      <c r="AMB80" s="265"/>
      <c r="AMC80" s="265"/>
      <c r="AMD80" s="265"/>
      <c r="AME80" s="265"/>
      <c r="AMF80" s="265"/>
      <c r="AMG80" s="265"/>
      <c r="AMH80" s="265"/>
      <c r="AMI80" s="265"/>
      <c r="AMJ80" s="265"/>
      <c r="AMK80" s="265"/>
      <c r="AML80" s="265"/>
      <c r="AMM80" s="265"/>
      <c r="AMN80" s="265"/>
      <c r="AMO80" s="265"/>
      <c r="AMP80" s="265"/>
      <c r="AMQ80" s="265"/>
      <c r="AMR80" s="265"/>
      <c r="AMS80" s="265"/>
      <c r="AMT80" s="265"/>
      <c r="AMU80" s="265"/>
      <c r="AMV80" s="265"/>
      <c r="AMW80" s="265"/>
      <c r="AMX80" s="265"/>
      <c r="AMY80" s="265"/>
      <c r="AMZ80" s="265"/>
      <c r="ANA80" s="265"/>
      <c r="ANB80" s="265"/>
      <c r="ANC80" s="265"/>
      <c r="AND80" s="265"/>
      <c r="ANE80" s="265"/>
      <c r="ANF80" s="265"/>
      <c r="ANG80" s="265"/>
      <c r="ANH80" s="265"/>
      <c r="ANI80" s="265"/>
      <c r="ANJ80" s="265"/>
      <c r="ANK80" s="265"/>
      <c r="ANL80" s="265"/>
      <c r="ANM80" s="265"/>
      <c r="ANN80" s="265"/>
      <c r="ANO80" s="265"/>
      <c r="ANP80" s="265"/>
      <c r="ANQ80" s="265"/>
      <c r="ANR80" s="265"/>
      <c r="ANS80" s="265"/>
      <c r="ANT80" s="265"/>
      <c r="ANU80" s="265"/>
      <c r="ANV80" s="265"/>
      <c r="ANW80" s="265"/>
      <c r="ANX80" s="265"/>
      <c r="ANY80" s="265"/>
      <c r="ANZ80" s="265"/>
      <c r="AOA80" s="265"/>
      <c r="AOB80" s="265"/>
      <c r="AOC80" s="265"/>
      <c r="AOD80" s="265"/>
      <c r="AOE80" s="265"/>
      <c r="AOF80" s="265"/>
      <c r="AOG80" s="265"/>
      <c r="AOH80" s="265"/>
      <c r="AOI80" s="265"/>
      <c r="AOJ80" s="265"/>
      <c r="AOK80" s="265"/>
      <c r="AOL80" s="265"/>
      <c r="AOM80" s="265"/>
      <c r="AON80" s="265"/>
      <c r="AOO80" s="265"/>
      <c r="AOP80" s="265"/>
      <c r="AOQ80" s="265"/>
      <c r="AOR80" s="265"/>
      <c r="AOS80" s="265"/>
      <c r="AOT80" s="265"/>
      <c r="AOU80" s="265"/>
      <c r="AOV80" s="265"/>
      <c r="AOW80" s="265"/>
      <c r="AOX80" s="265"/>
      <c r="AOY80" s="265"/>
      <c r="AOZ80" s="265"/>
      <c r="APA80" s="265"/>
      <c r="APB80" s="265"/>
      <c r="APC80" s="265"/>
      <c r="APD80" s="265"/>
      <c r="APE80" s="265"/>
      <c r="APF80" s="265"/>
      <c r="APG80" s="265"/>
      <c r="APH80" s="265"/>
      <c r="API80" s="265"/>
      <c r="APJ80" s="265"/>
      <c r="APK80" s="265"/>
      <c r="APL80" s="265"/>
      <c r="APM80" s="265"/>
      <c r="APN80" s="265"/>
      <c r="APO80" s="265"/>
      <c r="APP80" s="265"/>
      <c r="APQ80" s="265"/>
      <c r="APR80" s="265"/>
      <c r="APS80" s="265"/>
      <c r="APT80" s="265"/>
      <c r="APU80" s="265"/>
      <c r="APV80" s="265"/>
      <c r="APW80" s="265"/>
      <c r="APX80" s="265"/>
      <c r="APY80" s="265"/>
      <c r="APZ80" s="265"/>
    </row>
    <row r="81" spans="1:1118" s="269" customFormat="1" ht="15" customHeight="1" x14ac:dyDescent="0.2">
      <c r="A81" s="192" t="s">
        <v>716</v>
      </c>
      <c r="B81" s="252">
        <v>3142.6228653905264</v>
      </c>
      <c r="C81" s="252">
        <v>7046.9466499104692</v>
      </c>
      <c r="D81" s="252">
        <v>247.40886884517704</v>
      </c>
      <c r="E81" s="252"/>
      <c r="F81" s="252">
        <v>5609.586306892762</v>
      </c>
      <c r="G81" s="252">
        <v>26.237466519949471</v>
      </c>
      <c r="H81" s="252">
        <v>7854.7410374871542</v>
      </c>
      <c r="I81" s="252">
        <v>9631.8542780975458</v>
      </c>
      <c r="J81" s="252">
        <v>741.9419173061566</v>
      </c>
      <c r="K81" s="252">
        <v>1419.2565291333219</v>
      </c>
      <c r="L81" s="252">
        <v>334.68256025501478</v>
      </c>
      <c r="M81" s="252">
        <v>608.16590161141198</v>
      </c>
      <c r="N81" s="252">
        <v>13.233766058233382</v>
      </c>
      <c r="O81" s="252">
        <v>36676.678147507722</v>
      </c>
      <c r="P81" s="252">
        <v>842.38937777741194</v>
      </c>
      <c r="Q81"/>
      <c r="R81"/>
      <c r="S81" s="193"/>
      <c r="T81" s="750"/>
      <c r="U81"/>
      <c r="V81"/>
      <c r="W81"/>
      <c r="X81"/>
      <c r="Y81"/>
      <c r="Z81"/>
      <c r="AA81"/>
      <c r="AB81"/>
      <c r="AC81"/>
      <c r="AD81"/>
      <c r="AE81"/>
      <c r="AF81"/>
      <c r="AG81"/>
      <c r="AH81"/>
      <c r="AI81" s="22"/>
      <c r="AJ81" s="22"/>
      <c r="AK81" s="22"/>
      <c r="AL81" s="22"/>
      <c r="AM81" s="265"/>
      <c r="AN81" s="265"/>
      <c r="AO81" s="265"/>
      <c r="AP81" s="265"/>
      <c r="AQ81" s="265"/>
      <c r="AR81" s="265"/>
      <c r="AS81" s="265"/>
      <c r="AT81" s="265"/>
      <c r="AU81" s="265"/>
      <c r="AV81" s="265"/>
      <c r="AW81" s="265"/>
      <c r="AX81" s="265"/>
      <c r="AY81" s="265"/>
      <c r="AZ81" s="265"/>
      <c r="BA81" s="265"/>
      <c r="BB81" s="265"/>
      <c r="BC81" s="265"/>
      <c r="BD81" s="265"/>
      <c r="BE81" s="265"/>
      <c r="BF81" s="265"/>
      <c r="BG81" s="265"/>
      <c r="BH81" s="265"/>
      <c r="BI81" s="265"/>
      <c r="BJ81" s="265"/>
      <c r="BK81" s="265"/>
      <c r="BL81" s="265"/>
      <c r="BM81" s="265"/>
      <c r="BN81" s="265"/>
      <c r="BO81" s="265"/>
      <c r="BP81" s="265"/>
      <c r="BQ81" s="265"/>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c r="DM81" s="265"/>
      <c r="DN81" s="265"/>
      <c r="DO81" s="265"/>
      <c r="DP81" s="265"/>
      <c r="DQ81" s="265"/>
      <c r="DR81" s="265"/>
      <c r="DS81" s="265"/>
      <c r="DT81" s="265"/>
      <c r="DU81" s="265"/>
      <c r="DV81" s="265"/>
      <c r="DW81" s="265"/>
      <c r="DX81" s="265"/>
      <c r="DY81" s="265"/>
      <c r="DZ81" s="265"/>
      <c r="EA81" s="265"/>
      <c r="EB81" s="265"/>
      <c r="EC81" s="265"/>
      <c r="ED81" s="265"/>
      <c r="EE81" s="265"/>
      <c r="EF81" s="265"/>
      <c r="EG81" s="265"/>
      <c r="EH81" s="265"/>
      <c r="EI81" s="265"/>
      <c r="EJ81" s="265"/>
      <c r="EK81" s="265"/>
      <c r="EL81" s="265"/>
      <c r="EM81" s="265"/>
      <c r="EN81" s="265"/>
      <c r="EO81" s="265"/>
      <c r="EP81" s="265"/>
      <c r="EQ81" s="265"/>
      <c r="ER81" s="265"/>
      <c r="ES81" s="265"/>
      <c r="ET81" s="265"/>
      <c r="EU81" s="265"/>
      <c r="EV81" s="265"/>
      <c r="EW81" s="265"/>
      <c r="EX81" s="265"/>
      <c r="EY81" s="265"/>
      <c r="EZ81" s="265"/>
      <c r="FA81" s="265"/>
      <c r="FB81" s="265"/>
      <c r="FC81" s="265"/>
      <c r="FD81" s="265"/>
      <c r="FE81" s="265"/>
      <c r="FF81" s="265"/>
      <c r="FG81" s="265"/>
      <c r="FH81" s="265"/>
      <c r="FI81" s="265"/>
      <c r="FJ81" s="265"/>
      <c r="FK81" s="265"/>
      <c r="FL81" s="265"/>
      <c r="FM81" s="265"/>
      <c r="FN81" s="265"/>
      <c r="FO81" s="265"/>
      <c r="FP81" s="265"/>
      <c r="FQ81" s="265"/>
      <c r="FR81" s="265"/>
      <c r="FS81" s="265"/>
      <c r="FT81" s="265"/>
      <c r="FU81" s="265"/>
      <c r="FV81" s="265"/>
      <c r="FW81" s="265"/>
      <c r="FX81" s="265"/>
      <c r="FY81" s="265"/>
      <c r="FZ81" s="265"/>
      <c r="GA81" s="265"/>
      <c r="GB81" s="265"/>
      <c r="GC81" s="265"/>
      <c r="GD81" s="265"/>
      <c r="GE81" s="265"/>
      <c r="GF81" s="265"/>
      <c r="GG81" s="265"/>
      <c r="GH81" s="265"/>
      <c r="GI81" s="265"/>
      <c r="GJ81" s="265"/>
      <c r="GK81" s="265"/>
      <c r="GL81" s="265"/>
      <c r="GM81" s="265"/>
      <c r="GN81" s="265"/>
      <c r="GO81" s="265"/>
      <c r="GP81" s="265"/>
      <c r="GQ81" s="265"/>
      <c r="GR81" s="265"/>
      <c r="GS81" s="265"/>
      <c r="GT81" s="265"/>
      <c r="GU81" s="265"/>
      <c r="GV81" s="265"/>
      <c r="GW81" s="265"/>
      <c r="GX81" s="265"/>
      <c r="GY81" s="265"/>
      <c r="GZ81" s="265"/>
      <c r="HA81" s="265"/>
      <c r="HB81" s="265"/>
      <c r="HC81" s="265"/>
      <c r="HD81" s="265"/>
      <c r="HE81" s="265"/>
      <c r="HF81" s="265"/>
      <c r="HG81" s="265"/>
      <c r="HH81" s="265"/>
      <c r="HI81" s="265"/>
      <c r="HJ81" s="265"/>
      <c r="HK81" s="265"/>
      <c r="HL81" s="265"/>
      <c r="HM81" s="265"/>
      <c r="HN81" s="265"/>
      <c r="HO81" s="265"/>
      <c r="HP81" s="265"/>
      <c r="HQ81" s="265"/>
      <c r="HR81" s="265"/>
      <c r="HS81" s="265"/>
      <c r="HT81" s="265"/>
      <c r="HU81" s="265"/>
      <c r="HV81" s="265"/>
      <c r="HW81" s="265"/>
      <c r="HX81" s="265"/>
      <c r="HY81" s="265"/>
      <c r="HZ81" s="265"/>
      <c r="IA81" s="265"/>
      <c r="IB81" s="265"/>
      <c r="IC81" s="265"/>
      <c r="ID81" s="265"/>
      <c r="IE81" s="265"/>
      <c r="IF81" s="265"/>
      <c r="IG81" s="265"/>
      <c r="IH81" s="265"/>
      <c r="II81" s="265"/>
      <c r="IJ81" s="265"/>
      <c r="IK81" s="265"/>
      <c r="IL81" s="265"/>
      <c r="IM81" s="265"/>
      <c r="IN81" s="265"/>
      <c r="IO81" s="265"/>
      <c r="IP81" s="265"/>
      <c r="IQ81" s="265"/>
      <c r="IR81" s="265"/>
      <c r="IS81" s="265"/>
      <c r="IT81" s="265"/>
      <c r="IU81" s="265"/>
      <c r="IV81" s="265"/>
      <c r="IW81" s="265"/>
      <c r="IX81" s="265"/>
      <c r="IY81" s="265"/>
      <c r="IZ81" s="265"/>
      <c r="JA81" s="265"/>
      <c r="JB81" s="265"/>
      <c r="JC81" s="265"/>
      <c r="JD81" s="265"/>
      <c r="JE81" s="265"/>
      <c r="JF81" s="265"/>
      <c r="JG81" s="265"/>
      <c r="JH81" s="265"/>
      <c r="JI81" s="265"/>
      <c r="JJ81" s="265"/>
      <c r="JK81" s="265"/>
      <c r="JL81" s="265"/>
      <c r="JM81" s="265"/>
      <c r="JN81" s="265"/>
      <c r="JO81" s="265"/>
      <c r="JP81" s="265"/>
      <c r="JQ81" s="265"/>
      <c r="JR81" s="265"/>
      <c r="JS81" s="265"/>
      <c r="JT81" s="265"/>
      <c r="JU81" s="265"/>
      <c r="JV81" s="265"/>
      <c r="JW81" s="265"/>
      <c r="JX81" s="265"/>
      <c r="JY81" s="265"/>
      <c r="JZ81" s="265"/>
      <c r="KA81" s="265"/>
      <c r="KB81" s="265"/>
      <c r="KC81" s="265"/>
      <c r="KD81" s="265"/>
      <c r="KE81" s="265"/>
      <c r="KF81" s="265"/>
      <c r="KG81" s="265"/>
      <c r="KH81" s="265"/>
      <c r="KI81" s="265"/>
      <c r="KJ81" s="265"/>
      <c r="KK81" s="265"/>
      <c r="KL81" s="265"/>
      <c r="KM81" s="265"/>
      <c r="KN81" s="265"/>
      <c r="KO81" s="265"/>
      <c r="KP81" s="265"/>
      <c r="KQ81" s="265"/>
      <c r="KR81" s="265"/>
      <c r="KS81" s="265"/>
      <c r="KT81" s="265"/>
      <c r="KU81" s="265"/>
      <c r="KV81" s="265"/>
      <c r="KW81" s="265"/>
      <c r="KX81" s="265"/>
      <c r="KY81" s="265"/>
      <c r="KZ81" s="265"/>
      <c r="LA81" s="265"/>
      <c r="LB81" s="265"/>
      <c r="LC81" s="265"/>
      <c r="LD81" s="265"/>
      <c r="LE81" s="265"/>
      <c r="LF81" s="265"/>
      <c r="LG81" s="265"/>
      <c r="LH81" s="265"/>
      <c r="LI81" s="265"/>
      <c r="LJ81" s="265"/>
      <c r="LK81" s="265"/>
      <c r="LL81" s="265"/>
      <c r="LM81" s="265"/>
      <c r="LN81" s="265"/>
      <c r="LO81" s="265"/>
      <c r="LP81" s="265"/>
      <c r="LQ81" s="265"/>
      <c r="LR81" s="265"/>
      <c r="LS81" s="265"/>
      <c r="LT81" s="265"/>
      <c r="LU81" s="265"/>
      <c r="LV81" s="265"/>
      <c r="LW81" s="265"/>
      <c r="LX81" s="265"/>
      <c r="LY81" s="265"/>
      <c r="LZ81" s="265"/>
      <c r="MA81" s="265"/>
      <c r="MB81" s="265"/>
      <c r="MC81" s="265"/>
      <c r="MD81" s="265"/>
      <c r="ME81" s="265"/>
      <c r="MF81" s="265"/>
      <c r="MG81" s="265"/>
      <c r="MH81" s="265"/>
      <c r="MI81" s="265"/>
      <c r="MJ81" s="265"/>
      <c r="MK81" s="265"/>
      <c r="ML81" s="265"/>
      <c r="MM81" s="265"/>
      <c r="MN81" s="265"/>
      <c r="MO81" s="265"/>
      <c r="MP81" s="265"/>
      <c r="MQ81" s="265"/>
      <c r="MR81" s="265"/>
      <c r="MS81" s="265"/>
      <c r="MT81" s="265"/>
      <c r="MU81" s="265"/>
      <c r="MV81" s="265"/>
      <c r="MW81" s="265"/>
      <c r="MX81" s="265"/>
      <c r="MY81" s="265"/>
      <c r="MZ81" s="265"/>
      <c r="NA81" s="265"/>
      <c r="NB81" s="265"/>
      <c r="NC81" s="265"/>
      <c r="ND81" s="265"/>
      <c r="NE81" s="265"/>
      <c r="NF81" s="265"/>
      <c r="NG81" s="265"/>
      <c r="NH81" s="265"/>
      <c r="NI81" s="265"/>
      <c r="NJ81" s="265"/>
      <c r="NK81" s="265"/>
      <c r="NL81" s="265"/>
      <c r="NM81" s="265"/>
      <c r="NN81" s="265"/>
      <c r="NO81" s="265"/>
      <c r="NP81" s="265"/>
      <c r="NQ81" s="265"/>
      <c r="NR81" s="265"/>
      <c r="NS81" s="265"/>
      <c r="NT81" s="265"/>
      <c r="NU81" s="265"/>
      <c r="NV81" s="265"/>
      <c r="NW81" s="265"/>
      <c r="NX81" s="265"/>
      <c r="NY81" s="265"/>
      <c r="NZ81" s="265"/>
      <c r="OA81" s="265"/>
      <c r="OB81" s="265"/>
      <c r="OC81" s="265"/>
      <c r="OD81" s="265"/>
      <c r="OE81" s="265"/>
      <c r="OF81" s="265"/>
      <c r="OG81" s="265"/>
      <c r="OH81" s="265"/>
      <c r="OI81" s="265"/>
      <c r="OJ81" s="265"/>
      <c r="OK81" s="265"/>
      <c r="OL81" s="265"/>
      <c r="OM81" s="265"/>
      <c r="ON81" s="265"/>
      <c r="OO81" s="265"/>
      <c r="OP81" s="265"/>
      <c r="OQ81" s="265"/>
      <c r="OR81" s="265"/>
      <c r="OS81" s="265"/>
      <c r="OT81" s="265"/>
      <c r="OU81" s="265"/>
      <c r="OV81" s="265"/>
      <c r="OW81" s="265"/>
      <c r="OX81" s="265"/>
      <c r="OY81" s="265"/>
      <c r="OZ81" s="265"/>
      <c r="PA81" s="265"/>
      <c r="PB81" s="265"/>
      <c r="PC81" s="265"/>
      <c r="PD81" s="265"/>
      <c r="PE81" s="265"/>
      <c r="PF81" s="265"/>
      <c r="PG81" s="265"/>
      <c r="PH81" s="265"/>
      <c r="PI81" s="265"/>
      <c r="PJ81" s="265"/>
      <c r="PK81" s="265"/>
      <c r="PL81" s="265"/>
      <c r="PM81" s="265"/>
      <c r="PN81" s="265"/>
      <c r="PO81" s="265"/>
      <c r="PP81" s="265"/>
      <c r="PQ81" s="265"/>
      <c r="PR81" s="265"/>
      <c r="PS81" s="265"/>
      <c r="PT81" s="265"/>
      <c r="PU81" s="265"/>
      <c r="PV81" s="265"/>
      <c r="PW81" s="265"/>
      <c r="PX81" s="265"/>
      <c r="PY81" s="265"/>
      <c r="PZ81" s="265"/>
      <c r="QA81" s="265"/>
      <c r="QB81" s="265"/>
      <c r="QC81" s="265"/>
      <c r="QD81" s="265"/>
      <c r="QE81" s="265"/>
      <c r="QF81" s="265"/>
      <c r="QG81" s="265"/>
      <c r="QH81" s="265"/>
      <c r="QI81" s="265"/>
      <c r="QJ81" s="265"/>
      <c r="QK81" s="265"/>
      <c r="QL81" s="265"/>
      <c r="QM81" s="265"/>
      <c r="QN81" s="265"/>
      <c r="QO81" s="265"/>
      <c r="QP81" s="265"/>
      <c r="QQ81" s="265"/>
      <c r="QR81" s="265"/>
      <c r="QS81" s="265"/>
      <c r="QT81" s="265"/>
      <c r="QU81" s="265"/>
      <c r="QV81" s="265"/>
      <c r="QW81" s="265"/>
      <c r="QX81" s="265"/>
      <c r="QY81" s="265"/>
      <c r="QZ81" s="265"/>
      <c r="RA81" s="265"/>
      <c r="RB81" s="265"/>
      <c r="RC81" s="265"/>
      <c r="RD81" s="265"/>
      <c r="RE81" s="265"/>
      <c r="RF81" s="265"/>
      <c r="RG81" s="265"/>
      <c r="RH81" s="265"/>
      <c r="RI81" s="265"/>
      <c r="RJ81" s="265"/>
      <c r="RK81" s="265"/>
      <c r="RL81" s="265"/>
      <c r="RM81" s="265"/>
      <c r="RN81" s="265"/>
      <c r="RO81" s="265"/>
      <c r="RP81" s="265"/>
      <c r="RQ81" s="265"/>
      <c r="RR81" s="265"/>
      <c r="RS81" s="265"/>
      <c r="RT81" s="265"/>
      <c r="RU81" s="265"/>
      <c r="RV81" s="265"/>
      <c r="RW81" s="265"/>
      <c r="RX81" s="265"/>
      <c r="RY81" s="265"/>
      <c r="RZ81" s="265"/>
      <c r="SA81" s="265"/>
      <c r="SB81" s="265"/>
      <c r="SC81" s="265"/>
      <c r="SD81" s="265"/>
      <c r="SE81" s="265"/>
      <c r="SF81" s="265"/>
      <c r="SG81" s="265"/>
      <c r="SH81" s="265"/>
      <c r="SI81" s="265"/>
      <c r="SJ81" s="265"/>
      <c r="SK81" s="265"/>
      <c r="SL81" s="265"/>
      <c r="SM81" s="265"/>
      <c r="SN81" s="265"/>
      <c r="SO81" s="265"/>
      <c r="SP81" s="265"/>
      <c r="SQ81" s="265"/>
      <c r="SR81" s="265"/>
      <c r="SS81" s="265"/>
      <c r="ST81" s="265"/>
      <c r="SU81" s="265"/>
      <c r="SV81" s="265"/>
      <c r="SW81" s="265"/>
      <c r="SX81" s="265"/>
      <c r="SY81" s="265"/>
      <c r="SZ81" s="265"/>
      <c r="TA81" s="265"/>
      <c r="TB81" s="265"/>
      <c r="TC81" s="265"/>
      <c r="TD81" s="265"/>
      <c r="TE81" s="265"/>
      <c r="TF81" s="265"/>
      <c r="TG81" s="265"/>
      <c r="TH81" s="265"/>
      <c r="TI81" s="265"/>
      <c r="TJ81" s="265"/>
      <c r="TK81" s="265"/>
      <c r="TL81" s="265"/>
      <c r="TM81" s="265"/>
      <c r="TN81" s="265"/>
      <c r="TO81" s="265"/>
      <c r="TP81" s="265"/>
      <c r="TQ81" s="265"/>
      <c r="TR81" s="265"/>
      <c r="TS81" s="265"/>
      <c r="TT81" s="265"/>
      <c r="TU81" s="265"/>
      <c r="TV81" s="265"/>
      <c r="TW81" s="265"/>
      <c r="TX81" s="265"/>
      <c r="TY81" s="265"/>
      <c r="TZ81" s="265"/>
      <c r="UA81" s="265"/>
      <c r="UB81" s="265"/>
      <c r="UC81" s="265"/>
      <c r="UD81" s="265"/>
      <c r="UE81" s="265"/>
      <c r="UF81" s="265"/>
      <c r="UG81" s="265"/>
      <c r="UH81" s="265"/>
      <c r="UI81" s="265"/>
      <c r="UJ81" s="265"/>
      <c r="UK81" s="265"/>
      <c r="UL81" s="265"/>
      <c r="UM81" s="265"/>
      <c r="UN81" s="265"/>
      <c r="UO81" s="265"/>
      <c r="UP81" s="265"/>
      <c r="UQ81" s="265"/>
      <c r="UR81" s="265"/>
      <c r="US81" s="265"/>
      <c r="UT81" s="265"/>
      <c r="UU81" s="265"/>
      <c r="UV81" s="265"/>
      <c r="UW81" s="265"/>
      <c r="UX81" s="265"/>
      <c r="UY81" s="265"/>
      <c r="UZ81" s="265"/>
      <c r="VA81" s="265"/>
      <c r="VB81" s="265"/>
      <c r="VC81" s="265"/>
      <c r="VD81" s="265"/>
      <c r="VE81" s="265"/>
      <c r="VF81" s="265"/>
      <c r="VG81" s="265"/>
      <c r="VH81" s="265"/>
      <c r="VI81" s="265"/>
      <c r="VJ81" s="265"/>
      <c r="VK81" s="265"/>
      <c r="VL81" s="265"/>
      <c r="VM81" s="265"/>
      <c r="VN81" s="265"/>
      <c r="VO81" s="265"/>
      <c r="VP81" s="265"/>
      <c r="VQ81" s="265"/>
      <c r="VR81" s="265"/>
      <c r="VS81" s="265"/>
      <c r="VT81" s="265"/>
      <c r="VU81" s="265"/>
      <c r="VV81" s="265"/>
      <c r="VW81" s="265"/>
      <c r="VX81" s="265"/>
      <c r="VY81" s="265"/>
      <c r="VZ81" s="265"/>
      <c r="WA81" s="265"/>
      <c r="WB81" s="265"/>
      <c r="WC81" s="265"/>
      <c r="WD81" s="265"/>
      <c r="WE81" s="265"/>
      <c r="WF81" s="265"/>
      <c r="WG81" s="265"/>
      <c r="WH81" s="265"/>
      <c r="WI81" s="265"/>
      <c r="WJ81" s="265"/>
      <c r="WK81" s="265"/>
      <c r="WL81" s="265"/>
      <c r="WM81" s="265"/>
      <c r="WN81" s="265"/>
      <c r="WO81" s="265"/>
      <c r="WP81" s="265"/>
      <c r="WQ81" s="265"/>
      <c r="WR81" s="265"/>
      <c r="WS81" s="265"/>
      <c r="WT81" s="265"/>
      <c r="WU81" s="265"/>
      <c r="WV81" s="265"/>
      <c r="WW81" s="265"/>
      <c r="WX81" s="265"/>
      <c r="WY81" s="265"/>
      <c r="WZ81" s="265"/>
      <c r="XA81" s="265"/>
      <c r="XB81" s="265"/>
      <c r="XC81" s="265"/>
      <c r="XD81" s="265"/>
      <c r="XE81" s="265"/>
      <c r="XF81" s="265"/>
      <c r="XG81" s="265"/>
      <c r="XH81" s="265"/>
      <c r="XI81" s="265"/>
      <c r="XJ81" s="265"/>
      <c r="XK81" s="265"/>
      <c r="XL81" s="265"/>
      <c r="XM81" s="265"/>
      <c r="XN81" s="265"/>
      <c r="XO81" s="265"/>
      <c r="XP81" s="265"/>
      <c r="XQ81" s="265"/>
      <c r="XR81" s="265"/>
      <c r="XS81" s="265"/>
      <c r="XT81" s="265"/>
      <c r="XU81" s="265"/>
      <c r="XV81" s="265"/>
      <c r="XW81" s="265"/>
      <c r="XX81" s="265"/>
      <c r="XY81" s="265"/>
      <c r="XZ81" s="265"/>
      <c r="YA81" s="265"/>
      <c r="YB81" s="265"/>
      <c r="YC81" s="265"/>
      <c r="YD81" s="265"/>
      <c r="YE81" s="265"/>
      <c r="YF81" s="265"/>
      <c r="YG81" s="265"/>
      <c r="YH81" s="265"/>
      <c r="YI81" s="265"/>
      <c r="YJ81" s="265"/>
      <c r="YK81" s="265"/>
      <c r="YL81" s="265"/>
      <c r="YM81" s="265"/>
      <c r="YN81" s="265"/>
      <c r="YO81" s="265"/>
      <c r="YP81" s="265"/>
      <c r="YQ81" s="265"/>
      <c r="YR81" s="265"/>
      <c r="YS81" s="265"/>
      <c r="YT81" s="265"/>
      <c r="YU81" s="265"/>
      <c r="YV81" s="265"/>
      <c r="YW81" s="265"/>
      <c r="YX81" s="265"/>
      <c r="YY81" s="265"/>
      <c r="YZ81" s="265"/>
      <c r="ZA81" s="265"/>
      <c r="ZB81" s="265"/>
      <c r="ZC81" s="265"/>
      <c r="ZD81" s="265"/>
      <c r="ZE81" s="265"/>
      <c r="ZF81" s="265"/>
      <c r="ZG81" s="265"/>
      <c r="ZH81" s="265"/>
      <c r="ZI81" s="265"/>
      <c r="ZJ81" s="265"/>
      <c r="ZK81" s="265"/>
      <c r="ZL81" s="265"/>
      <c r="ZM81" s="265"/>
      <c r="ZN81" s="265"/>
      <c r="ZO81" s="265"/>
      <c r="ZP81" s="265"/>
      <c r="ZQ81" s="265"/>
      <c r="ZR81" s="265"/>
      <c r="ZS81" s="265"/>
      <c r="ZT81" s="265"/>
      <c r="ZU81" s="265"/>
      <c r="ZV81" s="265"/>
      <c r="ZW81" s="265"/>
      <c r="ZX81" s="265"/>
      <c r="ZY81" s="265"/>
      <c r="ZZ81" s="265"/>
      <c r="AAA81" s="265"/>
      <c r="AAB81" s="265"/>
      <c r="AAC81" s="265"/>
      <c r="AAD81" s="265"/>
      <c r="AAE81" s="265"/>
      <c r="AAF81" s="265"/>
      <c r="AAG81" s="265"/>
      <c r="AAH81" s="265"/>
      <c r="AAI81" s="265"/>
      <c r="AAJ81" s="265"/>
      <c r="AAK81" s="265"/>
      <c r="AAL81" s="265"/>
      <c r="AAM81" s="265"/>
      <c r="AAN81" s="265"/>
      <c r="AAO81" s="265"/>
      <c r="AAP81" s="265"/>
      <c r="AAQ81" s="265"/>
      <c r="AAR81" s="265"/>
      <c r="AAS81" s="265"/>
      <c r="AAT81" s="265"/>
      <c r="AAU81" s="265"/>
      <c r="AAV81" s="265"/>
      <c r="AAW81" s="265"/>
      <c r="AAX81" s="265"/>
      <c r="AAY81" s="265"/>
      <c r="AAZ81" s="265"/>
      <c r="ABA81" s="265"/>
      <c r="ABB81" s="265"/>
      <c r="ABC81" s="265"/>
      <c r="ABD81" s="265"/>
      <c r="ABE81" s="265"/>
      <c r="ABF81" s="265"/>
      <c r="ABG81" s="265"/>
      <c r="ABH81" s="265"/>
      <c r="ABI81" s="265"/>
      <c r="ABJ81" s="265"/>
      <c r="ABK81" s="265"/>
      <c r="ABL81" s="265"/>
      <c r="ABM81" s="265"/>
      <c r="ABN81" s="265"/>
      <c r="ABO81" s="265"/>
      <c r="ABP81" s="265"/>
      <c r="ABQ81" s="265"/>
      <c r="ABR81" s="265"/>
      <c r="ABS81" s="265"/>
      <c r="ABT81" s="265"/>
      <c r="ABU81" s="265"/>
      <c r="ABV81" s="265"/>
      <c r="ABW81" s="265"/>
      <c r="ABX81" s="265"/>
      <c r="ABY81" s="265"/>
      <c r="ABZ81" s="265"/>
      <c r="ACA81" s="265"/>
      <c r="ACB81" s="265"/>
      <c r="ACC81" s="265"/>
      <c r="ACD81" s="265"/>
      <c r="ACE81" s="265"/>
      <c r="ACF81" s="265"/>
      <c r="ACG81" s="265"/>
      <c r="ACH81" s="265"/>
      <c r="ACI81" s="265"/>
      <c r="ACJ81" s="265"/>
      <c r="ACK81" s="265"/>
      <c r="ACL81" s="265"/>
      <c r="ACM81" s="265"/>
      <c r="ACN81" s="265"/>
      <c r="ACO81" s="265"/>
      <c r="ACP81" s="265"/>
      <c r="ACQ81" s="265"/>
      <c r="ACR81" s="265"/>
      <c r="ACS81" s="265"/>
      <c r="ACT81" s="265"/>
      <c r="ACU81" s="265"/>
      <c r="ACV81" s="265"/>
      <c r="ACW81" s="265"/>
      <c r="ACX81" s="265"/>
      <c r="ACY81" s="265"/>
      <c r="ACZ81" s="265"/>
      <c r="ADA81" s="265"/>
      <c r="ADB81" s="265"/>
      <c r="ADC81" s="265"/>
      <c r="ADD81" s="265"/>
      <c r="ADE81" s="265"/>
      <c r="ADF81" s="265"/>
      <c r="ADG81" s="265"/>
      <c r="ADH81" s="265"/>
      <c r="ADI81" s="265"/>
      <c r="ADJ81" s="265"/>
      <c r="ADK81" s="265"/>
      <c r="ADL81" s="265"/>
      <c r="ADM81" s="265"/>
      <c r="ADN81" s="265"/>
      <c r="ADO81" s="265"/>
      <c r="ADP81" s="265"/>
      <c r="ADQ81" s="265"/>
      <c r="ADR81" s="265"/>
      <c r="ADS81" s="265"/>
      <c r="ADT81" s="265"/>
      <c r="ADU81" s="265"/>
      <c r="ADV81" s="265"/>
      <c r="ADW81" s="265"/>
      <c r="ADX81" s="265"/>
      <c r="ADY81" s="265"/>
      <c r="ADZ81" s="265"/>
      <c r="AEA81" s="265"/>
      <c r="AEB81" s="265"/>
      <c r="AEC81" s="265"/>
      <c r="AED81" s="265"/>
      <c r="AEE81" s="265"/>
      <c r="AEF81" s="265"/>
      <c r="AEG81" s="265"/>
      <c r="AEH81" s="265"/>
      <c r="AEI81" s="265"/>
      <c r="AEJ81" s="265"/>
      <c r="AEK81" s="265"/>
      <c r="AEL81" s="265"/>
      <c r="AEM81" s="265"/>
      <c r="AEN81" s="265"/>
      <c r="AEO81" s="265"/>
      <c r="AEP81" s="265"/>
      <c r="AEQ81" s="265"/>
      <c r="AER81" s="265"/>
      <c r="AES81" s="265"/>
      <c r="AET81" s="265"/>
      <c r="AEU81" s="265"/>
      <c r="AEV81" s="265"/>
      <c r="AEW81" s="265"/>
      <c r="AEX81" s="265"/>
      <c r="AEY81" s="265"/>
      <c r="AEZ81" s="265"/>
      <c r="AFA81" s="265"/>
      <c r="AFB81" s="265"/>
      <c r="AFC81" s="265"/>
      <c r="AFD81" s="265"/>
      <c r="AFE81" s="265"/>
      <c r="AFF81" s="265"/>
      <c r="AFG81" s="265"/>
      <c r="AFH81" s="265"/>
      <c r="AFI81" s="265"/>
      <c r="AFJ81" s="265"/>
      <c r="AFK81" s="265"/>
      <c r="AFL81" s="265"/>
      <c r="AFM81" s="265"/>
      <c r="AFN81" s="265"/>
      <c r="AFO81" s="265"/>
      <c r="AFP81" s="265"/>
      <c r="AFQ81" s="265"/>
      <c r="AFR81" s="265"/>
      <c r="AFS81" s="265"/>
      <c r="AFT81" s="265"/>
      <c r="AFU81" s="265"/>
      <c r="AFV81" s="265"/>
      <c r="AFW81" s="265"/>
      <c r="AFX81" s="265"/>
      <c r="AFY81" s="265"/>
      <c r="AFZ81" s="265"/>
      <c r="AGA81" s="265"/>
      <c r="AGB81" s="265"/>
      <c r="AGC81" s="265"/>
      <c r="AGD81" s="265"/>
      <c r="AGE81" s="265"/>
      <c r="AGF81" s="265"/>
      <c r="AGG81" s="265"/>
      <c r="AGH81" s="265"/>
      <c r="AGI81" s="265"/>
      <c r="AGJ81" s="265"/>
      <c r="AGK81" s="265"/>
      <c r="AGL81" s="265"/>
      <c r="AGM81" s="265"/>
      <c r="AGN81" s="265"/>
      <c r="AGO81" s="265"/>
      <c r="AGP81" s="265"/>
      <c r="AGQ81" s="265"/>
      <c r="AGR81" s="265"/>
      <c r="AGS81" s="265"/>
      <c r="AGT81" s="265"/>
      <c r="AGU81" s="265"/>
      <c r="AGV81" s="265"/>
      <c r="AGW81" s="265"/>
      <c r="AGX81" s="265"/>
      <c r="AGY81" s="265"/>
      <c r="AGZ81" s="265"/>
      <c r="AHA81" s="265"/>
      <c r="AHB81" s="265"/>
      <c r="AHC81" s="265"/>
      <c r="AHD81" s="265"/>
      <c r="AHE81" s="265"/>
      <c r="AHF81" s="265"/>
      <c r="AHG81" s="265"/>
      <c r="AHH81" s="265"/>
      <c r="AHI81" s="265"/>
      <c r="AHJ81" s="265"/>
      <c r="AHK81" s="265"/>
      <c r="AHL81" s="265"/>
      <c r="AHM81" s="265"/>
      <c r="AHN81" s="265"/>
      <c r="AHO81" s="265"/>
      <c r="AHP81" s="265"/>
      <c r="AHQ81" s="265"/>
      <c r="AHR81" s="265"/>
      <c r="AHS81" s="265"/>
      <c r="AHT81" s="265"/>
      <c r="AHU81" s="265"/>
      <c r="AHV81" s="265"/>
      <c r="AHW81" s="265"/>
      <c r="AHX81" s="265"/>
      <c r="AHY81" s="265"/>
      <c r="AHZ81" s="265"/>
      <c r="AIA81" s="265"/>
      <c r="AIB81" s="265"/>
      <c r="AIC81" s="265"/>
      <c r="AID81" s="265"/>
      <c r="AIE81" s="265"/>
      <c r="AIF81" s="265"/>
      <c r="AIG81" s="265"/>
      <c r="AIH81" s="265"/>
      <c r="AII81" s="265"/>
      <c r="AIJ81" s="265"/>
      <c r="AIK81" s="265"/>
      <c r="AIL81" s="265"/>
      <c r="AIM81" s="265"/>
      <c r="AIN81" s="265"/>
      <c r="AIO81" s="265"/>
      <c r="AIP81" s="265"/>
      <c r="AIQ81" s="265"/>
      <c r="AIR81" s="265"/>
      <c r="AIS81" s="265"/>
      <c r="AIT81" s="265"/>
      <c r="AIU81" s="265"/>
      <c r="AIV81" s="265"/>
      <c r="AIW81" s="265"/>
      <c r="AIX81" s="265"/>
      <c r="AIY81" s="265"/>
      <c r="AIZ81" s="265"/>
      <c r="AJA81" s="265"/>
      <c r="AJB81" s="265"/>
      <c r="AJC81" s="265"/>
      <c r="AJD81" s="265"/>
      <c r="AJE81" s="265"/>
      <c r="AJF81" s="265"/>
      <c r="AJG81" s="265"/>
      <c r="AJH81" s="265"/>
      <c r="AJI81" s="265"/>
      <c r="AJJ81" s="265"/>
      <c r="AJK81" s="265"/>
      <c r="AJL81" s="265"/>
      <c r="AJM81" s="265"/>
      <c r="AJN81" s="265"/>
      <c r="AJO81" s="265"/>
      <c r="AJP81" s="265"/>
      <c r="AJQ81" s="265"/>
      <c r="AJR81" s="265"/>
      <c r="AJS81" s="265"/>
      <c r="AJT81" s="265"/>
      <c r="AJU81" s="265"/>
      <c r="AJV81" s="265"/>
      <c r="AJW81" s="265"/>
      <c r="AJX81" s="265"/>
      <c r="AJY81" s="265"/>
      <c r="AJZ81" s="265"/>
      <c r="AKA81" s="265"/>
      <c r="AKB81" s="265"/>
      <c r="AKC81" s="265"/>
      <c r="AKD81" s="265"/>
      <c r="AKE81" s="265"/>
      <c r="AKF81" s="265"/>
      <c r="AKG81" s="265"/>
      <c r="AKH81" s="265"/>
      <c r="AKI81" s="265"/>
      <c r="AKJ81" s="265"/>
      <c r="AKK81" s="265"/>
      <c r="AKL81" s="265"/>
      <c r="AKM81" s="265"/>
      <c r="AKN81" s="265"/>
      <c r="AKO81" s="265"/>
      <c r="AKP81" s="265"/>
      <c r="AKQ81" s="265"/>
      <c r="AKR81" s="265"/>
      <c r="AKS81" s="265"/>
      <c r="AKT81" s="265"/>
      <c r="AKU81" s="265"/>
      <c r="AKV81" s="265"/>
      <c r="AKW81" s="265"/>
      <c r="AKX81" s="265"/>
      <c r="AKY81" s="265"/>
      <c r="AKZ81" s="265"/>
      <c r="ALA81" s="265"/>
      <c r="ALB81" s="265"/>
      <c r="ALC81" s="265"/>
      <c r="ALD81" s="265"/>
      <c r="ALE81" s="265"/>
      <c r="ALF81" s="265"/>
      <c r="ALG81" s="265"/>
      <c r="ALH81" s="265"/>
      <c r="ALI81" s="265"/>
      <c r="ALJ81" s="265"/>
      <c r="ALK81" s="265"/>
      <c r="ALL81" s="265"/>
      <c r="ALM81" s="265"/>
      <c r="ALN81" s="265"/>
      <c r="ALO81" s="265"/>
      <c r="ALP81" s="265"/>
      <c r="ALQ81" s="265"/>
      <c r="ALR81" s="265"/>
      <c r="ALS81" s="265"/>
      <c r="ALT81" s="265"/>
      <c r="ALU81" s="265"/>
      <c r="ALV81" s="265"/>
      <c r="ALW81" s="265"/>
      <c r="ALX81" s="265"/>
      <c r="ALY81" s="265"/>
      <c r="ALZ81" s="265"/>
      <c r="AMA81" s="265"/>
      <c r="AMB81" s="265"/>
      <c r="AMC81" s="265"/>
      <c r="AMD81" s="265"/>
      <c r="AME81" s="265"/>
      <c r="AMF81" s="265"/>
      <c r="AMG81" s="265"/>
      <c r="AMH81" s="265"/>
      <c r="AMI81" s="265"/>
      <c r="AMJ81" s="265"/>
      <c r="AMK81" s="265"/>
      <c r="AML81" s="265"/>
      <c r="AMM81" s="265"/>
      <c r="AMN81" s="265"/>
      <c r="AMO81" s="265"/>
      <c r="AMP81" s="265"/>
      <c r="AMQ81" s="265"/>
      <c r="AMR81" s="265"/>
      <c r="AMS81" s="265"/>
      <c r="AMT81" s="265"/>
      <c r="AMU81" s="265"/>
      <c r="AMV81" s="265"/>
      <c r="AMW81" s="265"/>
      <c r="AMX81" s="265"/>
      <c r="AMY81" s="265"/>
      <c r="AMZ81" s="265"/>
      <c r="ANA81" s="265"/>
      <c r="ANB81" s="265"/>
      <c r="ANC81" s="265"/>
      <c r="AND81" s="265"/>
      <c r="ANE81" s="265"/>
      <c r="ANF81" s="265"/>
      <c r="ANG81" s="265"/>
      <c r="ANH81" s="265"/>
      <c r="ANI81" s="265"/>
      <c r="ANJ81" s="265"/>
      <c r="ANK81" s="265"/>
      <c r="ANL81" s="265"/>
      <c r="ANM81" s="265"/>
      <c r="ANN81" s="265"/>
      <c r="ANO81" s="265"/>
      <c r="ANP81" s="265"/>
      <c r="ANQ81" s="265"/>
      <c r="ANR81" s="265"/>
      <c r="ANS81" s="265"/>
      <c r="ANT81" s="265"/>
      <c r="ANU81" s="265"/>
      <c r="ANV81" s="265"/>
      <c r="ANW81" s="265"/>
      <c r="ANX81" s="265"/>
      <c r="ANY81" s="265"/>
      <c r="ANZ81" s="265"/>
      <c r="AOA81" s="265"/>
      <c r="AOB81" s="265"/>
      <c r="AOC81" s="265"/>
      <c r="AOD81" s="265"/>
      <c r="AOE81" s="265"/>
      <c r="AOF81" s="265"/>
      <c r="AOG81" s="265"/>
      <c r="AOH81" s="265"/>
      <c r="AOI81" s="265"/>
      <c r="AOJ81" s="265"/>
      <c r="AOK81" s="265"/>
      <c r="AOL81" s="265"/>
      <c r="AOM81" s="265"/>
      <c r="AON81" s="265"/>
      <c r="AOO81" s="265"/>
      <c r="AOP81" s="265"/>
      <c r="AOQ81" s="265"/>
      <c r="AOR81" s="265"/>
      <c r="AOS81" s="265"/>
      <c r="AOT81" s="265"/>
      <c r="AOU81" s="265"/>
      <c r="AOV81" s="265"/>
      <c r="AOW81" s="265"/>
      <c r="AOX81" s="265"/>
      <c r="AOY81" s="265"/>
      <c r="AOZ81" s="265"/>
      <c r="APA81" s="265"/>
      <c r="APB81" s="265"/>
      <c r="APC81" s="265"/>
      <c r="APD81" s="265"/>
      <c r="APE81" s="265"/>
      <c r="APF81" s="265"/>
      <c r="APG81" s="265"/>
      <c r="APH81" s="265"/>
      <c r="API81" s="265"/>
      <c r="APJ81" s="265"/>
      <c r="APK81" s="265"/>
      <c r="APL81" s="265"/>
      <c r="APM81" s="265"/>
      <c r="APN81" s="265"/>
      <c r="APO81" s="265"/>
      <c r="APP81" s="265"/>
      <c r="APQ81" s="265"/>
      <c r="APR81" s="265"/>
      <c r="APS81" s="265"/>
      <c r="APT81" s="265"/>
      <c r="APU81" s="265"/>
      <c r="APV81" s="265"/>
      <c r="APW81" s="265"/>
      <c r="APX81" s="265"/>
      <c r="APY81" s="265"/>
      <c r="APZ81" s="265"/>
    </row>
    <row r="82" spans="1:1118" s="269" customFormat="1" ht="20" customHeight="1" x14ac:dyDescent="0.2">
      <c r="A82" s="192" t="s">
        <v>717</v>
      </c>
      <c r="B82" s="252">
        <v>2427.3425886308537</v>
      </c>
      <c r="C82" s="252">
        <v>15479.991969146842</v>
      </c>
      <c r="D82" s="252">
        <v>356.48163042754214</v>
      </c>
      <c r="E82" s="252"/>
      <c r="F82" s="252">
        <v>7198.7309283590685</v>
      </c>
      <c r="G82" s="252">
        <v>15.774109394924338</v>
      </c>
      <c r="H82" s="252">
        <v>4295.675914706997</v>
      </c>
      <c r="I82" s="252">
        <v>9482.8015255586179</v>
      </c>
      <c r="J82" s="252">
        <v>1391.6840914633183</v>
      </c>
      <c r="K82" s="252">
        <v>2258.0962122898009</v>
      </c>
      <c r="L82" s="252">
        <v>275.63115082560773</v>
      </c>
      <c r="M82" s="252">
        <v>946.38637886907759</v>
      </c>
      <c r="N82" s="252">
        <v>14.656736233481688</v>
      </c>
      <c r="O82" s="252">
        <v>44143.253235906137</v>
      </c>
      <c r="P82" s="252">
        <v>954.39680664062496</v>
      </c>
      <c r="Q82"/>
      <c r="R82"/>
      <c r="S82" s="193"/>
      <c r="T82" s="750"/>
      <c r="U82"/>
      <c r="V82"/>
      <c r="W82"/>
      <c r="X82"/>
      <c r="Y82"/>
      <c r="Z82"/>
      <c r="AA82"/>
      <c r="AB82"/>
      <c r="AC82"/>
      <c r="AD82"/>
      <c r="AE82"/>
      <c r="AF82"/>
      <c r="AG82"/>
      <c r="AH82"/>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5"/>
      <c r="CB82" s="265"/>
      <c r="CC82" s="265"/>
      <c r="CD82" s="265"/>
      <c r="CE82" s="265"/>
      <c r="CF82" s="265"/>
      <c r="CG82" s="265"/>
      <c r="CH82" s="265"/>
      <c r="CI82" s="265"/>
      <c r="CJ82" s="265"/>
      <c r="CK82" s="265"/>
      <c r="CL82" s="265"/>
      <c r="CM82" s="265"/>
      <c r="CN82" s="265"/>
      <c r="CO82" s="265"/>
      <c r="CP82" s="265"/>
      <c r="CQ82" s="265"/>
      <c r="CR82" s="265"/>
      <c r="CS82" s="265"/>
      <c r="CT82" s="265"/>
      <c r="CU82" s="265"/>
      <c r="CV82" s="265"/>
      <c r="CW82" s="265"/>
      <c r="CX82" s="265"/>
      <c r="CY82" s="265"/>
      <c r="CZ82" s="265"/>
      <c r="DA82" s="265"/>
      <c r="DB82" s="265"/>
      <c r="DC82" s="265"/>
      <c r="DD82" s="265"/>
      <c r="DE82" s="265"/>
      <c r="DF82" s="265"/>
      <c r="DG82" s="265"/>
      <c r="DH82" s="265"/>
      <c r="DI82" s="265"/>
      <c r="DJ82" s="265"/>
      <c r="DK82" s="265"/>
      <c r="DL82" s="265"/>
      <c r="DM82" s="265"/>
      <c r="DN82" s="265"/>
      <c r="DO82" s="265"/>
      <c r="DP82" s="265"/>
      <c r="DQ82" s="265"/>
      <c r="DR82" s="265"/>
      <c r="DS82" s="265"/>
      <c r="DT82" s="265"/>
      <c r="DU82" s="265"/>
      <c r="DV82" s="265"/>
      <c r="DW82" s="265"/>
      <c r="DX82" s="265"/>
      <c r="DY82" s="265"/>
      <c r="DZ82" s="265"/>
      <c r="EA82" s="265"/>
      <c r="EB82" s="265"/>
      <c r="EC82" s="265"/>
      <c r="ED82" s="265"/>
      <c r="EE82" s="265"/>
      <c r="EF82" s="265"/>
      <c r="EG82" s="265"/>
      <c r="EH82" s="265"/>
      <c r="EI82" s="265"/>
      <c r="EJ82" s="265"/>
      <c r="EK82" s="265"/>
      <c r="EL82" s="265"/>
      <c r="EM82" s="265"/>
      <c r="EN82" s="265"/>
      <c r="EO82" s="265"/>
      <c r="EP82" s="265"/>
      <c r="EQ82" s="265"/>
      <c r="ER82" s="265"/>
      <c r="ES82" s="265"/>
      <c r="ET82" s="265"/>
      <c r="EU82" s="265"/>
      <c r="EV82" s="265"/>
      <c r="EW82" s="265"/>
      <c r="EX82" s="265"/>
      <c r="EY82" s="265"/>
      <c r="EZ82" s="265"/>
      <c r="FA82" s="265"/>
      <c r="FB82" s="265"/>
      <c r="FC82" s="265"/>
      <c r="FD82" s="265"/>
      <c r="FE82" s="265"/>
      <c r="FF82" s="265"/>
      <c r="FG82" s="265"/>
      <c r="FH82" s="265"/>
      <c r="FI82" s="265"/>
      <c r="FJ82" s="265"/>
      <c r="FK82" s="265"/>
      <c r="FL82" s="265"/>
      <c r="FM82" s="265"/>
      <c r="FN82" s="265"/>
      <c r="FO82" s="265"/>
      <c r="FP82" s="265"/>
      <c r="FQ82" s="265"/>
      <c r="FR82" s="265"/>
      <c r="FS82" s="265"/>
      <c r="FT82" s="265"/>
      <c r="FU82" s="265"/>
      <c r="FV82" s="265"/>
      <c r="FW82" s="265"/>
      <c r="FX82" s="265"/>
      <c r="FY82" s="265"/>
      <c r="FZ82" s="265"/>
      <c r="GA82" s="265"/>
      <c r="GB82" s="265"/>
      <c r="GC82" s="265"/>
      <c r="GD82" s="265"/>
      <c r="GE82" s="265"/>
      <c r="GF82" s="265"/>
      <c r="GG82" s="265"/>
      <c r="GH82" s="265"/>
      <c r="GI82" s="265"/>
      <c r="GJ82" s="265"/>
      <c r="GK82" s="265"/>
      <c r="GL82" s="265"/>
      <c r="GM82" s="265"/>
      <c r="GN82" s="265"/>
      <c r="GO82" s="265"/>
      <c r="GP82" s="265"/>
      <c r="GQ82" s="265"/>
      <c r="GR82" s="265"/>
      <c r="GS82" s="265"/>
      <c r="GT82" s="265"/>
      <c r="GU82" s="265"/>
      <c r="GV82" s="265"/>
      <c r="GW82" s="265"/>
      <c r="GX82" s="265"/>
      <c r="GY82" s="265"/>
      <c r="GZ82" s="265"/>
      <c r="HA82" s="265"/>
      <c r="HB82" s="265"/>
      <c r="HC82" s="265"/>
      <c r="HD82" s="265"/>
      <c r="HE82" s="265"/>
      <c r="HF82" s="265"/>
      <c r="HG82" s="265"/>
      <c r="HH82" s="265"/>
      <c r="HI82" s="265"/>
      <c r="HJ82" s="265"/>
      <c r="HK82" s="265"/>
      <c r="HL82" s="265"/>
      <c r="HM82" s="265"/>
      <c r="HN82" s="265"/>
      <c r="HO82" s="265"/>
      <c r="HP82" s="265"/>
      <c r="HQ82" s="265"/>
      <c r="HR82" s="265"/>
      <c r="HS82" s="265"/>
      <c r="HT82" s="265"/>
      <c r="HU82" s="265"/>
      <c r="HV82" s="265"/>
      <c r="HW82" s="265"/>
      <c r="HX82" s="265"/>
      <c r="HY82" s="265"/>
      <c r="HZ82" s="265"/>
      <c r="IA82" s="265"/>
      <c r="IB82" s="265"/>
      <c r="IC82" s="265"/>
      <c r="ID82" s="265"/>
      <c r="IE82" s="265"/>
      <c r="IF82" s="265"/>
      <c r="IG82" s="265"/>
      <c r="IH82" s="265"/>
      <c r="II82" s="265"/>
      <c r="IJ82" s="265"/>
      <c r="IK82" s="265"/>
      <c r="IL82" s="265"/>
      <c r="IM82" s="265"/>
      <c r="IN82" s="265"/>
      <c r="IO82" s="265"/>
      <c r="IP82" s="265"/>
      <c r="IQ82" s="265"/>
      <c r="IR82" s="265"/>
      <c r="IS82" s="265"/>
      <c r="IT82" s="265"/>
      <c r="IU82" s="265"/>
      <c r="IV82" s="265"/>
      <c r="IW82" s="265"/>
      <c r="IX82" s="265"/>
      <c r="IY82" s="265"/>
      <c r="IZ82" s="265"/>
      <c r="JA82" s="265"/>
      <c r="JB82" s="265"/>
      <c r="JC82" s="265"/>
      <c r="JD82" s="265"/>
      <c r="JE82" s="265"/>
      <c r="JF82" s="265"/>
      <c r="JG82" s="265"/>
      <c r="JH82" s="265"/>
      <c r="JI82" s="265"/>
      <c r="JJ82" s="265"/>
      <c r="JK82" s="265"/>
      <c r="JL82" s="265"/>
      <c r="JM82" s="265"/>
      <c r="JN82" s="265"/>
      <c r="JO82" s="265"/>
      <c r="JP82" s="265"/>
      <c r="JQ82" s="265"/>
      <c r="JR82" s="265"/>
      <c r="JS82" s="265"/>
      <c r="JT82" s="265"/>
      <c r="JU82" s="265"/>
      <c r="JV82" s="265"/>
      <c r="JW82" s="265"/>
      <c r="JX82" s="265"/>
      <c r="JY82" s="265"/>
      <c r="JZ82" s="265"/>
      <c r="KA82" s="265"/>
      <c r="KB82" s="265"/>
      <c r="KC82" s="265"/>
      <c r="KD82" s="265"/>
      <c r="KE82" s="265"/>
      <c r="KF82" s="265"/>
      <c r="KG82" s="265"/>
      <c r="KH82" s="265"/>
      <c r="KI82" s="265"/>
      <c r="KJ82" s="265"/>
      <c r="KK82" s="265"/>
      <c r="KL82" s="265"/>
      <c r="KM82" s="265"/>
      <c r="KN82" s="265"/>
      <c r="KO82" s="265"/>
      <c r="KP82" s="265"/>
      <c r="KQ82" s="265"/>
      <c r="KR82" s="265"/>
      <c r="KS82" s="265"/>
      <c r="KT82" s="265"/>
      <c r="KU82" s="265"/>
      <c r="KV82" s="265"/>
      <c r="KW82" s="265"/>
      <c r="KX82" s="265"/>
      <c r="KY82" s="265"/>
      <c r="KZ82" s="265"/>
      <c r="LA82" s="265"/>
      <c r="LB82" s="265"/>
      <c r="LC82" s="265"/>
      <c r="LD82" s="265"/>
      <c r="LE82" s="265"/>
      <c r="LF82" s="265"/>
      <c r="LG82" s="265"/>
      <c r="LH82" s="265"/>
      <c r="LI82" s="265"/>
      <c r="LJ82" s="265"/>
      <c r="LK82" s="265"/>
      <c r="LL82" s="265"/>
      <c r="LM82" s="265"/>
      <c r="LN82" s="265"/>
      <c r="LO82" s="265"/>
      <c r="LP82" s="265"/>
      <c r="LQ82" s="265"/>
      <c r="LR82" s="265"/>
      <c r="LS82" s="265"/>
      <c r="LT82" s="265"/>
      <c r="LU82" s="265"/>
      <c r="LV82" s="265"/>
      <c r="LW82" s="265"/>
      <c r="LX82" s="265"/>
      <c r="LY82" s="265"/>
      <c r="LZ82" s="265"/>
      <c r="MA82" s="265"/>
      <c r="MB82" s="265"/>
      <c r="MC82" s="265"/>
      <c r="MD82" s="265"/>
      <c r="ME82" s="265"/>
      <c r="MF82" s="265"/>
      <c r="MG82" s="265"/>
      <c r="MH82" s="265"/>
      <c r="MI82" s="265"/>
      <c r="MJ82" s="265"/>
      <c r="MK82" s="265"/>
      <c r="ML82" s="265"/>
      <c r="MM82" s="265"/>
      <c r="MN82" s="265"/>
      <c r="MO82" s="265"/>
      <c r="MP82" s="265"/>
      <c r="MQ82" s="265"/>
      <c r="MR82" s="265"/>
      <c r="MS82" s="265"/>
      <c r="MT82" s="265"/>
      <c r="MU82" s="265"/>
      <c r="MV82" s="265"/>
      <c r="MW82" s="265"/>
      <c r="MX82" s="265"/>
      <c r="MY82" s="265"/>
      <c r="MZ82" s="265"/>
      <c r="NA82" s="265"/>
      <c r="NB82" s="265"/>
      <c r="NC82" s="265"/>
      <c r="ND82" s="265"/>
      <c r="NE82" s="265"/>
      <c r="NF82" s="265"/>
      <c r="NG82" s="265"/>
      <c r="NH82" s="265"/>
      <c r="NI82" s="265"/>
      <c r="NJ82" s="265"/>
      <c r="NK82" s="265"/>
      <c r="NL82" s="265"/>
      <c r="NM82" s="265"/>
      <c r="NN82" s="265"/>
      <c r="NO82" s="265"/>
      <c r="NP82" s="265"/>
      <c r="NQ82" s="265"/>
      <c r="NR82" s="265"/>
      <c r="NS82" s="265"/>
      <c r="NT82" s="265"/>
      <c r="NU82" s="265"/>
      <c r="NV82" s="265"/>
      <c r="NW82" s="265"/>
      <c r="NX82" s="265"/>
      <c r="NY82" s="265"/>
      <c r="NZ82" s="265"/>
      <c r="OA82" s="265"/>
      <c r="OB82" s="265"/>
      <c r="OC82" s="265"/>
      <c r="OD82" s="265"/>
      <c r="OE82" s="265"/>
      <c r="OF82" s="265"/>
      <c r="OG82" s="265"/>
      <c r="OH82" s="265"/>
      <c r="OI82" s="265"/>
      <c r="OJ82" s="265"/>
      <c r="OK82" s="265"/>
      <c r="OL82" s="265"/>
      <c r="OM82" s="265"/>
      <c r="ON82" s="265"/>
      <c r="OO82" s="265"/>
      <c r="OP82" s="265"/>
      <c r="OQ82" s="265"/>
      <c r="OR82" s="265"/>
      <c r="OS82" s="265"/>
      <c r="OT82" s="265"/>
      <c r="OU82" s="265"/>
      <c r="OV82" s="265"/>
      <c r="OW82" s="265"/>
      <c r="OX82" s="265"/>
      <c r="OY82" s="265"/>
      <c r="OZ82" s="265"/>
      <c r="PA82" s="265"/>
      <c r="PB82" s="265"/>
      <c r="PC82" s="265"/>
      <c r="PD82" s="265"/>
      <c r="PE82" s="265"/>
      <c r="PF82" s="265"/>
      <c r="PG82" s="265"/>
      <c r="PH82" s="265"/>
      <c r="PI82" s="265"/>
      <c r="PJ82" s="265"/>
      <c r="PK82" s="265"/>
      <c r="PL82" s="265"/>
      <c r="PM82" s="265"/>
      <c r="PN82" s="265"/>
      <c r="PO82" s="265"/>
      <c r="PP82" s="265"/>
      <c r="PQ82" s="265"/>
      <c r="PR82" s="265"/>
      <c r="PS82" s="265"/>
      <c r="PT82" s="265"/>
      <c r="PU82" s="265"/>
      <c r="PV82" s="265"/>
      <c r="PW82" s="265"/>
      <c r="PX82" s="265"/>
      <c r="PY82" s="265"/>
      <c r="PZ82" s="265"/>
      <c r="QA82" s="265"/>
      <c r="QB82" s="265"/>
      <c r="QC82" s="265"/>
      <c r="QD82" s="265"/>
      <c r="QE82" s="265"/>
      <c r="QF82" s="265"/>
      <c r="QG82" s="265"/>
      <c r="QH82" s="265"/>
      <c r="QI82" s="265"/>
      <c r="QJ82" s="265"/>
      <c r="QK82" s="265"/>
      <c r="QL82" s="265"/>
      <c r="QM82" s="265"/>
      <c r="QN82" s="265"/>
      <c r="QO82" s="265"/>
      <c r="QP82" s="265"/>
      <c r="QQ82" s="265"/>
      <c r="QR82" s="265"/>
      <c r="QS82" s="265"/>
      <c r="QT82" s="265"/>
      <c r="QU82" s="265"/>
      <c r="QV82" s="265"/>
      <c r="QW82" s="265"/>
      <c r="QX82" s="265"/>
      <c r="QY82" s="265"/>
      <c r="QZ82" s="265"/>
      <c r="RA82" s="265"/>
      <c r="RB82" s="265"/>
      <c r="RC82" s="265"/>
      <c r="RD82" s="265"/>
      <c r="RE82" s="265"/>
      <c r="RF82" s="265"/>
      <c r="RG82" s="265"/>
      <c r="RH82" s="265"/>
      <c r="RI82" s="265"/>
      <c r="RJ82" s="265"/>
      <c r="RK82" s="265"/>
      <c r="RL82" s="265"/>
      <c r="RM82" s="265"/>
      <c r="RN82" s="265"/>
      <c r="RO82" s="265"/>
      <c r="RP82" s="265"/>
      <c r="RQ82" s="265"/>
      <c r="RR82" s="265"/>
      <c r="RS82" s="265"/>
      <c r="RT82" s="265"/>
      <c r="RU82" s="265"/>
      <c r="RV82" s="265"/>
      <c r="RW82" s="265"/>
      <c r="RX82" s="265"/>
      <c r="RY82" s="265"/>
      <c r="RZ82" s="265"/>
      <c r="SA82" s="265"/>
      <c r="SB82" s="265"/>
      <c r="SC82" s="265"/>
      <c r="SD82" s="265"/>
      <c r="SE82" s="265"/>
      <c r="SF82" s="265"/>
      <c r="SG82" s="265"/>
      <c r="SH82" s="265"/>
      <c r="SI82" s="265"/>
      <c r="SJ82" s="265"/>
      <c r="SK82" s="265"/>
      <c r="SL82" s="265"/>
      <c r="SM82" s="265"/>
      <c r="SN82" s="265"/>
      <c r="SO82" s="265"/>
      <c r="SP82" s="265"/>
      <c r="SQ82" s="265"/>
      <c r="SR82" s="265"/>
      <c r="SS82" s="265"/>
      <c r="ST82" s="265"/>
      <c r="SU82" s="265"/>
      <c r="SV82" s="265"/>
      <c r="SW82" s="265"/>
      <c r="SX82" s="265"/>
      <c r="SY82" s="265"/>
      <c r="SZ82" s="265"/>
      <c r="TA82" s="265"/>
      <c r="TB82" s="265"/>
      <c r="TC82" s="265"/>
      <c r="TD82" s="265"/>
      <c r="TE82" s="265"/>
      <c r="TF82" s="265"/>
      <c r="TG82" s="265"/>
      <c r="TH82" s="265"/>
      <c r="TI82" s="265"/>
      <c r="TJ82" s="265"/>
      <c r="TK82" s="265"/>
      <c r="TL82" s="265"/>
      <c r="TM82" s="265"/>
      <c r="TN82" s="265"/>
      <c r="TO82" s="265"/>
      <c r="TP82" s="265"/>
      <c r="TQ82" s="265"/>
      <c r="TR82" s="265"/>
      <c r="TS82" s="265"/>
      <c r="TT82" s="265"/>
      <c r="TU82" s="265"/>
      <c r="TV82" s="265"/>
      <c r="TW82" s="265"/>
      <c r="TX82" s="265"/>
      <c r="TY82" s="265"/>
      <c r="TZ82" s="265"/>
      <c r="UA82" s="265"/>
      <c r="UB82" s="265"/>
      <c r="UC82" s="265"/>
      <c r="UD82" s="265"/>
      <c r="UE82" s="265"/>
      <c r="UF82" s="265"/>
      <c r="UG82" s="265"/>
      <c r="UH82" s="265"/>
      <c r="UI82" s="265"/>
      <c r="UJ82" s="265"/>
      <c r="UK82" s="265"/>
      <c r="UL82" s="265"/>
      <c r="UM82" s="265"/>
      <c r="UN82" s="265"/>
      <c r="UO82" s="265"/>
      <c r="UP82" s="265"/>
      <c r="UQ82" s="265"/>
      <c r="UR82" s="265"/>
      <c r="US82" s="265"/>
      <c r="UT82" s="265"/>
      <c r="UU82" s="265"/>
      <c r="UV82" s="265"/>
      <c r="UW82" s="265"/>
      <c r="UX82" s="265"/>
      <c r="UY82" s="265"/>
      <c r="UZ82" s="265"/>
      <c r="VA82" s="265"/>
      <c r="VB82" s="265"/>
      <c r="VC82" s="265"/>
      <c r="VD82" s="265"/>
      <c r="VE82" s="265"/>
      <c r="VF82" s="265"/>
      <c r="VG82" s="265"/>
      <c r="VH82" s="265"/>
      <c r="VI82" s="265"/>
      <c r="VJ82" s="265"/>
      <c r="VK82" s="265"/>
      <c r="VL82" s="265"/>
      <c r="VM82" s="265"/>
      <c r="VN82" s="265"/>
      <c r="VO82" s="265"/>
      <c r="VP82" s="265"/>
      <c r="VQ82" s="265"/>
      <c r="VR82" s="265"/>
      <c r="VS82" s="265"/>
      <c r="VT82" s="265"/>
      <c r="VU82" s="265"/>
      <c r="VV82" s="265"/>
      <c r="VW82" s="265"/>
      <c r="VX82" s="265"/>
      <c r="VY82" s="265"/>
      <c r="VZ82" s="265"/>
      <c r="WA82" s="265"/>
      <c r="WB82" s="265"/>
      <c r="WC82" s="265"/>
      <c r="WD82" s="265"/>
      <c r="WE82" s="265"/>
      <c r="WF82" s="265"/>
      <c r="WG82" s="265"/>
      <c r="WH82" s="265"/>
      <c r="WI82" s="265"/>
      <c r="WJ82" s="265"/>
      <c r="WK82" s="265"/>
      <c r="WL82" s="265"/>
      <c r="WM82" s="265"/>
      <c r="WN82" s="265"/>
      <c r="WO82" s="265"/>
      <c r="WP82" s="265"/>
      <c r="WQ82" s="265"/>
      <c r="WR82" s="265"/>
      <c r="WS82" s="265"/>
      <c r="WT82" s="265"/>
      <c r="WU82" s="265"/>
      <c r="WV82" s="265"/>
      <c r="WW82" s="265"/>
      <c r="WX82" s="265"/>
      <c r="WY82" s="265"/>
      <c r="WZ82" s="265"/>
      <c r="XA82" s="265"/>
      <c r="XB82" s="265"/>
      <c r="XC82" s="265"/>
      <c r="XD82" s="265"/>
      <c r="XE82" s="265"/>
      <c r="XF82" s="265"/>
      <c r="XG82" s="265"/>
      <c r="XH82" s="265"/>
      <c r="XI82" s="265"/>
      <c r="XJ82" s="265"/>
      <c r="XK82" s="265"/>
      <c r="XL82" s="265"/>
      <c r="XM82" s="265"/>
      <c r="XN82" s="265"/>
      <c r="XO82" s="265"/>
      <c r="XP82" s="265"/>
      <c r="XQ82" s="265"/>
      <c r="XR82" s="265"/>
      <c r="XS82" s="265"/>
      <c r="XT82" s="265"/>
      <c r="XU82" s="265"/>
      <c r="XV82" s="265"/>
      <c r="XW82" s="265"/>
      <c r="XX82" s="265"/>
      <c r="XY82" s="265"/>
      <c r="XZ82" s="265"/>
      <c r="YA82" s="265"/>
      <c r="YB82" s="265"/>
      <c r="YC82" s="265"/>
      <c r="YD82" s="265"/>
      <c r="YE82" s="265"/>
      <c r="YF82" s="265"/>
      <c r="YG82" s="265"/>
      <c r="YH82" s="265"/>
      <c r="YI82" s="265"/>
      <c r="YJ82" s="265"/>
      <c r="YK82" s="265"/>
      <c r="YL82" s="265"/>
      <c r="YM82" s="265"/>
      <c r="YN82" s="265"/>
      <c r="YO82" s="265"/>
      <c r="YP82" s="265"/>
      <c r="YQ82" s="265"/>
      <c r="YR82" s="265"/>
      <c r="YS82" s="265"/>
      <c r="YT82" s="265"/>
      <c r="YU82" s="265"/>
      <c r="YV82" s="265"/>
      <c r="YW82" s="265"/>
      <c r="YX82" s="265"/>
      <c r="YY82" s="265"/>
      <c r="YZ82" s="265"/>
      <c r="ZA82" s="265"/>
      <c r="ZB82" s="265"/>
      <c r="ZC82" s="265"/>
      <c r="ZD82" s="265"/>
      <c r="ZE82" s="265"/>
      <c r="ZF82" s="265"/>
      <c r="ZG82" s="265"/>
      <c r="ZH82" s="265"/>
      <c r="ZI82" s="265"/>
      <c r="ZJ82" s="265"/>
      <c r="ZK82" s="265"/>
      <c r="ZL82" s="265"/>
      <c r="ZM82" s="265"/>
      <c r="ZN82" s="265"/>
      <c r="ZO82" s="265"/>
      <c r="ZP82" s="265"/>
      <c r="ZQ82" s="265"/>
      <c r="ZR82" s="265"/>
      <c r="ZS82" s="265"/>
      <c r="ZT82" s="265"/>
      <c r="ZU82" s="265"/>
      <c r="ZV82" s="265"/>
      <c r="ZW82" s="265"/>
      <c r="ZX82" s="265"/>
      <c r="ZY82" s="265"/>
      <c r="ZZ82" s="265"/>
      <c r="AAA82" s="265"/>
      <c r="AAB82" s="265"/>
      <c r="AAC82" s="265"/>
      <c r="AAD82" s="265"/>
      <c r="AAE82" s="265"/>
      <c r="AAF82" s="265"/>
      <c r="AAG82" s="265"/>
      <c r="AAH82" s="265"/>
      <c r="AAI82" s="265"/>
      <c r="AAJ82" s="265"/>
      <c r="AAK82" s="265"/>
      <c r="AAL82" s="265"/>
      <c r="AAM82" s="265"/>
      <c r="AAN82" s="265"/>
      <c r="AAO82" s="265"/>
      <c r="AAP82" s="265"/>
      <c r="AAQ82" s="265"/>
      <c r="AAR82" s="265"/>
      <c r="AAS82" s="265"/>
      <c r="AAT82" s="265"/>
      <c r="AAU82" s="265"/>
      <c r="AAV82" s="265"/>
      <c r="AAW82" s="265"/>
      <c r="AAX82" s="265"/>
      <c r="AAY82" s="265"/>
      <c r="AAZ82" s="265"/>
      <c r="ABA82" s="265"/>
      <c r="ABB82" s="265"/>
      <c r="ABC82" s="265"/>
      <c r="ABD82" s="265"/>
      <c r="ABE82" s="265"/>
      <c r="ABF82" s="265"/>
      <c r="ABG82" s="265"/>
      <c r="ABH82" s="265"/>
      <c r="ABI82" s="265"/>
      <c r="ABJ82" s="265"/>
      <c r="ABK82" s="265"/>
      <c r="ABL82" s="265"/>
      <c r="ABM82" s="265"/>
      <c r="ABN82" s="265"/>
      <c r="ABO82" s="265"/>
      <c r="ABP82" s="265"/>
      <c r="ABQ82" s="265"/>
      <c r="ABR82" s="265"/>
      <c r="ABS82" s="265"/>
      <c r="ABT82" s="265"/>
      <c r="ABU82" s="265"/>
      <c r="ABV82" s="265"/>
      <c r="ABW82" s="265"/>
      <c r="ABX82" s="265"/>
      <c r="ABY82" s="265"/>
      <c r="ABZ82" s="265"/>
      <c r="ACA82" s="265"/>
      <c r="ACB82" s="265"/>
      <c r="ACC82" s="265"/>
      <c r="ACD82" s="265"/>
      <c r="ACE82" s="265"/>
      <c r="ACF82" s="265"/>
      <c r="ACG82" s="265"/>
      <c r="ACH82" s="265"/>
      <c r="ACI82" s="265"/>
      <c r="ACJ82" s="265"/>
      <c r="ACK82" s="265"/>
      <c r="ACL82" s="265"/>
      <c r="ACM82" s="265"/>
      <c r="ACN82" s="265"/>
      <c r="ACO82" s="265"/>
      <c r="ACP82" s="265"/>
      <c r="ACQ82" s="265"/>
      <c r="ACR82" s="265"/>
      <c r="ACS82" s="265"/>
      <c r="ACT82" s="265"/>
      <c r="ACU82" s="265"/>
      <c r="ACV82" s="265"/>
      <c r="ACW82" s="265"/>
      <c r="ACX82" s="265"/>
      <c r="ACY82" s="265"/>
      <c r="ACZ82" s="265"/>
      <c r="ADA82" s="265"/>
      <c r="ADB82" s="265"/>
      <c r="ADC82" s="265"/>
      <c r="ADD82" s="265"/>
      <c r="ADE82" s="265"/>
      <c r="ADF82" s="265"/>
      <c r="ADG82" s="265"/>
      <c r="ADH82" s="265"/>
      <c r="ADI82" s="265"/>
      <c r="ADJ82" s="265"/>
      <c r="ADK82" s="265"/>
      <c r="ADL82" s="265"/>
      <c r="ADM82" s="265"/>
      <c r="ADN82" s="265"/>
      <c r="ADO82" s="265"/>
      <c r="ADP82" s="265"/>
      <c r="ADQ82" s="265"/>
      <c r="ADR82" s="265"/>
      <c r="ADS82" s="265"/>
      <c r="ADT82" s="265"/>
      <c r="ADU82" s="265"/>
      <c r="ADV82" s="265"/>
      <c r="ADW82" s="265"/>
      <c r="ADX82" s="265"/>
      <c r="ADY82" s="265"/>
      <c r="ADZ82" s="265"/>
      <c r="AEA82" s="265"/>
      <c r="AEB82" s="265"/>
      <c r="AEC82" s="265"/>
      <c r="AED82" s="265"/>
      <c r="AEE82" s="265"/>
      <c r="AEF82" s="265"/>
      <c r="AEG82" s="265"/>
      <c r="AEH82" s="265"/>
      <c r="AEI82" s="265"/>
      <c r="AEJ82" s="265"/>
      <c r="AEK82" s="265"/>
      <c r="AEL82" s="265"/>
      <c r="AEM82" s="265"/>
      <c r="AEN82" s="265"/>
      <c r="AEO82" s="265"/>
      <c r="AEP82" s="265"/>
      <c r="AEQ82" s="265"/>
      <c r="AER82" s="265"/>
      <c r="AES82" s="265"/>
      <c r="AET82" s="265"/>
      <c r="AEU82" s="265"/>
      <c r="AEV82" s="265"/>
      <c r="AEW82" s="265"/>
      <c r="AEX82" s="265"/>
      <c r="AEY82" s="265"/>
      <c r="AEZ82" s="265"/>
      <c r="AFA82" s="265"/>
      <c r="AFB82" s="265"/>
      <c r="AFC82" s="265"/>
      <c r="AFD82" s="265"/>
      <c r="AFE82" s="265"/>
      <c r="AFF82" s="265"/>
      <c r="AFG82" s="265"/>
      <c r="AFH82" s="265"/>
      <c r="AFI82" s="265"/>
      <c r="AFJ82" s="265"/>
      <c r="AFK82" s="265"/>
      <c r="AFL82" s="265"/>
      <c r="AFM82" s="265"/>
      <c r="AFN82" s="265"/>
      <c r="AFO82" s="265"/>
      <c r="AFP82" s="265"/>
      <c r="AFQ82" s="265"/>
      <c r="AFR82" s="265"/>
      <c r="AFS82" s="265"/>
      <c r="AFT82" s="265"/>
      <c r="AFU82" s="265"/>
      <c r="AFV82" s="265"/>
      <c r="AFW82" s="265"/>
      <c r="AFX82" s="265"/>
      <c r="AFY82" s="265"/>
      <c r="AFZ82" s="265"/>
      <c r="AGA82" s="265"/>
      <c r="AGB82" s="265"/>
      <c r="AGC82" s="265"/>
      <c r="AGD82" s="265"/>
      <c r="AGE82" s="265"/>
      <c r="AGF82" s="265"/>
      <c r="AGG82" s="265"/>
      <c r="AGH82" s="265"/>
      <c r="AGI82" s="265"/>
      <c r="AGJ82" s="265"/>
      <c r="AGK82" s="265"/>
      <c r="AGL82" s="265"/>
      <c r="AGM82" s="265"/>
      <c r="AGN82" s="265"/>
      <c r="AGO82" s="265"/>
      <c r="AGP82" s="265"/>
      <c r="AGQ82" s="265"/>
      <c r="AGR82" s="265"/>
      <c r="AGS82" s="265"/>
      <c r="AGT82" s="265"/>
      <c r="AGU82" s="265"/>
      <c r="AGV82" s="265"/>
      <c r="AGW82" s="265"/>
      <c r="AGX82" s="265"/>
      <c r="AGY82" s="265"/>
      <c r="AGZ82" s="265"/>
      <c r="AHA82" s="265"/>
      <c r="AHB82" s="265"/>
      <c r="AHC82" s="265"/>
      <c r="AHD82" s="265"/>
      <c r="AHE82" s="265"/>
      <c r="AHF82" s="265"/>
      <c r="AHG82" s="265"/>
      <c r="AHH82" s="265"/>
      <c r="AHI82" s="265"/>
      <c r="AHJ82" s="265"/>
      <c r="AHK82" s="265"/>
      <c r="AHL82" s="265"/>
      <c r="AHM82" s="265"/>
      <c r="AHN82" s="265"/>
      <c r="AHO82" s="265"/>
      <c r="AHP82" s="265"/>
      <c r="AHQ82" s="265"/>
      <c r="AHR82" s="265"/>
      <c r="AHS82" s="265"/>
      <c r="AHT82" s="265"/>
      <c r="AHU82" s="265"/>
      <c r="AHV82" s="265"/>
      <c r="AHW82" s="265"/>
      <c r="AHX82" s="265"/>
      <c r="AHY82" s="265"/>
      <c r="AHZ82" s="265"/>
      <c r="AIA82" s="265"/>
      <c r="AIB82" s="265"/>
      <c r="AIC82" s="265"/>
      <c r="AID82" s="265"/>
      <c r="AIE82" s="265"/>
      <c r="AIF82" s="265"/>
      <c r="AIG82" s="265"/>
      <c r="AIH82" s="265"/>
      <c r="AII82" s="265"/>
      <c r="AIJ82" s="265"/>
      <c r="AIK82" s="265"/>
      <c r="AIL82" s="265"/>
      <c r="AIM82" s="265"/>
      <c r="AIN82" s="265"/>
      <c r="AIO82" s="265"/>
      <c r="AIP82" s="265"/>
      <c r="AIQ82" s="265"/>
      <c r="AIR82" s="265"/>
      <c r="AIS82" s="265"/>
      <c r="AIT82" s="265"/>
      <c r="AIU82" s="265"/>
      <c r="AIV82" s="265"/>
      <c r="AIW82" s="265"/>
      <c r="AIX82" s="265"/>
      <c r="AIY82" s="265"/>
      <c r="AIZ82" s="265"/>
      <c r="AJA82" s="265"/>
      <c r="AJB82" s="265"/>
      <c r="AJC82" s="265"/>
      <c r="AJD82" s="265"/>
      <c r="AJE82" s="265"/>
      <c r="AJF82" s="265"/>
      <c r="AJG82" s="265"/>
      <c r="AJH82" s="265"/>
      <c r="AJI82" s="265"/>
      <c r="AJJ82" s="265"/>
      <c r="AJK82" s="265"/>
      <c r="AJL82" s="265"/>
      <c r="AJM82" s="265"/>
      <c r="AJN82" s="265"/>
      <c r="AJO82" s="265"/>
      <c r="AJP82" s="265"/>
      <c r="AJQ82" s="265"/>
      <c r="AJR82" s="265"/>
      <c r="AJS82" s="265"/>
      <c r="AJT82" s="265"/>
      <c r="AJU82" s="265"/>
      <c r="AJV82" s="265"/>
      <c r="AJW82" s="265"/>
      <c r="AJX82" s="265"/>
      <c r="AJY82" s="265"/>
      <c r="AJZ82" s="265"/>
      <c r="AKA82" s="265"/>
      <c r="AKB82" s="265"/>
      <c r="AKC82" s="265"/>
      <c r="AKD82" s="265"/>
      <c r="AKE82" s="265"/>
      <c r="AKF82" s="265"/>
      <c r="AKG82" s="265"/>
      <c r="AKH82" s="265"/>
      <c r="AKI82" s="265"/>
      <c r="AKJ82" s="265"/>
      <c r="AKK82" s="265"/>
      <c r="AKL82" s="265"/>
      <c r="AKM82" s="265"/>
      <c r="AKN82" s="265"/>
      <c r="AKO82" s="265"/>
      <c r="AKP82" s="265"/>
      <c r="AKQ82" s="265"/>
      <c r="AKR82" s="265"/>
      <c r="AKS82" s="265"/>
      <c r="AKT82" s="265"/>
      <c r="AKU82" s="265"/>
      <c r="AKV82" s="265"/>
      <c r="AKW82" s="265"/>
      <c r="AKX82" s="265"/>
      <c r="AKY82" s="265"/>
      <c r="AKZ82" s="265"/>
      <c r="ALA82" s="265"/>
      <c r="ALB82" s="265"/>
      <c r="ALC82" s="265"/>
      <c r="ALD82" s="265"/>
      <c r="ALE82" s="265"/>
      <c r="ALF82" s="265"/>
      <c r="ALG82" s="265"/>
      <c r="ALH82" s="265"/>
      <c r="ALI82" s="265"/>
      <c r="ALJ82" s="265"/>
      <c r="ALK82" s="265"/>
      <c r="ALL82" s="265"/>
      <c r="ALM82" s="265"/>
      <c r="ALN82" s="265"/>
      <c r="ALO82" s="265"/>
      <c r="ALP82" s="265"/>
      <c r="ALQ82" s="265"/>
      <c r="ALR82" s="265"/>
      <c r="ALS82" s="265"/>
      <c r="ALT82" s="265"/>
      <c r="ALU82" s="265"/>
      <c r="ALV82" s="265"/>
      <c r="ALW82" s="265"/>
      <c r="ALX82" s="265"/>
      <c r="ALY82" s="265"/>
      <c r="ALZ82" s="265"/>
      <c r="AMA82" s="265"/>
      <c r="AMB82" s="265"/>
      <c r="AMC82" s="265"/>
      <c r="AMD82" s="265"/>
      <c r="AME82" s="265"/>
      <c r="AMF82" s="265"/>
      <c r="AMG82" s="265"/>
      <c r="AMH82" s="265"/>
      <c r="AMI82" s="265"/>
      <c r="AMJ82" s="265"/>
      <c r="AMK82" s="265"/>
      <c r="AML82" s="265"/>
      <c r="AMM82" s="265"/>
      <c r="AMN82" s="265"/>
      <c r="AMO82" s="265"/>
      <c r="AMP82" s="265"/>
      <c r="AMQ82" s="265"/>
      <c r="AMR82" s="265"/>
      <c r="AMS82" s="265"/>
      <c r="AMT82" s="265"/>
      <c r="AMU82" s="265"/>
      <c r="AMV82" s="265"/>
      <c r="AMW82" s="265"/>
      <c r="AMX82" s="265"/>
      <c r="AMY82" s="265"/>
      <c r="AMZ82" s="265"/>
      <c r="ANA82" s="265"/>
      <c r="ANB82" s="265"/>
      <c r="ANC82" s="265"/>
      <c r="AND82" s="265"/>
      <c r="ANE82" s="265"/>
      <c r="ANF82" s="265"/>
      <c r="ANG82" s="265"/>
      <c r="ANH82" s="265"/>
      <c r="ANI82" s="265"/>
      <c r="ANJ82" s="265"/>
      <c r="ANK82" s="265"/>
      <c r="ANL82" s="265"/>
      <c r="ANM82" s="265"/>
      <c r="ANN82" s="265"/>
      <c r="ANO82" s="265"/>
      <c r="ANP82" s="265"/>
      <c r="ANQ82" s="265"/>
      <c r="ANR82" s="265"/>
      <c r="ANS82" s="265"/>
      <c r="ANT82" s="265"/>
      <c r="ANU82" s="265"/>
      <c r="ANV82" s="265"/>
      <c r="ANW82" s="265"/>
      <c r="ANX82" s="265"/>
      <c r="ANY82" s="265"/>
      <c r="ANZ82" s="265"/>
      <c r="AOA82" s="265"/>
      <c r="AOB82" s="265"/>
      <c r="AOC82" s="265"/>
      <c r="AOD82" s="265"/>
      <c r="AOE82" s="265"/>
      <c r="AOF82" s="265"/>
      <c r="AOG82" s="265"/>
      <c r="AOH82" s="265"/>
      <c r="AOI82" s="265"/>
      <c r="AOJ82" s="265"/>
      <c r="AOK82" s="265"/>
      <c r="AOL82" s="265"/>
      <c r="AOM82" s="265"/>
      <c r="AON82" s="265"/>
      <c r="AOO82" s="265"/>
      <c r="AOP82" s="265"/>
      <c r="AOQ82" s="265"/>
      <c r="AOR82" s="265"/>
      <c r="AOS82" s="265"/>
      <c r="AOT82" s="265"/>
      <c r="AOU82" s="265"/>
      <c r="AOV82" s="265"/>
      <c r="AOW82" s="265"/>
      <c r="AOX82" s="265"/>
      <c r="AOY82" s="265"/>
      <c r="AOZ82" s="265"/>
      <c r="APA82" s="265"/>
      <c r="APB82" s="265"/>
      <c r="APC82" s="265"/>
      <c r="APD82" s="265"/>
      <c r="APE82" s="265"/>
      <c r="APF82" s="265"/>
      <c r="APG82" s="265"/>
      <c r="APH82" s="265"/>
      <c r="API82" s="265"/>
      <c r="APJ82" s="265"/>
      <c r="APK82" s="265"/>
      <c r="APL82" s="265"/>
      <c r="APM82" s="265"/>
      <c r="APN82" s="265"/>
      <c r="APO82" s="265"/>
      <c r="APP82" s="265"/>
      <c r="APQ82" s="265"/>
      <c r="APR82" s="265"/>
      <c r="APS82" s="265"/>
      <c r="APT82" s="265"/>
      <c r="APU82" s="265"/>
      <c r="APV82" s="265"/>
      <c r="APW82" s="265"/>
      <c r="APX82" s="265"/>
      <c r="APY82" s="265"/>
      <c r="APZ82" s="265"/>
    </row>
    <row r="83" spans="1:1118" s="269" customFormat="1" ht="20" customHeight="1" x14ac:dyDescent="0.2">
      <c r="A83" s="192" t="s">
        <v>718</v>
      </c>
      <c r="B83" s="252">
        <v>3164.3391878759603</v>
      </c>
      <c r="C83" s="252">
        <v>26178.076805144643</v>
      </c>
      <c r="D83" s="252">
        <v>276.03156435923256</v>
      </c>
      <c r="E83" s="252"/>
      <c r="F83" s="252">
        <v>8196.3377035890444</v>
      </c>
      <c r="G83" s="252">
        <v>15.458082516180149</v>
      </c>
      <c r="H83" s="252">
        <v>5563.5739033607933</v>
      </c>
      <c r="I83" s="252">
        <v>10949.505956707984</v>
      </c>
      <c r="J83" s="252">
        <v>1662.7633851516339</v>
      </c>
      <c r="K83" s="252">
        <v>2072.4764548165576</v>
      </c>
      <c r="L83" s="252">
        <v>583.80616283701715</v>
      </c>
      <c r="M83" s="252">
        <v>1446.7530219632524</v>
      </c>
      <c r="N83" s="252">
        <v>18.567785647362996</v>
      </c>
      <c r="O83" s="252">
        <v>60127.690013969681</v>
      </c>
      <c r="P83" s="252">
        <v>2287.2399999999998</v>
      </c>
      <c r="Q83"/>
      <c r="R83"/>
      <c r="S83" s="193"/>
      <c r="T83" s="750"/>
      <c r="U83"/>
      <c r="V83"/>
      <c r="W83"/>
      <c r="X83"/>
      <c r="Y83"/>
      <c r="Z83"/>
      <c r="AA83"/>
      <c r="AB83"/>
      <c r="AC83"/>
      <c r="AD83"/>
      <c r="AE83"/>
      <c r="AF83"/>
      <c r="AG83"/>
      <c r="AH83"/>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5"/>
      <c r="CB83" s="265"/>
      <c r="CC83" s="265"/>
      <c r="CD83" s="265"/>
      <c r="CE83" s="265"/>
      <c r="CF83" s="265"/>
      <c r="CG83" s="265"/>
      <c r="CH83" s="265"/>
      <c r="CI83" s="265"/>
      <c r="CJ83" s="265"/>
      <c r="CK83" s="265"/>
      <c r="CL83" s="265"/>
      <c r="CM83" s="265"/>
      <c r="CN83" s="265"/>
      <c r="CO83" s="265"/>
      <c r="CP83" s="265"/>
      <c r="CQ83" s="265"/>
      <c r="CR83" s="265"/>
      <c r="CS83" s="265"/>
      <c r="CT83" s="265"/>
      <c r="CU83" s="265"/>
      <c r="CV83" s="265"/>
      <c r="CW83" s="265"/>
      <c r="CX83" s="265"/>
      <c r="CY83" s="265"/>
      <c r="CZ83" s="265"/>
      <c r="DA83" s="265"/>
      <c r="DB83" s="265"/>
      <c r="DC83" s="265"/>
      <c r="DD83" s="265"/>
      <c r="DE83" s="265"/>
      <c r="DF83" s="265"/>
      <c r="DG83" s="265"/>
      <c r="DH83" s="265"/>
      <c r="DI83" s="265"/>
      <c r="DJ83" s="265"/>
      <c r="DK83" s="265"/>
      <c r="DL83" s="265"/>
      <c r="DM83" s="265"/>
      <c r="DN83" s="265"/>
      <c r="DO83" s="265"/>
      <c r="DP83" s="265"/>
      <c r="DQ83" s="265"/>
      <c r="DR83" s="265"/>
      <c r="DS83" s="265"/>
      <c r="DT83" s="265"/>
      <c r="DU83" s="265"/>
      <c r="DV83" s="265"/>
      <c r="DW83" s="265"/>
      <c r="DX83" s="265"/>
      <c r="DY83" s="265"/>
      <c r="DZ83" s="265"/>
      <c r="EA83" s="265"/>
      <c r="EB83" s="265"/>
      <c r="EC83" s="265"/>
      <c r="ED83" s="265"/>
      <c r="EE83" s="265"/>
      <c r="EF83" s="265"/>
      <c r="EG83" s="265"/>
      <c r="EH83" s="265"/>
      <c r="EI83" s="265"/>
      <c r="EJ83" s="265"/>
      <c r="EK83" s="265"/>
      <c r="EL83" s="265"/>
      <c r="EM83" s="265"/>
      <c r="EN83" s="265"/>
      <c r="EO83" s="265"/>
      <c r="EP83" s="265"/>
      <c r="EQ83" s="265"/>
      <c r="ER83" s="265"/>
      <c r="ES83" s="265"/>
      <c r="ET83" s="265"/>
      <c r="EU83" s="265"/>
      <c r="EV83" s="265"/>
      <c r="EW83" s="265"/>
      <c r="EX83" s="265"/>
      <c r="EY83" s="265"/>
      <c r="EZ83" s="265"/>
      <c r="FA83" s="265"/>
      <c r="FB83" s="265"/>
      <c r="FC83" s="265"/>
      <c r="FD83" s="265"/>
      <c r="FE83" s="265"/>
      <c r="FF83" s="265"/>
      <c r="FG83" s="265"/>
      <c r="FH83" s="265"/>
      <c r="FI83" s="265"/>
      <c r="FJ83" s="265"/>
      <c r="FK83" s="265"/>
      <c r="FL83" s="265"/>
      <c r="FM83" s="265"/>
      <c r="FN83" s="265"/>
      <c r="FO83" s="265"/>
      <c r="FP83" s="265"/>
      <c r="FQ83" s="265"/>
      <c r="FR83" s="265"/>
      <c r="FS83" s="265"/>
      <c r="FT83" s="265"/>
      <c r="FU83" s="265"/>
      <c r="FV83" s="265"/>
      <c r="FW83" s="265"/>
      <c r="FX83" s="265"/>
      <c r="FY83" s="265"/>
      <c r="FZ83" s="265"/>
      <c r="GA83" s="265"/>
      <c r="GB83" s="265"/>
      <c r="GC83" s="265"/>
      <c r="GD83" s="265"/>
      <c r="GE83" s="265"/>
      <c r="GF83" s="265"/>
      <c r="GG83" s="265"/>
      <c r="GH83" s="265"/>
      <c r="GI83" s="265"/>
      <c r="GJ83" s="265"/>
      <c r="GK83" s="265"/>
      <c r="GL83" s="265"/>
      <c r="GM83" s="265"/>
      <c r="GN83" s="265"/>
      <c r="GO83" s="265"/>
      <c r="GP83" s="265"/>
      <c r="GQ83" s="265"/>
      <c r="GR83" s="265"/>
      <c r="GS83" s="265"/>
      <c r="GT83" s="265"/>
      <c r="GU83" s="265"/>
      <c r="GV83" s="265"/>
      <c r="GW83" s="265"/>
      <c r="GX83" s="265"/>
      <c r="GY83" s="265"/>
      <c r="GZ83" s="265"/>
      <c r="HA83" s="265"/>
      <c r="HB83" s="265"/>
      <c r="HC83" s="265"/>
      <c r="HD83" s="265"/>
      <c r="HE83" s="265"/>
      <c r="HF83" s="265"/>
      <c r="HG83" s="265"/>
      <c r="HH83" s="265"/>
      <c r="HI83" s="265"/>
      <c r="HJ83" s="265"/>
      <c r="HK83" s="265"/>
      <c r="HL83" s="265"/>
      <c r="HM83" s="265"/>
      <c r="HN83" s="265"/>
      <c r="HO83" s="265"/>
      <c r="HP83" s="265"/>
      <c r="HQ83" s="265"/>
      <c r="HR83" s="265"/>
      <c r="HS83" s="265"/>
      <c r="HT83" s="265"/>
      <c r="HU83" s="265"/>
      <c r="HV83" s="265"/>
      <c r="HW83" s="265"/>
      <c r="HX83" s="265"/>
      <c r="HY83" s="265"/>
      <c r="HZ83" s="265"/>
      <c r="IA83" s="265"/>
      <c r="IB83" s="265"/>
      <c r="IC83" s="265"/>
      <c r="ID83" s="265"/>
      <c r="IE83" s="265"/>
      <c r="IF83" s="265"/>
      <c r="IG83" s="265"/>
      <c r="IH83" s="265"/>
      <c r="II83" s="265"/>
      <c r="IJ83" s="265"/>
      <c r="IK83" s="265"/>
      <c r="IL83" s="265"/>
      <c r="IM83" s="265"/>
      <c r="IN83" s="265"/>
      <c r="IO83" s="265"/>
      <c r="IP83" s="265"/>
      <c r="IQ83" s="265"/>
      <c r="IR83" s="265"/>
      <c r="IS83" s="265"/>
      <c r="IT83" s="265"/>
      <c r="IU83" s="265"/>
      <c r="IV83" s="265"/>
      <c r="IW83" s="265"/>
      <c r="IX83" s="265"/>
      <c r="IY83" s="265"/>
      <c r="IZ83" s="265"/>
      <c r="JA83" s="265"/>
      <c r="JB83" s="265"/>
      <c r="JC83" s="265"/>
      <c r="JD83" s="265"/>
      <c r="JE83" s="265"/>
      <c r="JF83" s="265"/>
      <c r="JG83" s="265"/>
      <c r="JH83" s="265"/>
      <c r="JI83" s="265"/>
      <c r="JJ83" s="265"/>
      <c r="JK83" s="265"/>
      <c r="JL83" s="265"/>
      <c r="JM83" s="265"/>
      <c r="JN83" s="265"/>
      <c r="JO83" s="265"/>
      <c r="JP83" s="265"/>
      <c r="JQ83" s="265"/>
      <c r="JR83" s="265"/>
      <c r="JS83" s="265"/>
      <c r="JT83" s="265"/>
      <c r="JU83" s="265"/>
      <c r="JV83" s="265"/>
      <c r="JW83" s="265"/>
      <c r="JX83" s="265"/>
      <c r="JY83" s="265"/>
      <c r="JZ83" s="265"/>
      <c r="KA83" s="265"/>
      <c r="KB83" s="265"/>
      <c r="KC83" s="265"/>
      <c r="KD83" s="265"/>
      <c r="KE83" s="265"/>
      <c r="KF83" s="265"/>
      <c r="KG83" s="265"/>
      <c r="KH83" s="265"/>
      <c r="KI83" s="265"/>
      <c r="KJ83" s="265"/>
      <c r="KK83" s="265"/>
      <c r="KL83" s="265"/>
      <c r="KM83" s="265"/>
      <c r="KN83" s="265"/>
      <c r="KO83" s="265"/>
      <c r="KP83" s="265"/>
      <c r="KQ83" s="265"/>
      <c r="KR83" s="265"/>
      <c r="KS83" s="265"/>
      <c r="KT83" s="265"/>
      <c r="KU83" s="265"/>
      <c r="KV83" s="265"/>
      <c r="KW83" s="265"/>
      <c r="KX83" s="265"/>
      <c r="KY83" s="265"/>
      <c r="KZ83" s="265"/>
      <c r="LA83" s="265"/>
      <c r="LB83" s="265"/>
      <c r="LC83" s="265"/>
      <c r="LD83" s="265"/>
      <c r="LE83" s="265"/>
      <c r="LF83" s="265"/>
      <c r="LG83" s="265"/>
      <c r="LH83" s="265"/>
      <c r="LI83" s="265"/>
      <c r="LJ83" s="265"/>
      <c r="LK83" s="265"/>
      <c r="LL83" s="265"/>
      <c r="LM83" s="265"/>
      <c r="LN83" s="265"/>
      <c r="LO83" s="265"/>
      <c r="LP83" s="265"/>
      <c r="LQ83" s="265"/>
      <c r="LR83" s="265"/>
      <c r="LS83" s="265"/>
      <c r="LT83" s="265"/>
      <c r="LU83" s="265"/>
      <c r="LV83" s="265"/>
      <c r="LW83" s="265"/>
      <c r="LX83" s="265"/>
      <c r="LY83" s="265"/>
      <c r="LZ83" s="265"/>
      <c r="MA83" s="265"/>
      <c r="MB83" s="265"/>
      <c r="MC83" s="265"/>
      <c r="MD83" s="265"/>
      <c r="ME83" s="265"/>
      <c r="MF83" s="265"/>
      <c r="MG83" s="265"/>
      <c r="MH83" s="265"/>
      <c r="MI83" s="265"/>
      <c r="MJ83" s="265"/>
      <c r="MK83" s="265"/>
      <c r="ML83" s="265"/>
      <c r="MM83" s="265"/>
      <c r="MN83" s="265"/>
      <c r="MO83" s="265"/>
      <c r="MP83" s="265"/>
      <c r="MQ83" s="265"/>
      <c r="MR83" s="265"/>
      <c r="MS83" s="265"/>
      <c r="MT83" s="265"/>
      <c r="MU83" s="265"/>
      <c r="MV83" s="265"/>
      <c r="MW83" s="265"/>
      <c r="MX83" s="265"/>
      <c r="MY83" s="265"/>
      <c r="MZ83" s="265"/>
      <c r="NA83" s="265"/>
      <c r="NB83" s="265"/>
      <c r="NC83" s="265"/>
      <c r="ND83" s="265"/>
      <c r="NE83" s="265"/>
      <c r="NF83" s="265"/>
      <c r="NG83" s="265"/>
      <c r="NH83" s="265"/>
      <c r="NI83" s="265"/>
      <c r="NJ83" s="265"/>
      <c r="NK83" s="265"/>
      <c r="NL83" s="265"/>
      <c r="NM83" s="265"/>
      <c r="NN83" s="265"/>
      <c r="NO83" s="265"/>
      <c r="NP83" s="265"/>
      <c r="NQ83" s="265"/>
      <c r="NR83" s="265"/>
      <c r="NS83" s="265"/>
      <c r="NT83" s="265"/>
      <c r="NU83" s="265"/>
      <c r="NV83" s="265"/>
      <c r="NW83" s="265"/>
      <c r="NX83" s="265"/>
      <c r="NY83" s="265"/>
      <c r="NZ83" s="265"/>
      <c r="OA83" s="265"/>
      <c r="OB83" s="265"/>
      <c r="OC83" s="265"/>
      <c r="OD83" s="265"/>
      <c r="OE83" s="265"/>
      <c r="OF83" s="265"/>
      <c r="OG83" s="265"/>
      <c r="OH83" s="265"/>
      <c r="OI83" s="265"/>
      <c r="OJ83" s="265"/>
      <c r="OK83" s="265"/>
      <c r="OL83" s="265"/>
      <c r="OM83" s="265"/>
      <c r="ON83" s="265"/>
      <c r="OO83" s="265"/>
      <c r="OP83" s="265"/>
      <c r="OQ83" s="265"/>
      <c r="OR83" s="265"/>
      <c r="OS83" s="265"/>
      <c r="OT83" s="265"/>
      <c r="OU83" s="265"/>
      <c r="OV83" s="265"/>
      <c r="OW83" s="265"/>
      <c r="OX83" s="265"/>
      <c r="OY83" s="265"/>
      <c r="OZ83" s="265"/>
      <c r="PA83" s="265"/>
      <c r="PB83" s="265"/>
      <c r="PC83" s="265"/>
      <c r="PD83" s="265"/>
      <c r="PE83" s="265"/>
      <c r="PF83" s="265"/>
      <c r="PG83" s="265"/>
      <c r="PH83" s="265"/>
      <c r="PI83" s="265"/>
      <c r="PJ83" s="265"/>
      <c r="PK83" s="265"/>
      <c r="PL83" s="265"/>
      <c r="PM83" s="265"/>
      <c r="PN83" s="265"/>
      <c r="PO83" s="265"/>
      <c r="PP83" s="265"/>
      <c r="PQ83" s="265"/>
      <c r="PR83" s="265"/>
      <c r="PS83" s="265"/>
      <c r="PT83" s="265"/>
      <c r="PU83" s="265"/>
      <c r="PV83" s="265"/>
      <c r="PW83" s="265"/>
      <c r="PX83" s="265"/>
      <c r="PY83" s="265"/>
      <c r="PZ83" s="265"/>
      <c r="QA83" s="265"/>
      <c r="QB83" s="265"/>
      <c r="QC83" s="265"/>
      <c r="QD83" s="265"/>
      <c r="QE83" s="265"/>
      <c r="QF83" s="265"/>
      <c r="QG83" s="265"/>
      <c r="QH83" s="265"/>
      <c r="QI83" s="265"/>
      <c r="QJ83" s="265"/>
      <c r="QK83" s="265"/>
      <c r="QL83" s="265"/>
      <c r="QM83" s="265"/>
      <c r="QN83" s="265"/>
      <c r="QO83" s="265"/>
      <c r="QP83" s="265"/>
      <c r="QQ83" s="265"/>
      <c r="QR83" s="265"/>
      <c r="QS83" s="265"/>
      <c r="QT83" s="265"/>
      <c r="QU83" s="265"/>
      <c r="QV83" s="265"/>
      <c r="QW83" s="265"/>
      <c r="QX83" s="265"/>
      <c r="QY83" s="265"/>
      <c r="QZ83" s="265"/>
      <c r="RA83" s="265"/>
      <c r="RB83" s="265"/>
      <c r="RC83" s="265"/>
      <c r="RD83" s="265"/>
      <c r="RE83" s="265"/>
      <c r="RF83" s="265"/>
      <c r="RG83" s="265"/>
      <c r="RH83" s="265"/>
      <c r="RI83" s="265"/>
      <c r="RJ83" s="265"/>
      <c r="RK83" s="265"/>
      <c r="RL83" s="265"/>
      <c r="RM83" s="265"/>
      <c r="RN83" s="265"/>
      <c r="RO83" s="265"/>
      <c r="RP83" s="265"/>
      <c r="RQ83" s="265"/>
      <c r="RR83" s="265"/>
      <c r="RS83" s="265"/>
      <c r="RT83" s="265"/>
      <c r="RU83" s="265"/>
      <c r="RV83" s="265"/>
      <c r="RW83" s="265"/>
      <c r="RX83" s="265"/>
      <c r="RY83" s="265"/>
      <c r="RZ83" s="265"/>
      <c r="SA83" s="265"/>
      <c r="SB83" s="265"/>
      <c r="SC83" s="265"/>
      <c r="SD83" s="265"/>
      <c r="SE83" s="265"/>
      <c r="SF83" s="265"/>
      <c r="SG83" s="265"/>
      <c r="SH83" s="265"/>
      <c r="SI83" s="265"/>
      <c r="SJ83" s="265"/>
      <c r="SK83" s="265"/>
      <c r="SL83" s="265"/>
      <c r="SM83" s="265"/>
      <c r="SN83" s="265"/>
      <c r="SO83" s="265"/>
      <c r="SP83" s="265"/>
      <c r="SQ83" s="265"/>
      <c r="SR83" s="265"/>
      <c r="SS83" s="265"/>
      <c r="ST83" s="265"/>
      <c r="SU83" s="265"/>
      <c r="SV83" s="265"/>
      <c r="SW83" s="265"/>
      <c r="SX83" s="265"/>
      <c r="SY83" s="265"/>
      <c r="SZ83" s="265"/>
      <c r="TA83" s="265"/>
      <c r="TB83" s="265"/>
      <c r="TC83" s="265"/>
      <c r="TD83" s="265"/>
      <c r="TE83" s="265"/>
      <c r="TF83" s="265"/>
      <c r="TG83" s="265"/>
      <c r="TH83" s="265"/>
      <c r="TI83" s="265"/>
      <c r="TJ83" s="265"/>
      <c r="TK83" s="265"/>
      <c r="TL83" s="265"/>
      <c r="TM83" s="265"/>
      <c r="TN83" s="265"/>
      <c r="TO83" s="265"/>
      <c r="TP83" s="265"/>
      <c r="TQ83" s="265"/>
      <c r="TR83" s="265"/>
      <c r="TS83" s="265"/>
      <c r="TT83" s="265"/>
      <c r="TU83" s="265"/>
      <c r="TV83" s="265"/>
      <c r="TW83" s="265"/>
      <c r="TX83" s="265"/>
      <c r="TY83" s="265"/>
      <c r="TZ83" s="265"/>
      <c r="UA83" s="265"/>
      <c r="UB83" s="265"/>
      <c r="UC83" s="265"/>
      <c r="UD83" s="265"/>
      <c r="UE83" s="265"/>
      <c r="UF83" s="265"/>
      <c r="UG83" s="265"/>
      <c r="UH83" s="265"/>
      <c r="UI83" s="265"/>
      <c r="UJ83" s="265"/>
      <c r="UK83" s="265"/>
      <c r="UL83" s="265"/>
      <c r="UM83" s="265"/>
      <c r="UN83" s="265"/>
      <c r="UO83" s="265"/>
      <c r="UP83" s="265"/>
      <c r="UQ83" s="265"/>
      <c r="UR83" s="265"/>
      <c r="US83" s="265"/>
      <c r="UT83" s="265"/>
      <c r="UU83" s="265"/>
      <c r="UV83" s="265"/>
      <c r="UW83" s="265"/>
      <c r="UX83" s="265"/>
      <c r="UY83" s="265"/>
      <c r="UZ83" s="265"/>
      <c r="VA83" s="265"/>
      <c r="VB83" s="265"/>
      <c r="VC83" s="265"/>
      <c r="VD83" s="265"/>
      <c r="VE83" s="265"/>
      <c r="VF83" s="265"/>
      <c r="VG83" s="265"/>
      <c r="VH83" s="265"/>
      <c r="VI83" s="265"/>
      <c r="VJ83" s="265"/>
      <c r="VK83" s="265"/>
      <c r="VL83" s="265"/>
      <c r="VM83" s="265"/>
      <c r="VN83" s="265"/>
      <c r="VO83" s="265"/>
      <c r="VP83" s="265"/>
      <c r="VQ83" s="265"/>
      <c r="VR83" s="265"/>
      <c r="VS83" s="265"/>
      <c r="VT83" s="265"/>
      <c r="VU83" s="265"/>
      <c r="VV83" s="265"/>
      <c r="VW83" s="265"/>
      <c r="VX83" s="265"/>
      <c r="VY83" s="265"/>
      <c r="VZ83" s="265"/>
      <c r="WA83" s="265"/>
      <c r="WB83" s="265"/>
      <c r="WC83" s="265"/>
      <c r="WD83" s="265"/>
      <c r="WE83" s="265"/>
      <c r="WF83" s="265"/>
      <c r="WG83" s="265"/>
      <c r="WH83" s="265"/>
      <c r="WI83" s="265"/>
      <c r="WJ83" s="265"/>
      <c r="WK83" s="265"/>
      <c r="WL83" s="265"/>
      <c r="WM83" s="265"/>
      <c r="WN83" s="265"/>
      <c r="WO83" s="265"/>
      <c r="WP83" s="265"/>
      <c r="WQ83" s="265"/>
      <c r="WR83" s="265"/>
      <c r="WS83" s="265"/>
      <c r="WT83" s="265"/>
      <c r="WU83" s="265"/>
      <c r="WV83" s="265"/>
      <c r="WW83" s="265"/>
      <c r="WX83" s="265"/>
      <c r="WY83" s="265"/>
      <c r="WZ83" s="265"/>
      <c r="XA83" s="265"/>
      <c r="XB83" s="265"/>
      <c r="XC83" s="265"/>
      <c r="XD83" s="265"/>
      <c r="XE83" s="265"/>
      <c r="XF83" s="265"/>
      <c r="XG83" s="265"/>
      <c r="XH83" s="265"/>
      <c r="XI83" s="265"/>
      <c r="XJ83" s="265"/>
      <c r="XK83" s="265"/>
      <c r="XL83" s="265"/>
      <c r="XM83" s="265"/>
      <c r="XN83" s="265"/>
      <c r="XO83" s="265"/>
      <c r="XP83" s="265"/>
      <c r="XQ83" s="265"/>
      <c r="XR83" s="265"/>
      <c r="XS83" s="265"/>
      <c r="XT83" s="265"/>
      <c r="XU83" s="265"/>
      <c r="XV83" s="265"/>
      <c r="XW83" s="265"/>
      <c r="XX83" s="265"/>
      <c r="XY83" s="265"/>
      <c r="XZ83" s="265"/>
      <c r="YA83" s="265"/>
      <c r="YB83" s="265"/>
      <c r="YC83" s="265"/>
      <c r="YD83" s="265"/>
      <c r="YE83" s="265"/>
      <c r="YF83" s="265"/>
      <c r="YG83" s="265"/>
      <c r="YH83" s="265"/>
      <c r="YI83" s="265"/>
      <c r="YJ83" s="265"/>
      <c r="YK83" s="265"/>
      <c r="YL83" s="265"/>
      <c r="YM83" s="265"/>
      <c r="YN83" s="265"/>
      <c r="YO83" s="265"/>
      <c r="YP83" s="265"/>
      <c r="YQ83" s="265"/>
      <c r="YR83" s="265"/>
      <c r="YS83" s="265"/>
      <c r="YT83" s="265"/>
      <c r="YU83" s="265"/>
      <c r="YV83" s="265"/>
      <c r="YW83" s="265"/>
      <c r="YX83" s="265"/>
      <c r="YY83" s="265"/>
      <c r="YZ83" s="265"/>
      <c r="ZA83" s="265"/>
      <c r="ZB83" s="265"/>
      <c r="ZC83" s="265"/>
      <c r="ZD83" s="265"/>
      <c r="ZE83" s="265"/>
      <c r="ZF83" s="265"/>
      <c r="ZG83" s="265"/>
      <c r="ZH83" s="265"/>
      <c r="ZI83" s="265"/>
      <c r="ZJ83" s="265"/>
      <c r="ZK83" s="265"/>
      <c r="ZL83" s="265"/>
      <c r="ZM83" s="265"/>
      <c r="ZN83" s="265"/>
      <c r="ZO83" s="265"/>
      <c r="ZP83" s="265"/>
      <c r="ZQ83" s="265"/>
      <c r="ZR83" s="265"/>
      <c r="ZS83" s="265"/>
      <c r="ZT83" s="265"/>
      <c r="ZU83" s="265"/>
      <c r="ZV83" s="265"/>
      <c r="ZW83" s="265"/>
      <c r="ZX83" s="265"/>
      <c r="ZY83" s="265"/>
      <c r="ZZ83" s="265"/>
      <c r="AAA83" s="265"/>
      <c r="AAB83" s="265"/>
      <c r="AAC83" s="265"/>
      <c r="AAD83" s="265"/>
      <c r="AAE83" s="265"/>
      <c r="AAF83" s="265"/>
      <c r="AAG83" s="265"/>
      <c r="AAH83" s="265"/>
      <c r="AAI83" s="265"/>
      <c r="AAJ83" s="265"/>
      <c r="AAK83" s="265"/>
      <c r="AAL83" s="265"/>
      <c r="AAM83" s="265"/>
      <c r="AAN83" s="265"/>
      <c r="AAO83" s="265"/>
      <c r="AAP83" s="265"/>
      <c r="AAQ83" s="265"/>
      <c r="AAR83" s="265"/>
      <c r="AAS83" s="265"/>
      <c r="AAT83" s="265"/>
      <c r="AAU83" s="265"/>
      <c r="AAV83" s="265"/>
      <c r="AAW83" s="265"/>
      <c r="AAX83" s="265"/>
      <c r="AAY83" s="265"/>
      <c r="AAZ83" s="265"/>
      <c r="ABA83" s="265"/>
      <c r="ABB83" s="265"/>
      <c r="ABC83" s="265"/>
      <c r="ABD83" s="265"/>
      <c r="ABE83" s="265"/>
      <c r="ABF83" s="265"/>
      <c r="ABG83" s="265"/>
      <c r="ABH83" s="265"/>
      <c r="ABI83" s="265"/>
      <c r="ABJ83" s="265"/>
      <c r="ABK83" s="265"/>
      <c r="ABL83" s="265"/>
      <c r="ABM83" s="265"/>
      <c r="ABN83" s="265"/>
      <c r="ABO83" s="265"/>
      <c r="ABP83" s="265"/>
      <c r="ABQ83" s="265"/>
      <c r="ABR83" s="265"/>
      <c r="ABS83" s="265"/>
      <c r="ABT83" s="265"/>
      <c r="ABU83" s="265"/>
      <c r="ABV83" s="265"/>
      <c r="ABW83" s="265"/>
      <c r="ABX83" s="265"/>
      <c r="ABY83" s="265"/>
      <c r="ABZ83" s="265"/>
      <c r="ACA83" s="265"/>
      <c r="ACB83" s="265"/>
      <c r="ACC83" s="265"/>
      <c r="ACD83" s="265"/>
      <c r="ACE83" s="265"/>
      <c r="ACF83" s="265"/>
      <c r="ACG83" s="265"/>
      <c r="ACH83" s="265"/>
      <c r="ACI83" s="265"/>
      <c r="ACJ83" s="265"/>
      <c r="ACK83" s="265"/>
      <c r="ACL83" s="265"/>
      <c r="ACM83" s="265"/>
      <c r="ACN83" s="265"/>
      <c r="ACO83" s="265"/>
      <c r="ACP83" s="265"/>
      <c r="ACQ83" s="265"/>
      <c r="ACR83" s="265"/>
      <c r="ACS83" s="265"/>
      <c r="ACT83" s="265"/>
      <c r="ACU83" s="265"/>
      <c r="ACV83" s="265"/>
      <c r="ACW83" s="265"/>
      <c r="ACX83" s="265"/>
      <c r="ACY83" s="265"/>
      <c r="ACZ83" s="265"/>
      <c r="ADA83" s="265"/>
      <c r="ADB83" s="265"/>
      <c r="ADC83" s="265"/>
      <c r="ADD83" s="265"/>
      <c r="ADE83" s="265"/>
      <c r="ADF83" s="265"/>
      <c r="ADG83" s="265"/>
      <c r="ADH83" s="265"/>
      <c r="ADI83" s="265"/>
      <c r="ADJ83" s="265"/>
      <c r="ADK83" s="265"/>
      <c r="ADL83" s="265"/>
      <c r="ADM83" s="265"/>
      <c r="ADN83" s="265"/>
      <c r="ADO83" s="265"/>
      <c r="ADP83" s="265"/>
      <c r="ADQ83" s="265"/>
      <c r="ADR83" s="265"/>
      <c r="ADS83" s="265"/>
      <c r="ADT83" s="265"/>
      <c r="ADU83" s="265"/>
      <c r="ADV83" s="265"/>
      <c r="ADW83" s="265"/>
      <c r="ADX83" s="265"/>
      <c r="ADY83" s="265"/>
      <c r="ADZ83" s="265"/>
      <c r="AEA83" s="265"/>
      <c r="AEB83" s="265"/>
      <c r="AEC83" s="265"/>
      <c r="AED83" s="265"/>
      <c r="AEE83" s="265"/>
      <c r="AEF83" s="265"/>
      <c r="AEG83" s="265"/>
      <c r="AEH83" s="265"/>
      <c r="AEI83" s="265"/>
      <c r="AEJ83" s="265"/>
      <c r="AEK83" s="265"/>
      <c r="AEL83" s="265"/>
      <c r="AEM83" s="265"/>
      <c r="AEN83" s="265"/>
      <c r="AEO83" s="265"/>
      <c r="AEP83" s="265"/>
      <c r="AEQ83" s="265"/>
      <c r="AER83" s="265"/>
      <c r="AES83" s="265"/>
      <c r="AET83" s="265"/>
      <c r="AEU83" s="265"/>
      <c r="AEV83" s="265"/>
      <c r="AEW83" s="265"/>
      <c r="AEX83" s="265"/>
      <c r="AEY83" s="265"/>
      <c r="AEZ83" s="265"/>
      <c r="AFA83" s="265"/>
      <c r="AFB83" s="265"/>
      <c r="AFC83" s="265"/>
      <c r="AFD83" s="265"/>
      <c r="AFE83" s="265"/>
      <c r="AFF83" s="265"/>
      <c r="AFG83" s="265"/>
      <c r="AFH83" s="265"/>
      <c r="AFI83" s="265"/>
      <c r="AFJ83" s="265"/>
      <c r="AFK83" s="265"/>
      <c r="AFL83" s="265"/>
      <c r="AFM83" s="265"/>
      <c r="AFN83" s="265"/>
      <c r="AFO83" s="265"/>
      <c r="AFP83" s="265"/>
      <c r="AFQ83" s="265"/>
      <c r="AFR83" s="265"/>
      <c r="AFS83" s="265"/>
      <c r="AFT83" s="265"/>
      <c r="AFU83" s="265"/>
      <c r="AFV83" s="265"/>
      <c r="AFW83" s="265"/>
      <c r="AFX83" s="265"/>
      <c r="AFY83" s="265"/>
      <c r="AFZ83" s="265"/>
      <c r="AGA83" s="265"/>
      <c r="AGB83" s="265"/>
      <c r="AGC83" s="265"/>
      <c r="AGD83" s="265"/>
      <c r="AGE83" s="265"/>
      <c r="AGF83" s="265"/>
      <c r="AGG83" s="265"/>
      <c r="AGH83" s="265"/>
      <c r="AGI83" s="265"/>
      <c r="AGJ83" s="265"/>
      <c r="AGK83" s="265"/>
      <c r="AGL83" s="265"/>
      <c r="AGM83" s="265"/>
      <c r="AGN83" s="265"/>
      <c r="AGO83" s="265"/>
      <c r="AGP83" s="265"/>
      <c r="AGQ83" s="265"/>
      <c r="AGR83" s="265"/>
      <c r="AGS83" s="265"/>
      <c r="AGT83" s="265"/>
      <c r="AGU83" s="265"/>
      <c r="AGV83" s="265"/>
      <c r="AGW83" s="265"/>
      <c r="AGX83" s="265"/>
      <c r="AGY83" s="265"/>
      <c r="AGZ83" s="265"/>
      <c r="AHA83" s="265"/>
      <c r="AHB83" s="265"/>
      <c r="AHC83" s="265"/>
      <c r="AHD83" s="265"/>
      <c r="AHE83" s="265"/>
      <c r="AHF83" s="265"/>
      <c r="AHG83" s="265"/>
      <c r="AHH83" s="265"/>
      <c r="AHI83" s="265"/>
      <c r="AHJ83" s="265"/>
      <c r="AHK83" s="265"/>
      <c r="AHL83" s="265"/>
      <c r="AHM83" s="265"/>
      <c r="AHN83" s="265"/>
      <c r="AHO83" s="265"/>
      <c r="AHP83" s="265"/>
      <c r="AHQ83" s="265"/>
      <c r="AHR83" s="265"/>
      <c r="AHS83" s="265"/>
      <c r="AHT83" s="265"/>
      <c r="AHU83" s="265"/>
      <c r="AHV83" s="265"/>
      <c r="AHW83" s="265"/>
      <c r="AHX83" s="265"/>
      <c r="AHY83" s="265"/>
      <c r="AHZ83" s="265"/>
      <c r="AIA83" s="265"/>
      <c r="AIB83" s="265"/>
      <c r="AIC83" s="265"/>
      <c r="AID83" s="265"/>
      <c r="AIE83" s="265"/>
      <c r="AIF83" s="265"/>
      <c r="AIG83" s="265"/>
      <c r="AIH83" s="265"/>
      <c r="AII83" s="265"/>
      <c r="AIJ83" s="265"/>
      <c r="AIK83" s="265"/>
      <c r="AIL83" s="265"/>
      <c r="AIM83" s="265"/>
      <c r="AIN83" s="265"/>
      <c r="AIO83" s="265"/>
      <c r="AIP83" s="265"/>
      <c r="AIQ83" s="265"/>
      <c r="AIR83" s="265"/>
      <c r="AIS83" s="265"/>
      <c r="AIT83" s="265"/>
      <c r="AIU83" s="265"/>
      <c r="AIV83" s="265"/>
      <c r="AIW83" s="265"/>
      <c r="AIX83" s="265"/>
      <c r="AIY83" s="265"/>
      <c r="AIZ83" s="265"/>
      <c r="AJA83" s="265"/>
      <c r="AJB83" s="265"/>
      <c r="AJC83" s="265"/>
      <c r="AJD83" s="265"/>
      <c r="AJE83" s="265"/>
      <c r="AJF83" s="265"/>
      <c r="AJG83" s="265"/>
      <c r="AJH83" s="265"/>
      <c r="AJI83" s="265"/>
      <c r="AJJ83" s="265"/>
      <c r="AJK83" s="265"/>
      <c r="AJL83" s="265"/>
      <c r="AJM83" s="265"/>
      <c r="AJN83" s="265"/>
      <c r="AJO83" s="265"/>
      <c r="AJP83" s="265"/>
      <c r="AJQ83" s="265"/>
      <c r="AJR83" s="265"/>
      <c r="AJS83" s="265"/>
      <c r="AJT83" s="265"/>
      <c r="AJU83" s="265"/>
      <c r="AJV83" s="265"/>
      <c r="AJW83" s="265"/>
      <c r="AJX83" s="265"/>
      <c r="AJY83" s="265"/>
      <c r="AJZ83" s="265"/>
      <c r="AKA83" s="265"/>
      <c r="AKB83" s="265"/>
      <c r="AKC83" s="265"/>
      <c r="AKD83" s="265"/>
      <c r="AKE83" s="265"/>
      <c r="AKF83" s="265"/>
      <c r="AKG83" s="265"/>
      <c r="AKH83" s="265"/>
      <c r="AKI83" s="265"/>
      <c r="AKJ83" s="265"/>
      <c r="AKK83" s="265"/>
      <c r="AKL83" s="265"/>
      <c r="AKM83" s="265"/>
      <c r="AKN83" s="265"/>
      <c r="AKO83" s="265"/>
      <c r="AKP83" s="265"/>
      <c r="AKQ83" s="265"/>
      <c r="AKR83" s="265"/>
      <c r="AKS83" s="265"/>
      <c r="AKT83" s="265"/>
      <c r="AKU83" s="265"/>
      <c r="AKV83" s="265"/>
      <c r="AKW83" s="265"/>
      <c r="AKX83" s="265"/>
      <c r="AKY83" s="265"/>
      <c r="AKZ83" s="265"/>
      <c r="ALA83" s="265"/>
      <c r="ALB83" s="265"/>
      <c r="ALC83" s="265"/>
      <c r="ALD83" s="265"/>
      <c r="ALE83" s="265"/>
      <c r="ALF83" s="265"/>
      <c r="ALG83" s="265"/>
      <c r="ALH83" s="265"/>
      <c r="ALI83" s="265"/>
      <c r="ALJ83" s="265"/>
      <c r="ALK83" s="265"/>
      <c r="ALL83" s="265"/>
      <c r="ALM83" s="265"/>
      <c r="ALN83" s="265"/>
      <c r="ALO83" s="265"/>
      <c r="ALP83" s="265"/>
      <c r="ALQ83" s="265"/>
      <c r="ALR83" s="265"/>
      <c r="ALS83" s="265"/>
      <c r="ALT83" s="265"/>
      <c r="ALU83" s="265"/>
      <c r="ALV83" s="265"/>
      <c r="ALW83" s="265"/>
      <c r="ALX83" s="265"/>
      <c r="ALY83" s="265"/>
      <c r="ALZ83" s="265"/>
      <c r="AMA83" s="265"/>
      <c r="AMB83" s="265"/>
      <c r="AMC83" s="265"/>
      <c r="AMD83" s="265"/>
      <c r="AME83" s="265"/>
      <c r="AMF83" s="265"/>
      <c r="AMG83" s="265"/>
      <c r="AMH83" s="265"/>
      <c r="AMI83" s="265"/>
      <c r="AMJ83" s="265"/>
      <c r="AMK83" s="265"/>
      <c r="AML83" s="265"/>
      <c r="AMM83" s="265"/>
      <c r="AMN83" s="265"/>
      <c r="AMO83" s="265"/>
      <c r="AMP83" s="265"/>
      <c r="AMQ83" s="265"/>
      <c r="AMR83" s="265"/>
      <c r="AMS83" s="265"/>
      <c r="AMT83" s="265"/>
      <c r="AMU83" s="265"/>
      <c r="AMV83" s="265"/>
      <c r="AMW83" s="265"/>
      <c r="AMX83" s="265"/>
      <c r="AMY83" s="265"/>
      <c r="AMZ83" s="265"/>
      <c r="ANA83" s="265"/>
      <c r="ANB83" s="265"/>
      <c r="ANC83" s="265"/>
      <c r="AND83" s="265"/>
      <c r="ANE83" s="265"/>
      <c r="ANF83" s="265"/>
      <c r="ANG83" s="265"/>
      <c r="ANH83" s="265"/>
      <c r="ANI83" s="265"/>
      <c r="ANJ83" s="265"/>
      <c r="ANK83" s="265"/>
      <c r="ANL83" s="265"/>
      <c r="ANM83" s="265"/>
      <c r="ANN83" s="265"/>
      <c r="ANO83" s="265"/>
      <c r="ANP83" s="265"/>
      <c r="ANQ83" s="265"/>
      <c r="ANR83" s="265"/>
      <c r="ANS83" s="265"/>
      <c r="ANT83" s="265"/>
      <c r="ANU83" s="265"/>
      <c r="ANV83" s="265"/>
      <c r="ANW83" s="265"/>
      <c r="ANX83" s="265"/>
      <c r="ANY83" s="265"/>
      <c r="ANZ83" s="265"/>
      <c r="AOA83" s="265"/>
      <c r="AOB83" s="265"/>
      <c r="AOC83" s="265"/>
      <c r="AOD83" s="265"/>
      <c r="AOE83" s="265"/>
      <c r="AOF83" s="265"/>
      <c r="AOG83" s="265"/>
      <c r="AOH83" s="265"/>
      <c r="AOI83" s="265"/>
      <c r="AOJ83" s="265"/>
      <c r="AOK83" s="265"/>
      <c r="AOL83" s="265"/>
      <c r="AOM83" s="265"/>
      <c r="AON83" s="265"/>
      <c r="AOO83" s="265"/>
      <c r="AOP83" s="265"/>
      <c r="AOQ83" s="265"/>
      <c r="AOR83" s="265"/>
      <c r="AOS83" s="265"/>
      <c r="AOT83" s="265"/>
      <c r="AOU83" s="265"/>
      <c r="AOV83" s="265"/>
      <c r="AOW83" s="265"/>
      <c r="AOX83" s="265"/>
      <c r="AOY83" s="265"/>
      <c r="AOZ83" s="265"/>
      <c r="APA83" s="265"/>
      <c r="APB83" s="265"/>
      <c r="APC83" s="265"/>
      <c r="APD83" s="265"/>
      <c r="APE83" s="265"/>
      <c r="APF83" s="265"/>
      <c r="APG83" s="265"/>
      <c r="APH83" s="265"/>
      <c r="API83" s="265"/>
      <c r="APJ83" s="265"/>
      <c r="APK83" s="265"/>
      <c r="APL83" s="265"/>
      <c r="APM83" s="265"/>
      <c r="APN83" s="265"/>
      <c r="APO83" s="265"/>
      <c r="APP83" s="265"/>
      <c r="APQ83" s="265"/>
      <c r="APR83" s="265"/>
      <c r="APS83" s="265"/>
      <c r="APT83" s="265"/>
      <c r="APU83" s="265"/>
      <c r="APV83" s="265"/>
      <c r="APW83" s="265"/>
      <c r="APX83" s="265"/>
      <c r="APY83" s="265"/>
      <c r="APZ83" s="265"/>
    </row>
    <row r="84" spans="1:1118" s="269" customFormat="1" ht="20" customHeight="1" x14ac:dyDescent="0.2">
      <c r="A84" s="192" t="s">
        <v>719</v>
      </c>
      <c r="B84" s="252">
        <v>3679.7392073924252</v>
      </c>
      <c r="C84" s="252">
        <v>49408.364429043417</v>
      </c>
      <c r="D84" s="252">
        <v>325.95150172814107</v>
      </c>
      <c r="E84" s="252"/>
      <c r="F84" s="252">
        <v>8791.0822091912978</v>
      </c>
      <c r="G84" s="252">
        <v>29.785183869781484</v>
      </c>
      <c r="H84" s="252">
        <v>9332.6586216569885</v>
      </c>
      <c r="I84" s="252">
        <v>19121.102081971603</v>
      </c>
      <c r="J84" s="252">
        <v>2043.2440052018492</v>
      </c>
      <c r="K84" s="252">
        <v>2652.1905676660649</v>
      </c>
      <c r="L84" s="252">
        <v>1079.3364815819732</v>
      </c>
      <c r="M84" s="252">
        <v>4139.5547063332269</v>
      </c>
      <c r="N84" s="252">
        <v>26.975272704018472</v>
      </c>
      <c r="O84" s="252">
        <v>100629.98426834082</v>
      </c>
      <c r="P84" s="252">
        <v>2099.61</v>
      </c>
      <c r="Q84" t="s">
        <v>64</v>
      </c>
      <c r="R84"/>
      <c r="S84" s="193"/>
      <c r="T84" s="750"/>
      <c r="U84"/>
      <c r="V84"/>
      <c r="W84"/>
      <c r="X84"/>
      <c r="Y84"/>
      <c r="Z84"/>
      <c r="AA84"/>
      <c r="AB84"/>
      <c r="AC84"/>
      <c r="AD84"/>
      <c r="AE84"/>
      <c r="AF84"/>
      <c r="AG84"/>
      <c r="AH84"/>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5"/>
      <c r="CB84" s="265"/>
      <c r="CC84" s="265"/>
      <c r="CD84" s="265"/>
      <c r="CE84" s="265"/>
      <c r="CF84" s="265"/>
      <c r="CG84" s="265"/>
      <c r="CH84" s="265"/>
      <c r="CI84" s="265"/>
      <c r="CJ84" s="265"/>
      <c r="CK84" s="265"/>
      <c r="CL84" s="265"/>
      <c r="CM84" s="265"/>
      <c r="CN84" s="265"/>
      <c r="CO84" s="265"/>
      <c r="CP84" s="265"/>
      <c r="CQ84" s="265"/>
      <c r="CR84" s="265"/>
      <c r="CS84" s="265"/>
      <c r="CT84" s="265"/>
      <c r="CU84" s="265"/>
      <c r="CV84" s="265"/>
      <c r="CW84" s="265"/>
      <c r="CX84" s="265"/>
      <c r="CY84" s="265"/>
      <c r="CZ84" s="265"/>
      <c r="DA84" s="265"/>
      <c r="DB84" s="265"/>
      <c r="DC84" s="265"/>
      <c r="DD84" s="265"/>
      <c r="DE84" s="265"/>
      <c r="DF84" s="265"/>
      <c r="DG84" s="265"/>
      <c r="DH84" s="265"/>
      <c r="DI84" s="265"/>
      <c r="DJ84" s="265"/>
      <c r="DK84" s="265"/>
      <c r="DL84" s="265"/>
      <c r="DM84" s="265"/>
      <c r="DN84" s="265"/>
      <c r="DO84" s="265"/>
      <c r="DP84" s="265"/>
      <c r="DQ84" s="265"/>
      <c r="DR84" s="265"/>
      <c r="DS84" s="265"/>
      <c r="DT84" s="265"/>
      <c r="DU84" s="265"/>
      <c r="DV84" s="265"/>
      <c r="DW84" s="265"/>
      <c r="DX84" s="265"/>
      <c r="DY84" s="265"/>
      <c r="DZ84" s="265"/>
      <c r="EA84" s="265"/>
      <c r="EB84" s="265"/>
      <c r="EC84" s="265"/>
      <c r="ED84" s="265"/>
      <c r="EE84" s="265"/>
      <c r="EF84" s="265"/>
      <c r="EG84" s="265"/>
      <c r="EH84" s="265"/>
      <c r="EI84" s="265"/>
      <c r="EJ84" s="265"/>
      <c r="EK84" s="265"/>
      <c r="EL84" s="265"/>
      <c r="EM84" s="265"/>
      <c r="EN84" s="265"/>
      <c r="EO84" s="265"/>
      <c r="EP84" s="265"/>
      <c r="EQ84" s="265"/>
      <c r="ER84" s="265"/>
      <c r="ES84" s="265"/>
      <c r="ET84" s="265"/>
      <c r="EU84" s="265"/>
      <c r="EV84" s="265"/>
      <c r="EW84" s="265"/>
      <c r="EX84" s="265"/>
      <c r="EY84" s="265"/>
      <c r="EZ84" s="265"/>
      <c r="FA84" s="265"/>
      <c r="FB84" s="265"/>
      <c r="FC84" s="265"/>
      <c r="FD84" s="265"/>
      <c r="FE84" s="265"/>
      <c r="FF84" s="265"/>
      <c r="FG84" s="265"/>
      <c r="FH84" s="265"/>
      <c r="FI84" s="265"/>
      <c r="FJ84" s="265"/>
      <c r="FK84" s="265"/>
      <c r="FL84" s="265"/>
      <c r="FM84" s="265"/>
      <c r="FN84" s="265"/>
      <c r="FO84" s="265"/>
      <c r="FP84" s="265"/>
      <c r="FQ84" s="265"/>
      <c r="FR84" s="265"/>
      <c r="FS84" s="265"/>
      <c r="FT84" s="265"/>
      <c r="FU84" s="265"/>
      <c r="FV84" s="265"/>
      <c r="FW84" s="265"/>
      <c r="FX84" s="265"/>
      <c r="FY84" s="265"/>
      <c r="FZ84" s="265"/>
      <c r="GA84" s="265"/>
      <c r="GB84" s="265"/>
      <c r="GC84" s="265"/>
      <c r="GD84" s="265"/>
      <c r="GE84" s="265"/>
      <c r="GF84" s="265"/>
      <c r="GG84" s="265"/>
      <c r="GH84" s="265"/>
      <c r="GI84" s="265"/>
      <c r="GJ84" s="265"/>
      <c r="GK84" s="265"/>
      <c r="GL84" s="265"/>
      <c r="GM84" s="265"/>
      <c r="GN84" s="265"/>
      <c r="GO84" s="265"/>
      <c r="GP84" s="265"/>
      <c r="GQ84" s="265"/>
      <c r="GR84" s="265"/>
      <c r="GS84" s="265"/>
      <c r="GT84" s="265"/>
      <c r="GU84" s="265"/>
      <c r="GV84" s="265"/>
      <c r="GW84" s="265"/>
      <c r="GX84" s="265"/>
      <c r="GY84" s="265"/>
      <c r="GZ84" s="265"/>
      <c r="HA84" s="265"/>
      <c r="HB84" s="265"/>
      <c r="HC84" s="265"/>
      <c r="HD84" s="265"/>
      <c r="HE84" s="265"/>
      <c r="HF84" s="265"/>
      <c r="HG84" s="265"/>
      <c r="HH84" s="265"/>
      <c r="HI84" s="265"/>
      <c r="HJ84" s="265"/>
      <c r="HK84" s="265"/>
      <c r="HL84" s="265"/>
      <c r="HM84" s="265"/>
      <c r="HN84" s="265"/>
      <c r="HO84" s="265"/>
      <c r="HP84" s="265"/>
      <c r="HQ84" s="265"/>
      <c r="HR84" s="265"/>
      <c r="HS84" s="265"/>
      <c r="HT84" s="265"/>
      <c r="HU84" s="265"/>
      <c r="HV84" s="265"/>
      <c r="HW84" s="265"/>
      <c r="HX84" s="265"/>
      <c r="HY84" s="265"/>
      <c r="HZ84" s="265"/>
      <c r="IA84" s="265"/>
      <c r="IB84" s="265"/>
      <c r="IC84" s="265"/>
      <c r="ID84" s="265"/>
      <c r="IE84" s="265"/>
      <c r="IF84" s="265"/>
      <c r="IG84" s="265"/>
      <c r="IH84" s="265"/>
      <c r="II84" s="265"/>
      <c r="IJ84" s="265"/>
      <c r="IK84" s="265"/>
      <c r="IL84" s="265"/>
      <c r="IM84" s="265"/>
      <c r="IN84" s="265"/>
      <c r="IO84" s="265"/>
      <c r="IP84" s="265"/>
      <c r="IQ84" s="265"/>
      <c r="IR84" s="265"/>
      <c r="IS84" s="265"/>
      <c r="IT84" s="265"/>
      <c r="IU84" s="265"/>
      <c r="IV84" s="265"/>
      <c r="IW84" s="265"/>
      <c r="IX84" s="265"/>
      <c r="IY84" s="265"/>
      <c r="IZ84" s="265"/>
      <c r="JA84" s="265"/>
      <c r="JB84" s="265"/>
      <c r="JC84" s="265"/>
      <c r="JD84" s="265"/>
      <c r="JE84" s="265"/>
      <c r="JF84" s="265"/>
      <c r="JG84" s="265"/>
      <c r="JH84" s="265"/>
      <c r="JI84" s="265"/>
      <c r="JJ84" s="265"/>
      <c r="JK84" s="265"/>
      <c r="JL84" s="265"/>
      <c r="JM84" s="265"/>
      <c r="JN84" s="265"/>
      <c r="JO84" s="265"/>
      <c r="JP84" s="265"/>
      <c r="JQ84" s="265"/>
      <c r="JR84" s="265"/>
      <c r="JS84" s="265"/>
      <c r="JT84" s="265"/>
      <c r="JU84" s="265"/>
      <c r="JV84" s="265"/>
      <c r="JW84" s="265"/>
      <c r="JX84" s="265"/>
      <c r="JY84" s="265"/>
      <c r="JZ84" s="265"/>
      <c r="KA84" s="265"/>
      <c r="KB84" s="265"/>
      <c r="KC84" s="265"/>
      <c r="KD84" s="265"/>
      <c r="KE84" s="265"/>
      <c r="KF84" s="265"/>
      <c r="KG84" s="265"/>
      <c r="KH84" s="265"/>
      <c r="KI84" s="265"/>
      <c r="KJ84" s="265"/>
      <c r="KK84" s="265"/>
      <c r="KL84" s="265"/>
      <c r="KM84" s="265"/>
      <c r="KN84" s="265"/>
      <c r="KO84" s="265"/>
      <c r="KP84" s="265"/>
      <c r="KQ84" s="265"/>
      <c r="KR84" s="265"/>
      <c r="KS84" s="265"/>
      <c r="KT84" s="265"/>
      <c r="KU84" s="265"/>
      <c r="KV84" s="265"/>
      <c r="KW84" s="265"/>
      <c r="KX84" s="265"/>
      <c r="KY84" s="265"/>
      <c r="KZ84" s="265"/>
      <c r="LA84" s="265"/>
      <c r="LB84" s="265"/>
      <c r="LC84" s="265"/>
      <c r="LD84" s="265"/>
      <c r="LE84" s="265"/>
      <c r="LF84" s="265"/>
      <c r="LG84" s="265"/>
      <c r="LH84" s="265"/>
      <c r="LI84" s="265"/>
      <c r="LJ84" s="265"/>
      <c r="LK84" s="265"/>
      <c r="LL84" s="265"/>
      <c r="LM84" s="265"/>
      <c r="LN84" s="265"/>
      <c r="LO84" s="265"/>
      <c r="LP84" s="265"/>
      <c r="LQ84" s="265"/>
      <c r="LR84" s="265"/>
      <c r="LS84" s="265"/>
      <c r="LT84" s="265"/>
      <c r="LU84" s="265"/>
      <c r="LV84" s="265"/>
      <c r="LW84" s="265"/>
      <c r="LX84" s="265"/>
      <c r="LY84" s="265"/>
      <c r="LZ84" s="265"/>
      <c r="MA84" s="265"/>
      <c r="MB84" s="265"/>
      <c r="MC84" s="265"/>
      <c r="MD84" s="265"/>
      <c r="ME84" s="265"/>
      <c r="MF84" s="265"/>
      <c r="MG84" s="265"/>
      <c r="MH84" s="265"/>
      <c r="MI84" s="265"/>
      <c r="MJ84" s="265"/>
      <c r="MK84" s="265"/>
      <c r="ML84" s="265"/>
      <c r="MM84" s="265"/>
      <c r="MN84" s="265"/>
      <c r="MO84" s="265"/>
      <c r="MP84" s="265"/>
      <c r="MQ84" s="265"/>
      <c r="MR84" s="265"/>
      <c r="MS84" s="265"/>
      <c r="MT84" s="265"/>
      <c r="MU84" s="265"/>
      <c r="MV84" s="265"/>
      <c r="MW84" s="265"/>
      <c r="MX84" s="265"/>
      <c r="MY84" s="265"/>
      <c r="MZ84" s="265"/>
      <c r="NA84" s="265"/>
      <c r="NB84" s="265"/>
      <c r="NC84" s="265"/>
      <c r="ND84" s="265"/>
      <c r="NE84" s="265"/>
      <c r="NF84" s="265"/>
      <c r="NG84" s="265"/>
      <c r="NH84" s="265"/>
      <c r="NI84" s="265"/>
      <c r="NJ84" s="265"/>
      <c r="NK84" s="265"/>
      <c r="NL84" s="265"/>
      <c r="NM84" s="265"/>
      <c r="NN84" s="265"/>
      <c r="NO84" s="265"/>
      <c r="NP84" s="265"/>
      <c r="NQ84" s="265"/>
      <c r="NR84" s="265"/>
      <c r="NS84" s="265"/>
      <c r="NT84" s="265"/>
      <c r="NU84" s="265"/>
      <c r="NV84" s="265"/>
      <c r="NW84" s="265"/>
      <c r="NX84" s="265"/>
      <c r="NY84" s="265"/>
      <c r="NZ84" s="265"/>
      <c r="OA84" s="265"/>
      <c r="OB84" s="265"/>
      <c r="OC84" s="265"/>
      <c r="OD84" s="265"/>
      <c r="OE84" s="265"/>
      <c r="OF84" s="265"/>
      <c r="OG84" s="265"/>
      <c r="OH84" s="265"/>
      <c r="OI84" s="265"/>
      <c r="OJ84" s="265"/>
      <c r="OK84" s="265"/>
      <c r="OL84" s="265"/>
      <c r="OM84" s="265"/>
      <c r="ON84" s="265"/>
      <c r="OO84" s="265"/>
      <c r="OP84" s="265"/>
      <c r="OQ84" s="265"/>
      <c r="OR84" s="265"/>
      <c r="OS84" s="265"/>
      <c r="OT84" s="265"/>
      <c r="OU84" s="265"/>
      <c r="OV84" s="265"/>
      <c r="OW84" s="265"/>
      <c r="OX84" s="265"/>
      <c r="OY84" s="265"/>
      <c r="OZ84" s="265"/>
      <c r="PA84" s="265"/>
      <c r="PB84" s="265"/>
      <c r="PC84" s="265"/>
      <c r="PD84" s="265"/>
      <c r="PE84" s="265"/>
      <c r="PF84" s="265"/>
      <c r="PG84" s="265"/>
      <c r="PH84" s="265"/>
      <c r="PI84" s="265"/>
      <c r="PJ84" s="265"/>
      <c r="PK84" s="265"/>
      <c r="PL84" s="265"/>
      <c r="PM84" s="265"/>
      <c r="PN84" s="265"/>
      <c r="PO84" s="265"/>
      <c r="PP84" s="265"/>
      <c r="PQ84" s="265"/>
      <c r="PR84" s="265"/>
      <c r="PS84" s="265"/>
      <c r="PT84" s="265"/>
      <c r="PU84" s="265"/>
      <c r="PV84" s="265"/>
      <c r="PW84" s="265"/>
      <c r="PX84" s="265"/>
      <c r="PY84" s="265"/>
      <c r="PZ84" s="265"/>
      <c r="QA84" s="265"/>
      <c r="QB84" s="265"/>
      <c r="QC84" s="265"/>
      <c r="QD84" s="265"/>
      <c r="QE84" s="265"/>
      <c r="QF84" s="265"/>
      <c r="QG84" s="265"/>
      <c r="QH84" s="265"/>
      <c r="QI84" s="265"/>
      <c r="QJ84" s="265"/>
      <c r="QK84" s="265"/>
      <c r="QL84" s="265"/>
      <c r="QM84" s="265"/>
      <c r="QN84" s="265"/>
      <c r="QO84" s="265"/>
      <c r="QP84" s="265"/>
      <c r="QQ84" s="265"/>
      <c r="QR84" s="265"/>
      <c r="QS84" s="265"/>
      <c r="QT84" s="265"/>
      <c r="QU84" s="265"/>
      <c r="QV84" s="265"/>
      <c r="QW84" s="265"/>
      <c r="QX84" s="265"/>
      <c r="QY84" s="265"/>
      <c r="QZ84" s="265"/>
      <c r="RA84" s="265"/>
      <c r="RB84" s="265"/>
      <c r="RC84" s="265"/>
      <c r="RD84" s="265"/>
      <c r="RE84" s="265"/>
      <c r="RF84" s="265"/>
      <c r="RG84" s="265"/>
      <c r="RH84" s="265"/>
      <c r="RI84" s="265"/>
      <c r="RJ84" s="265"/>
      <c r="RK84" s="265"/>
      <c r="RL84" s="265"/>
      <c r="RM84" s="265"/>
      <c r="RN84" s="265"/>
      <c r="RO84" s="265"/>
      <c r="RP84" s="265"/>
      <c r="RQ84" s="265"/>
      <c r="RR84" s="265"/>
      <c r="RS84" s="265"/>
      <c r="RT84" s="265"/>
      <c r="RU84" s="265"/>
      <c r="RV84" s="265"/>
      <c r="RW84" s="265"/>
      <c r="RX84" s="265"/>
      <c r="RY84" s="265"/>
      <c r="RZ84" s="265"/>
      <c r="SA84" s="265"/>
      <c r="SB84" s="265"/>
      <c r="SC84" s="265"/>
      <c r="SD84" s="265"/>
      <c r="SE84" s="265"/>
      <c r="SF84" s="265"/>
      <c r="SG84" s="265"/>
      <c r="SH84" s="265"/>
      <c r="SI84" s="265"/>
      <c r="SJ84" s="265"/>
      <c r="SK84" s="265"/>
      <c r="SL84" s="265"/>
      <c r="SM84" s="265"/>
      <c r="SN84" s="265"/>
      <c r="SO84" s="265"/>
      <c r="SP84" s="265"/>
      <c r="SQ84" s="265"/>
      <c r="SR84" s="265"/>
      <c r="SS84" s="265"/>
      <c r="ST84" s="265"/>
      <c r="SU84" s="265"/>
      <c r="SV84" s="265"/>
      <c r="SW84" s="265"/>
      <c r="SX84" s="265"/>
      <c r="SY84" s="265"/>
      <c r="SZ84" s="265"/>
      <c r="TA84" s="265"/>
      <c r="TB84" s="265"/>
      <c r="TC84" s="265"/>
      <c r="TD84" s="265"/>
      <c r="TE84" s="265"/>
      <c r="TF84" s="265"/>
      <c r="TG84" s="265"/>
      <c r="TH84" s="265"/>
      <c r="TI84" s="265"/>
      <c r="TJ84" s="265"/>
      <c r="TK84" s="265"/>
      <c r="TL84" s="265"/>
      <c r="TM84" s="265"/>
      <c r="TN84" s="265"/>
      <c r="TO84" s="265"/>
      <c r="TP84" s="265"/>
      <c r="TQ84" s="265"/>
      <c r="TR84" s="265"/>
      <c r="TS84" s="265"/>
      <c r="TT84" s="265"/>
      <c r="TU84" s="265"/>
      <c r="TV84" s="265"/>
      <c r="TW84" s="265"/>
      <c r="TX84" s="265"/>
      <c r="TY84" s="265"/>
      <c r="TZ84" s="265"/>
      <c r="UA84" s="265"/>
      <c r="UB84" s="265"/>
      <c r="UC84" s="265"/>
      <c r="UD84" s="265"/>
      <c r="UE84" s="265"/>
      <c r="UF84" s="265"/>
      <c r="UG84" s="265"/>
      <c r="UH84" s="265"/>
      <c r="UI84" s="265"/>
      <c r="UJ84" s="265"/>
      <c r="UK84" s="265"/>
      <c r="UL84" s="265"/>
      <c r="UM84" s="265"/>
      <c r="UN84" s="265"/>
      <c r="UO84" s="265"/>
      <c r="UP84" s="265"/>
      <c r="UQ84" s="265"/>
      <c r="UR84" s="265"/>
      <c r="US84" s="265"/>
      <c r="UT84" s="265"/>
      <c r="UU84" s="265"/>
      <c r="UV84" s="265"/>
      <c r="UW84" s="265"/>
      <c r="UX84" s="265"/>
      <c r="UY84" s="265"/>
      <c r="UZ84" s="265"/>
      <c r="VA84" s="265"/>
      <c r="VB84" s="265"/>
      <c r="VC84" s="265"/>
      <c r="VD84" s="265"/>
      <c r="VE84" s="265"/>
      <c r="VF84" s="265"/>
      <c r="VG84" s="265"/>
      <c r="VH84" s="265"/>
      <c r="VI84" s="265"/>
      <c r="VJ84" s="265"/>
      <c r="VK84" s="265"/>
      <c r="VL84" s="265"/>
      <c r="VM84" s="265"/>
      <c r="VN84" s="265"/>
      <c r="VO84" s="265"/>
      <c r="VP84" s="265"/>
      <c r="VQ84" s="265"/>
      <c r="VR84" s="265"/>
      <c r="VS84" s="265"/>
      <c r="VT84" s="265"/>
      <c r="VU84" s="265"/>
      <c r="VV84" s="265"/>
      <c r="VW84" s="265"/>
      <c r="VX84" s="265"/>
      <c r="VY84" s="265"/>
      <c r="VZ84" s="265"/>
      <c r="WA84" s="265"/>
      <c r="WB84" s="265"/>
      <c r="WC84" s="265"/>
      <c r="WD84" s="265"/>
      <c r="WE84" s="265"/>
      <c r="WF84" s="265"/>
      <c r="WG84" s="265"/>
      <c r="WH84" s="265"/>
      <c r="WI84" s="265"/>
      <c r="WJ84" s="265"/>
      <c r="WK84" s="265"/>
      <c r="WL84" s="265"/>
      <c r="WM84" s="265"/>
      <c r="WN84" s="265"/>
      <c r="WO84" s="265"/>
      <c r="WP84" s="265"/>
      <c r="WQ84" s="265"/>
      <c r="WR84" s="265"/>
      <c r="WS84" s="265"/>
      <c r="WT84" s="265"/>
      <c r="WU84" s="265"/>
      <c r="WV84" s="265"/>
      <c r="WW84" s="265"/>
      <c r="WX84" s="265"/>
      <c r="WY84" s="265"/>
      <c r="WZ84" s="265"/>
      <c r="XA84" s="265"/>
      <c r="XB84" s="265"/>
      <c r="XC84" s="265"/>
      <c r="XD84" s="265"/>
      <c r="XE84" s="265"/>
      <c r="XF84" s="265"/>
      <c r="XG84" s="265"/>
      <c r="XH84" s="265"/>
      <c r="XI84" s="265"/>
      <c r="XJ84" s="265"/>
      <c r="XK84" s="265"/>
      <c r="XL84" s="265"/>
      <c r="XM84" s="265"/>
      <c r="XN84" s="265"/>
      <c r="XO84" s="265"/>
      <c r="XP84" s="265"/>
      <c r="XQ84" s="265"/>
      <c r="XR84" s="265"/>
      <c r="XS84" s="265"/>
      <c r="XT84" s="265"/>
      <c r="XU84" s="265"/>
      <c r="XV84" s="265"/>
      <c r="XW84" s="265"/>
      <c r="XX84" s="265"/>
      <c r="XY84" s="265"/>
      <c r="XZ84" s="265"/>
      <c r="YA84" s="265"/>
      <c r="YB84" s="265"/>
      <c r="YC84" s="265"/>
      <c r="YD84" s="265"/>
      <c r="YE84" s="265"/>
      <c r="YF84" s="265"/>
      <c r="YG84" s="265"/>
      <c r="YH84" s="265"/>
      <c r="YI84" s="265"/>
      <c r="YJ84" s="265"/>
      <c r="YK84" s="265"/>
      <c r="YL84" s="265"/>
      <c r="YM84" s="265"/>
      <c r="YN84" s="265"/>
      <c r="YO84" s="265"/>
      <c r="YP84" s="265"/>
      <c r="YQ84" s="265"/>
      <c r="YR84" s="265"/>
      <c r="YS84" s="265"/>
      <c r="YT84" s="265"/>
      <c r="YU84" s="265"/>
      <c r="YV84" s="265"/>
      <c r="YW84" s="265"/>
      <c r="YX84" s="265"/>
      <c r="YY84" s="265"/>
      <c r="YZ84" s="265"/>
      <c r="ZA84" s="265"/>
      <c r="ZB84" s="265"/>
      <c r="ZC84" s="265"/>
      <c r="ZD84" s="265"/>
      <c r="ZE84" s="265"/>
      <c r="ZF84" s="265"/>
      <c r="ZG84" s="265"/>
      <c r="ZH84" s="265"/>
      <c r="ZI84" s="265"/>
      <c r="ZJ84" s="265"/>
      <c r="ZK84" s="265"/>
      <c r="ZL84" s="265"/>
      <c r="ZM84" s="265"/>
      <c r="ZN84" s="265"/>
      <c r="ZO84" s="265"/>
      <c r="ZP84" s="265"/>
      <c r="ZQ84" s="265"/>
      <c r="ZR84" s="265"/>
      <c r="ZS84" s="265"/>
      <c r="ZT84" s="265"/>
      <c r="ZU84" s="265"/>
      <c r="ZV84" s="265"/>
      <c r="ZW84" s="265"/>
      <c r="ZX84" s="265"/>
      <c r="ZY84" s="265"/>
      <c r="ZZ84" s="265"/>
      <c r="AAA84" s="265"/>
      <c r="AAB84" s="265"/>
      <c r="AAC84" s="265"/>
      <c r="AAD84" s="265"/>
      <c r="AAE84" s="265"/>
      <c r="AAF84" s="265"/>
      <c r="AAG84" s="265"/>
      <c r="AAH84" s="265"/>
      <c r="AAI84" s="265"/>
      <c r="AAJ84" s="265"/>
      <c r="AAK84" s="265"/>
      <c r="AAL84" s="265"/>
      <c r="AAM84" s="265"/>
      <c r="AAN84" s="265"/>
      <c r="AAO84" s="265"/>
      <c r="AAP84" s="265"/>
      <c r="AAQ84" s="265"/>
      <c r="AAR84" s="265"/>
      <c r="AAS84" s="265"/>
      <c r="AAT84" s="265"/>
      <c r="AAU84" s="265"/>
      <c r="AAV84" s="265"/>
      <c r="AAW84" s="265"/>
      <c r="AAX84" s="265"/>
      <c r="AAY84" s="265"/>
      <c r="AAZ84" s="265"/>
      <c r="ABA84" s="265"/>
      <c r="ABB84" s="265"/>
      <c r="ABC84" s="265"/>
      <c r="ABD84" s="265"/>
      <c r="ABE84" s="265"/>
      <c r="ABF84" s="265"/>
      <c r="ABG84" s="265"/>
      <c r="ABH84" s="265"/>
      <c r="ABI84" s="265"/>
      <c r="ABJ84" s="265"/>
      <c r="ABK84" s="265"/>
      <c r="ABL84" s="265"/>
      <c r="ABM84" s="265"/>
      <c r="ABN84" s="265"/>
      <c r="ABO84" s="265"/>
      <c r="ABP84" s="265"/>
      <c r="ABQ84" s="265"/>
      <c r="ABR84" s="265"/>
      <c r="ABS84" s="265"/>
      <c r="ABT84" s="265"/>
      <c r="ABU84" s="265"/>
      <c r="ABV84" s="265"/>
      <c r="ABW84" s="265"/>
      <c r="ABX84" s="265"/>
      <c r="ABY84" s="265"/>
      <c r="ABZ84" s="265"/>
      <c r="ACA84" s="265"/>
      <c r="ACB84" s="265"/>
      <c r="ACC84" s="265"/>
      <c r="ACD84" s="265"/>
      <c r="ACE84" s="265"/>
      <c r="ACF84" s="265"/>
      <c r="ACG84" s="265"/>
      <c r="ACH84" s="265"/>
      <c r="ACI84" s="265"/>
      <c r="ACJ84" s="265"/>
      <c r="ACK84" s="265"/>
      <c r="ACL84" s="265"/>
      <c r="ACM84" s="265"/>
      <c r="ACN84" s="265"/>
      <c r="ACO84" s="265"/>
      <c r="ACP84" s="265"/>
      <c r="ACQ84" s="265"/>
      <c r="ACR84" s="265"/>
      <c r="ACS84" s="265"/>
      <c r="ACT84" s="265"/>
      <c r="ACU84" s="265"/>
      <c r="ACV84" s="265"/>
      <c r="ACW84" s="265"/>
      <c r="ACX84" s="265"/>
      <c r="ACY84" s="265"/>
      <c r="ACZ84" s="265"/>
      <c r="ADA84" s="265"/>
      <c r="ADB84" s="265"/>
      <c r="ADC84" s="265"/>
      <c r="ADD84" s="265"/>
      <c r="ADE84" s="265"/>
      <c r="ADF84" s="265"/>
      <c r="ADG84" s="265"/>
      <c r="ADH84" s="265"/>
      <c r="ADI84" s="265"/>
      <c r="ADJ84" s="265"/>
      <c r="ADK84" s="265"/>
      <c r="ADL84" s="265"/>
      <c r="ADM84" s="265"/>
      <c r="ADN84" s="265"/>
      <c r="ADO84" s="265"/>
      <c r="ADP84" s="265"/>
      <c r="ADQ84" s="265"/>
      <c r="ADR84" s="265"/>
      <c r="ADS84" s="265"/>
      <c r="ADT84" s="265"/>
      <c r="ADU84" s="265"/>
      <c r="ADV84" s="265"/>
      <c r="ADW84" s="265"/>
      <c r="ADX84" s="265"/>
      <c r="ADY84" s="265"/>
      <c r="ADZ84" s="265"/>
      <c r="AEA84" s="265"/>
      <c r="AEB84" s="265"/>
      <c r="AEC84" s="265"/>
      <c r="AED84" s="265"/>
      <c r="AEE84" s="265"/>
      <c r="AEF84" s="265"/>
      <c r="AEG84" s="265"/>
      <c r="AEH84" s="265"/>
      <c r="AEI84" s="265"/>
      <c r="AEJ84" s="265"/>
      <c r="AEK84" s="265"/>
      <c r="AEL84" s="265"/>
      <c r="AEM84" s="265"/>
      <c r="AEN84" s="265"/>
      <c r="AEO84" s="265"/>
      <c r="AEP84" s="265"/>
      <c r="AEQ84" s="265"/>
      <c r="AER84" s="265"/>
      <c r="AES84" s="265"/>
      <c r="AET84" s="265"/>
      <c r="AEU84" s="265"/>
      <c r="AEV84" s="265"/>
      <c r="AEW84" s="265"/>
      <c r="AEX84" s="265"/>
      <c r="AEY84" s="265"/>
      <c r="AEZ84" s="265"/>
      <c r="AFA84" s="265"/>
      <c r="AFB84" s="265"/>
      <c r="AFC84" s="265"/>
      <c r="AFD84" s="265"/>
      <c r="AFE84" s="265"/>
      <c r="AFF84" s="265"/>
      <c r="AFG84" s="265"/>
      <c r="AFH84" s="265"/>
      <c r="AFI84" s="265"/>
      <c r="AFJ84" s="265"/>
      <c r="AFK84" s="265"/>
      <c r="AFL84" s="265"/>
      <c r="AFM84" s="265"/>
      <c r="AFN84" s="265"/>
      <c r="AFO84" s="265"/>
      <c r="AFP84" s="265"/>
      <c r="AFQ84" s="265"/>
      <c r="AFR84" s="265"/>
      <c r="AFS84" s="265"/>
      <c r="AFT84" s="265"/>
      <c r="AFU84" s="265"/>
      <c r="AFV84" s="265"/>
      <c r="AFW84" s="265"/>
      <c r="AFX84" s="265"/>
      <c r="AFY84" s="265"/>
      <c r="AFZ84" s="265"/>
      <c r="AGA84" s="265"/>
      <c r="AGB84" s="265"/>
      <c r="AGC84" s="265"/>
      <c r="AGD84" s="265"/>
      <c r="AGE84" s="265"/>
      <c r="AGF84" s="265"/>
      <c r="AGG84" s="265"/>
      <c r="AGH84" s="265"/>
      <c r="AGI84" s="265"/>
      <c r="AGJ84" s="265"/>
      <c r="AGK84" s="265"/>
      <c r="AGL84" s="265"/>
      <c r="AGM84" s="265"/>
      <c r="AGN84" s="265"/>
      <c r="AGO84" s="265"/>
      <c r="AGP84" s="265"/>
      <c r="AGQ84" s="265"/>
      <c r="AGR84" s="265"/>
      <c r="AGS84" s="265"/>
      <c r="AGT84" s="265"/>
      <c r="AGU84" s="265"/>
      <c r="AGV84" s="265"/>
      <c r="AGW84" s="265"/>
      <c r="AGX84" s="265"/>
      <c r="AGY84" s="265"/>
      <c r="AGZ84" s="265"/>
      <c r="AHA84" s="265"/>
      <c r="AHB84" s="265"/>
      <c r="AHC84" s="265"/>
      <c r="AHD84" s="265"/>
      <c r="AHE84" s="265"/>
      <c r="AHF84" s="265"/>
      <c r="AHG84" s="265"/>
      <c r="AHH84" s="265"/>
      <c r="AHI84" s="265"/>
      <c r="AHJ84" s="265"/>
      <c r="AHK84" s="265"/>
      <c r="AHL84" s="265"/>
      <c r="AHM84" s="265"/>
      <c r="AHN84" s="265"/>
      <c r="AHO84" s="265"/>
      <c r="AHP84" s="265"/>
      <c r="AHQ84" s="265"/>
      <c r="AHR84" s="265"/>
      <c r="AHS84" s="265"/>
      <c r="AHT84" s="265"/>
      <c r="AHU84" s="265"/>
      <c r="AHV84" s="265"/>
      <c r="AHW84" s="265"/>
      <c r="AHX84" s="265"/>
      <c r="AHY84" s="265"/>
      <c r="AHZ84" s="265"/>
      <c r="AIA84" s="265"/>
      <c r="AIB84" s="265"/>
      <c r="AIC84" s="265"/>
      <c r="AID84" s="265"/>
      <c r="AIE84" s="265"/>
      <c r="AIF84" s="265"/>
      <c r="AIG84" s="265"/>
      <c r="AIH84" s="265"/>
      <c r="AII84" s="265"/>
      <c r="AIJ84" s="265"/>
      <c r="AIK84" s="265"/>
      <c r="AIL84" s="265"/>
      <c r="AIM84" s="265"/>
      <c r="AIN84" s="265"/>
      <c r="AIO84" s="265"/>
      <c r="AIP84" s="265"/>
      <c r="AIQ84" s="265"/>
      <c r="AIR84" s="265"/>
      <c r="AIS84" s="265"/>
      <c r="AIT84" s="265"/>
      <c r="AIU84" s="265"/>
      <c r="AIV84" s="265"/>
      <c r="AIW84" s="265"/>
      <c r="AIX84" s="265"/>
      <c r="AIY84" s="265"/>
      <c r="AIZ84" s="265"/>
      <c r="AJA84" s="265"/>
      <c r="AJB84" s="265"/>
      <c r="AJC84" s="265"/>
      <c r="AJD84" s="265"/>
      <c r="AJE84" s="265"/>
      <c r="AJF84" s="265"/>
      <c r="AJG84" s="265"/>
      <c r="AJH84" s="265"/>
      <c r="AJI84" s="265"/>
      <c r="AJJ84" s="265"/>
      <c r="AJK84" s="265"/>
      <c r="AJL84" s="265"/>
      <c r="AJM84" s="265"/>
      <c r="AJN84" s="265"/>
      <c r="AJO84" s="265"/>
      <c r="AJP84" s="265"/>
      <c r="AJQ84" s="265"/>
      <c r="AJR84" s="265"/>
      <c r="AJS84" s="265"/>
      <c r="AJT84" s="265"/>
      <c r="AJU84" s="265"/>
      <c r="AJV84" s="265"/>
      <c r="AJW84" s="265"/>
      <c r="AJX84" s="265"/>
      <c r="AJY84" s="265"/>
      <c r="AJZ84" s="265"/>
      <c r="AKA84" s="265"/>
      <c r="AKB84" s="265"/>
      <c r="AKC84" s="265"/>
      <c r="AKD84" s="265"/>
      <c r="AKE84" s="265"/>
      <c r="AKF84" s="265"/>
      <c r="AKG84" s="265"/>
      <c r="AKH84" s="265"/>
      <c r="AKI84" s="265"/>
      <c r="AKJ84" s="265"/>
      <c r="AKK84" s="265"/>
      <c r="AKL84" s="265"/>
      <c r="AKM84" s="265"/>
      <c r="AKN84" s="265"/>
      <c r="AKO84" s="265"/>
      <c r="AKP84" s="265"/>
      <c r="AKQ84" s="265"/>
      <c r="AKR84" s="265"/>
      <c r="AKS84" s="265"/>
      <c r="AKT84" s="265"/>
      <c r="AKU84" s="265"/>
      <c r="AKV84" s="265"/>
      <c r="AKW84" s="265"/>
      <c r="AKX84" s="265"/>
      <c r="AKY84" s="265"/>
      <c r="AKZ84" s="265"/>
      <c r="ALA84" s="265"/>
      <c r="ALB84" s="265"/>
      <c r="ALC84" s="265"/>
      <c r="ALD84" s="265"/>
      <c r="ALE84" s="265"/>
      <c r="ALF84" s="265"/>
      <c r="ALG84" s="265"/>
      <c r="ALH84" s="265"/>
      <c r="ALI84" s="265"/>
      <c r="ALJ84" s="265"/>
      <c r="ALK84" s="265"/>
      <c r="ALL84" s="265"/>
      <c r="ALM84" s="265"/>
      <c r="ALN84" s="265"/>
      <c r="ALO84" s="265"/>
      <c r="ALP84" s="265"/>
      <c r="ALQ84" s="265"/>
      <c r="ALR84" s="265"/>
      <c r="ALS84" s="265"/>
      <c r="ALT84" s="265"/>
      <c r="ALU84" s="265"/>
      <c r="ALV84" s="265"/>
      <c r="ALW84" s="265"/>
      <c r="ALX84" s="265"/>
      <c r="ALY84" s="265"/>
      <c r="ALZ84" s="265"/>
      <c r="AMA84" s="265"/>
      <c r="AMB84" s="265"/>
      <c r="AMC84" s="265"/>
      <c r="AMD84" s="265"/>
      <c r="AME84" s="265"/>
      <c r="AMF84" s="265"/>
      <c r="AMG84" s="265"/>
      <c r="AMH84" s="265"/>
      <c r="AMI84" s="265"/>
      <c r="AMJ84" s="265"/>
      <c r="AMK84" s="265"/>
      <c r="AML84" s="265"/>
      <c r="AMM84" s="265"/>
      <c r="AMN84" s="265"/>
      <c r="AMO84" s="265"/>
      <c r="AMP84" s="265"/>
      <c r="AMQ84" s="265"/>
      <c r="AMR84" s="265"/>
      <c r="AMS84" s="265"/>
      <c r="AMT84" s="265"/>
      <c r="AMU84" s="265"/>
      <c r="AMV84" s="265"/>
      <c r="AMW84" s="265"/>
      <c r="AMX84" s="265"/>
      <c r="AMY84" s="265"/>
      <c r="AMZ84" s="265"/>
      <c r="ANA84" s="265"/>
      <c r="ANB84" s="265"/>
      <c r="ANC84" s="265"/>
      <c r="AND84" s="265"/>
      <c r="ANE84" s="265"/>
      <c r="ANF84" s="265"/>
      <c r="ANG84" s="265"/>
      <c r="ANH84" s="265"/>
      <c r="ANI84" s="265"/>
      <c r="ANJ84" s="265"/>
      <c r="ANK84" s="265"/>
      <c r="ANL84" s="265"/>
      <c r="ANM84" s="265"/>
      <c r="ANN84" s="265"/>
      <c r="ANO84" s="265"/>
      <c r="ANP84" s="265"/>
      <c r="ANQ84" s="265"/>
      <c r="ANR84" s="265"/>
      <c r="ANS84" s="265"/>
      <c r="ANT84" s="265"/>
      <c r="ANU84" s="265"/>
      <c r="ANV84" s="265"/>
      <c r="ANW84" s="265"/>
      <c r="ANX84" s="265"/>
      <c r="ANY84" s="265"/>
      <c r="ANZ84" s="265"/>
      <c r="AOA84" s="265"/>
      <c r="AOB84" s="265"/>
      <c r="AOC84" s="265"/>
      <c r="AOD84" s="265"/>
      <c r="AOE84" s="265"/>
      <c r="AOF84" s="265"/>
      <c r="AOG84" s="265"/>
      <c r="AOH84" s="265"/>
      <c r="AOI84" s="265"/>
      <c r="AOJ84" s="265"/>
      <c r="AOK84" s="265"/>
      <c r="AOL84" s="265"/>
      <c r="AOM84" s="265"/>
      <c r="AON84" s="265"/>
      <c r="AOO84" s="265"/>
      <c r="AOP84" s="265"/>
      <c r="AOQ84" s="265"/>
      <c r="AOR84" s="265"/>
      <c r="AOS84" s="265"/>
      <c r="AOT84" s="265"/>
      <c r="AOU84" s="265"/>
      <c r="AOV84" s="265"/>
      <c r="AOW84" s="265"/>
      <c r="AOX84" s="265"/>
      <c r="AOY84" s="265"/>
      <c r="AOZ84" s="265"/>
      <c r="APA84" s="265"/>
      <c r="APB84" s="265"/>
      <c r="APC84" s="265"/>
      <c r="APD84" s="265"/>
      <c r="APE84" s="265"/>
      <c r="APF84" s="265"/>
      <c r="APG84" s="265"/>
      <c r="APH84" s="265"/>
      <c r="API84" s="265"/>
      <c r="APJ84" s="265"/>
      <c r="APK84" s="265"/>
      <c r="APL84" s="265"/>
      <c r="APM84" s="265"/>
      <c r="APN84" s="265"/>
      <c r="APO84" s="265"/>
      <c r="APP84" s="265"/>
      <c r="APQ84" s="265"/>
      <c r="APR84" s="265"/>
      <c r="APS84" s="265"/>
      <c r="APT84" s="265"/>
      <c r="APU84" s="265"/>
      <c r="APV84" s="265"/>
      <c r="APW84" s="265"/>
      <c r="APX84" s="265"/>
      <c r="APY84" s="265"/>
      <c r="APZ84" s="265"/>
    </row>
    <row r="85" spans="1:1118" s="269" customFormat="1" ht="27" customHeight="1" x14ac:dyDescent="0.2">
      <c r="A85" s="192" t="s">
        <v>720</v>
      </c>
      <c r="B85" s="252">
        <v>3335.4138302683277</v>
      </c>
      <c r="C85" s="252">
        <v>63111.81197048648</v>
      </c>
      <c r="D85" s="252">
        <v>385.32457069577811</v>
      </c>
      <c r="E85" s="252">
        <v>9.2705912647943322E-3</v>
      </c>
      <c r="F85" s="252">
        <v>10914.5644135077</v>
      </c>
      <c r="G85" s="252">
        <v>19.106782130404081</v>
      </c>
      <c r="H85" s="252">
        <v>12309.017858402382</v>
      </c>
      <c r="I85" s="252">
        <v>12804.38909766198</v>
      </c>
      <c r="J85" s="252">
        <v>3661.8983519570197</v>
      </c>
      <c r="K85" s="252">
        <v>2898.9472917848766</v>
      </c>
      <c r="L85" s="252">
        <v>1305.6510455729263</v>
      </c>
      <c r="M85" s="252">
        <v>1698.4783187739247</v>
      </c>
      <c r="N85" s="252">
        <v>32.708721189489459</v>
      </c>
      <c r="O85" s="252">
        <v>112477.32152302256</v>
      </c>
      <c r="P85" s="252">
        <v>2627.6859892800999</v>
      </c>
      <c r="Q85"/>
      <c r="R85"/>
      <c r="S85" s="193"/>
      <c r="T85" s="750"/>
      <c r="U85"/>
      <c r="V85"/>
      <c r="W85"/>
      <c r="X85"/>
      <c r="Y85"/>
      <c r="Z85"/>
      <c r="AA85"/>
      <c r="AB85"/>
      <c r="AC85" s="7"/>
      <c r="AD85" s="7"/>
      <c r="AE85" s="7"/>
      <c r="AF85" s="7"/>
      <c r="AG85" s="7"/>
      <c r="AH85" s="7"/>
      <c r="AI85" s="265"/>
      <c r="AJ85" s="265"/>
      <c r="AK85" s="265"/>
      <c r="AL85" s="265"/>
      <c r="AM85" s="265"/>
      <c r="AN85" s="265"/>
      <c r="AO85" s="265"/>
      <c r="AP85" s="265"/>
      <c r="AQ85" s="265"/>
      <c r="AR85" s="265"/>
      <c r="AS85" s="265"/>
      <c r="AT85" s="265"/>
      <c r="AU85" s="265"/>
      <c r="AV85" s="265"/>
      <c r="AW85" s="265"/>
      <c r="AX85" s="265"/>
      <c r="AY85" s="265"/>
      <c r="AZ85" s="265"/>
      <c r="BA85" s="265"/>
      <c r="BB85" s="265"/>
      <c r="BC85" s="265"/>
      <c r="BD85" s="265"/>
      <c r="BE85" s="265"/>
      <c r="BF85" s="265"/>
      <c r="BG85" s="265"/>
      <c r="BH85" s="265"/>
      <c r="BI85" s="265"/>
      <c r="BJ85" s="265"/>
      <c r="BK85" s="265"/>
      <c r="BL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c r="CU85" s="265"/>
      <c r="CV85" s="265"/>
      <c r="CW85" s="265"/>
      <c r="CX85" s="265"/>
      <c r="CY85" s="265"/>
      <c r="CZ85" s="265"/>
      <c r="DA85" s="265"/>
      <c r="DB85" s="265"/>
      <c r="DC85" s="265"/>
      <c r="DD85" s="265"/>
      <c r="DE85" s="265"/>
      <c r="DF85" s="265"/>
      <c r="DG85" s="265"/>
      <c r="DH85" s="265"/>
      <c r="DI85" s="265"/>
      <c r="DJ85" s="265"/>
      <c r="DK85" s="265"/>
      <c r="DL85" s="265"/>
      <c r="DM85" s="265"/>
      <c r="DN85" s="265"/>
      <c r="DO85" s="265"/>
      <c r="DP85" s="265"/>
      <c r="DQ85" s="265"/>
      <c r="DR85" s="265"/>
      <c r="DS85" s="265"/>
      <c r="DT85" s="265"/>
      <c r="DU85" s="265"/>
      <c r="DV85" s="265"/>
      <c r="DW85" s="265"/>
      <c r="DX85" s="265"/>
      <c r="DY85" s="265"/>
      <c r="DZ85" s="265"/>
      <c r="EA85" s="265"/>
      <c r="EB85" s="265"/>
      <c r="EC85" s="265"/>
      <c r="ED85" s="265"/>
      <c r="EE85" s="265"/>
      <c r="EF85" s="265"/>
      <c r="EG85" s="265"/>
      <c r="EH85" s="265"/>
      <c r="EI85" s="265"/>
      <c r="EJ85" s="265"/>
      <c r="EK85" s="265"/>
      <c r="EL85" s="265"/>
      <c r="EM85" s="265"/>
      <c r="EN85" s="265"/>
      <c r="EO85" s="265"/>
      <c r="EP85" s="265"/>
      <c r="EQ85" s="265"/>
      <c r="ER85" s="265"/>
      <c r="ES85" s="265"/>
      <c r="ET85" s="265"/>
      <c r="EU85" s="265"/>
      <c r="EV85" s="265"/>
      <c r="EW85" s="265"/>
      <c r="EX85" s="265"/>
      <c r="EY85" s="265"/>
      <c r="EZ85" s="265"/>
      <c r="FA85" s="265"/>
      <c r="FB85" s="265"/>
      <c r="FC85" s="265"/>
      <c r="FD85" s="265"/>
      <c r="FE85" s="265"/>
      <c r="FF85" s="265"/>
      <c r="FG85" s="265"/>
      <c r="FH85" s="265"/>
      <c r="FI85" s="265"/>
      <c r="FJ85" s="265"/>
      <c r="FK85" s="265"/>
      <c r="FL85" s="265"/>
      <c r="FM85" s="265"/>
      <c r="FN85" s="265"/>
      <c r="FO85" s="265"/>
      <c r="FP85" s="265"/>
      <c r="FQ85" s="265"/>
      <c r="FR85" s="265"/>
      <c r="FS85" s="265"/>
      <c r="FT85" s="265"/>
      <c r="FU85" s="265"/>
      <c r="FV85" s="265"/>
      <c r="FW85" s="265"/>
      <c r="FX85" s="265"/>
      <c r="FY85" s="265"/>
      <c r="FZ85" s="265"/>
      <c r="GA85" s="265"/>
      <c r="GB85" s="265"/>
      <c r="GC85" s="265"/>
      <c r="GD85" s="265"/>
      <c r="GE85" s="265"/>
      <c r="GF85" s="265"/>
      <c r="GG85" s="265"/>
      <c r="GH85" s="265"/>
      <c r="GI85" s="265"/>
      <c r="GJ85" s="265"/>
      <c r="GK85" s="265"/>
      <c r="GL85" s="265"/>
      <c r="GM85" s="265"/>
      <c r="GN85" s="265"/>
      <c r="GO85" s="265"/>
      <c r="GP85" s="265"/>
      <c r="GQ85" s="265"/>
      <c r="GR85" s="265"/>
      <c r="GS85" s="265"/>
      <c r="GT85" s="265"/>
      <c r="GU85" s="265"/>
      <c r="GV85" s="265"/>
      <c r="GW85" s="265"/>
      <c r="GX85" s="265"/>
      <c r="GY85" s="265"/>
      <c r="GZ85" s="265"/>
      <c r="HA85" s="265"/>
      <c r="HB85" s="265"/>
      <c r="HC85" s="265"/>
      <c r="HD85" s="265"/>
      <c r="HE85" s="265"/>
      <c r="HF85" s="265"/>
      <c r="HG85" s="265"/>
      <c r="HH85" s="265"/>
      <c r="HI85" s="265"/>
      <c r="HJ85" s="265"/>
      <c r="HK85" s="265"/>
      <c r="HL85" s="265"/>
      <c r="HM85" s="265"/>
      <c r="HN85" s="265"/>
      <c r="HO85" s="265"/>
      <c r="HP85" s="265"/>
      <c r="HQ85" s="265"/>
      <c r="HR85" s="265"/>
      <c r="HS85" s="265"/>
      <c r="HT85" s="265"/>
      <c r="HU85" s="265"/>
      <c r="HV85" s="265"/>
      <c r="HW85" s="265"/>
      <c r="HX85" s="265"/>
      <c r="HY85" s="265"/>
      <c r="HZ85" s="265"/>
      <c r="IA85" s="265"/>
      <c r="IB85" s="265"/>
      <c r="IC85" s="265"/>
      <c r="ID85" s="265"/>
      <c r="IE85" s="265"/>
      <c r="IF85" s="265"/>
      <c r="IG85" s="265"/>
      <c r="IH85" s="265"/>
      <c r="II85" s="265"/>
      <c r="IJ85" s="265"/>
      <c r="IK85" s="265"/>
      <c r="IL85" s="265"/>
      <c r="IM85" s="265"/>
      <c r="IN85" s="265"/>
      <c r="IO85" s="265"/>
      <c r="IP85" s="265"/>
      <c r="IQ85" s="265"/>
      <c r="IR85" s="265"/>
      <c r="IS85" s="265"/>
      <c r="IT85" s="265"/>
      <c r="IU85" s="265"/>
      <c r="IV85" s="265"/>
      <c r="IW85" s="265"/>
      <c r="IX85" s="265"/>
      <c r="IY85" s="265"/>
      <c r="IZ85" s="265"/>
      <c r="JA85" s="265"/>
      <c r="JB85" s="265"/>
      <c r="JC85" s="265"/>
      <c r="JD85" s="265"/>
      <c r="JE85" s="265"/>
      <c r="JF85" s="265"/>
      <c r="JG85" s="265"/>
      <c r="JH85" s="265"/>
      <c r="JI85" s="265"/>
      <c r="JJ85" s="265"/>
      <c r="JK85" s="265"/>
      <c r="JL85" s="265"/>
      <c r="JM85" s="265"/>
      <c r="JN85" s="265"/>
      <c r="JO85" s="265"/>
      <c r="JP85" s="265"/>
      <c r="JQ85" s="265"/>
      <c r="JR85" s="265"/>
      <c r="JS85" s="265"/>
      <c r="JT85" s="265"/>
      <c r="JU85" s="265"/>
      <c r="JV85" s="265"/>
      <c r="JW85" s="265"/>
      <c r="JX85" s="265"/>
      <c r="JY85" s="265"/>
      <c r="JZ85" s="265"/>
      <c r="KA85" s="265"/>
      <c r="KB85" s="265"/>
      <c r="KC85" s="265"/>
      <c r="KD85" s="265"/>
      <c r="KE85" s="265"/>
      <c r="KF85" s="265"/>
      <c r="KG85" s="265"/>
      <c r="KH85" s="265"/>
      <c r="KI85" s="265"/>
      <c r="KJ85" s="265"/>
      <c r="KK85" s="265"/>
      <c r="KL85" s="265"/>
      <c r="KM85" s="265"/>
      <c r="KN85" s="265"/>
      <c r="KO85" s="265"/>
      <c r="KP85" s="265"/>
      <c r="KQ85" s="265"/>
      <c r="KR85" s="265"/>
      <c r="KS85" s="265"/>
      <c r="KT85" s="265"/>
      <c r="KU85" s="265"/>
      <c r="KV85" s="265"/>
      <c r="KW85" s="265"/>
      <c r="KX85" s="265"/>
      <c r="KY85" s="265"/>
      <c r="KZ85" s="265"/>
      <c r="LA85" s="265"/>
      <c r="LB85" s="265"/>
      <c r="LC85" s="265"/>
      <c r="LD85" s="265"/>
      <c r="LE85" s="265"/>
      <c r="LF85" s="265"/>
      <c r="LG85" s="265"/>
      <c r="LH85" s="265"/>
      <c r="LI85" s="265"/>
      <c r="LJ85" s="265"/>
      <c r="LK85" s="265"/>
      <c r="LL85" s="265"/>
      <c r="LM85" s="265"/>
      <c r="LN85" s="265"/>
      <c r="LO85" s="265"/>
      <c r="LP85" s="265"/>
      <c r="LQ85" s="265"/>
      <c r="LR85" s="265"/>
      <c r="LS85" s="265"/>
      <c r="LT85" s="265"/>
      <c r="LU85" s="265"/>
      <c r="LV85" s="265"/>
      <c r="LW85" s="265"/>
      <c r="LX85" s="265"/>
      <c r="LY85" s="265"/>
      <c r="LZ85" s="265"/>
      <c r="MA85" s="265"/>
      <c r="MB85" s="265"/>
      <c r="MC85" s="265"/>
      <c r="MD85" s="265"/>
      <c r="ME85" s="265"/>
      <c r="MF85" s="265"/>
      <c r="MG85" s="265"/>
      <c r="MH85" s="265"/>
      <c r="MI85" s="265"/>
      <c r="MJ85" s="265"/>
      <c r="MK85" s="265"/>
      <c r="ML85" s="265"/>
      <c r="MM85" s="265"/>
      <c r="MN85" s="265"/>
      <c r="MO85" s="265"/>
      <c r="MP85" s="265"/>
      <c r="MQ85" s="265"/>
      <c r="MR85" s="265"/>
      <c r="MS85" s="265"/>
      <c r="MT85" s="265"/>
      <c r="MU85" s="265"/>
      <c r="MV85" s="265"/>
      <c r="MW85" s="265"/>
      <c r="MX85" s="265"/>
      <c r="MY85" s="265"/>
      <c r="MZ85" s="265"/>
      <c r="NA85" s="265"/>
      <c r="NB85" s="265"/>
      <c r="NC85" s="265"/>
      <c r="ND85" s="265"/>
      <c r="NE85" s="265"/>
      <c r="NF85" s="265"/>
      <c r="NG85" s="265"/>
      <c r="NH85" s="265"/>
      <c r="NI85" s="265"/>
      <c r="NJ85" s="265"/>
      <c r="NK85" s="265"/>
      <c r="NL85" s="265"/>
      <c r="NM85" s="265"/>
      <c r="NN85" s="265"/>
      <c r="NO85" s="265"/>
      <c r="NP85" s="265"/>
      <c r="NQ85" s="265"/>
      <c r="NR85" s="265"/>
      <c r="NS85" s="265"/>
      <c r="NT85" s="265"/>
      <c r="NU85" s="265"/>
      <c r="NV85" s="265"/>
      <c r="NW85" s="265"/>
      <c r="NX85" s="265"/>
      <c r="NY85" s="265"/>
      <c r="NZ85" s="265"/>
      <c r="OA85" s="265"/>
      <c r="OB85" s="265"/>
      <c r="OC85" s="265"/>
      <c r="OD85" s="265"/>
      <c r="OE85" s="265"/>
      <c r="OF85" s="265"/>
      <c r="OG85" s="265"/>
      <c r="OH85" s="265"/>
      <c r="OI85" s="265"/>
      <c r="OJ85" s="265"/>
      <c r="OK85" s="265"/>
      <c r="OL85" s="265"/>
      <c r="OM85" s="265"/>
      <c r="ON85" s="265"/>
      <c r="OO85" s="265"/>
      <c r="OP85" s="265"/>
      <c r="OQ85" s="265"/>
      <c r="OR85" s="265"/>
      <c r="OS85" s="265"/>
      <c r="OT85" s="265"/>
      <c r="OU85" s="265"/>
      <c r="OV85" s="265"/>
      <c r="OW85" s="265"/>
      <c r="OX85" s="265"/>
      <c r="OY85" s="265"/>
      <c r="OZ85" s="265"/>
      <c r="PA85" s="265"/>
      <c r="PB85" s="265"/>
      <c r="PC85" s="265"/>
      <c r="PD85" s="265"/>
      <c r="PE85" s="265"/>
      <c r="PF85" s="265"/>
      <c r="PG85" s="265"/>
      <c r="PH85" s="265"/>
      <c r="PI85" s="265"/>
      <c r="PJ85" s="265"/>
      <c r="PK85" s="265"/>
      <c r="PL85" s="265"/>
      <c r="PM85" s="265"/>
      <c r="PN85" s="265"/>
      <c r="PO85" s="265"/>
      <c r="PP85" s="265"/>
      <c r="PQ85" s="265"/>
      <c r="PR85" s="265"/>
      <c r="PS85" s="265"/>
      <c r="PT85" s="265"/>
      <c r="PU85" s="265"/>
      <c r="PV85" s="265"/>
      <c r="PW85" s="265"/>
      <c r="PX85" s="265"/>
      <c r="PY85" s="265"/>
      <c r="PZ85" s="265"/>
      <c r="QA85" s="265"/>
      <c r="QB85" s="265"/>
      <c r="QC85" s="265"/>
      <c r="QD85" s="265"/>
      <c r="QE85" s="265"/>
      <c r="QF85" s="265"/>
      <c r="QG85" s="265"/>
      <c r="QH85" s="265"/>
      <c r="QI85" s="265"/>
      <c r="QJ85" s="265"/>
      <c r="QK85" s="265"/>
      <c r="QL85" s="265"/>
      <c r="QM85" s="265"/>
      <c r="QN85" s="265"/>
      <c r="QO85" s="265"/>
      <c r="QP85" s="265"/>
      <c r="QQ85" s="265"/>
      <c r="QR85" s="265"/>
      <c r="QS85" s="265"/>
      <c r="QT85" s="265"/>
      <c r="QU85" s="265"/>
      <c r="QV85" s="265"/>
      <c r="QW85" s="265"/>
      <c r="QX85" s="265"/>
      <c r="QY85" s="265"/>
      <c r="QZ85" s="265"/>
      <c r="RA85" s="265"/>
      <c r="RB85" s="265"/>
      <c r="RC85" s="265"/>
      <c r="RD85" s="265"/>
      <c r="RE85" s="265"/>
      <c r="RF85" s="265"/>
      <c r="RG85" s="265"/>
      <c r="RH85" s="265"/>
      <c r="RI85" s="265"/>
      <c r="RJ85" s="265"/>
      <c r="RK85" s="265"/>
      <c r="RL85" s="265"/>
      <c r="RM85" s="265"/>
      <c r="RN85" s="265"/>
      <c r="RO85" s="265"/>
      <c r="RP85" s="265"/>
      <c r="RQ85" s="265"/>
      <c r="RR85" s="265"/>
      <c r="RS85" s="265"/>
      <c r="RT85" s="265"/>
      <c r="RU85" s="265"/>
      <c r="RV85" s="265"/>
      <c r="RW85" s="265"/>
      <c r="RX85" s="265"/>
      <c r="RY85" s="265"/>
      <c r="RZ85" s="265"/>
      <c r="SA85" s="265"/>
      <c r="SB85" s="265"/>
      <c r="SC85" s="265"/>
      <c r="SD85" s="265"/>
      <c r="SE85" s="265"/>
      <c r="SF85" s="265"/>
      <c r="SG85" s="265"/>
      <c r="SH85" s="265"/>
      <c r="SI85" s="265"/>
      <c r="SJ85" s="265"/>
      <c r="SK85" s="265"/>
      <c r="SL85" s="265"/>
      <c r="SM85" s="265"/>
      <c r="SN85" s="265"/>
      <c r="SO85" s="265"/>
      <c r="SP85" s="265"/>
      <c r="SQ85" s="265"/>
      <c r="SR85" s="265"/>
      <c r="SS85" s="265"/>
      <c r="ST85" s="265"/>
      <c r="SU85" s="265"/>
      <c r="SV85" s="265"/>
      <c r="SW85" s="265"/>
      <c r="SX85" s="265"/>
      <c r="SY85" s="265"/>
      <c r="SZ85" s="265"/>
      <c r="TA85" s="265"/>
      <c r="TB85" s="265"/>
      <c r="TC85" s="265"/>
      <c r="TD85" s="265"/>
      <c r="TE85" s="265"/>
      <c r="TF85" s="265"/>
      <c r="TG85" s="265"/>
      <c r="TH85" s="265"/>
      <c r="TI85" s="265"/>
      <c r="TJ85" s="265"/>
      <c r="TK85" s="265"/>
      <c r="TL85" s="265"/>
      <c r="TM85" s="265"/>
      <c r="TN85" s="265"/>
      <c r="TO85" s="265"/>
      <c r="TP85" s="265"/>
      <c r="TQ85" s="265"/>
      <c r="TR85" s="265"/>
      <c r="TS85" s="265"/>
      <c r="TT85" s="265"/>
      <c r="TU85" s="265"/>
      <c r="TV85" s="265"/>
      <c r="TW85" s="265"/>
      <c r="TX85" s="265"/>
      <c r="TY85" s="265"/>
      <c r="TZ85" s="265"/>
      <c r="UA85" s="265"/>
      <c r="UB85" s="265"/>
      <c r="UC85" s="265"/>
      <c r="UD85" s="265"/>
      <c r="UE85" s="265"/>
      <c r="UF85" s="265"/>
      <c r="UG85" s="265"/>
      <c r="UH85" s="265"/>
      <c r="UI85" s="265"/>
      <c r="UJ85" s="265"/>
      <c r="UK85" s="265"/>
      <c r="UL85" s="265"/>
      <c r="UM85" s="265"/>
      <c r="UN85" s="265"/>
      <c r="UO85" s="265"/>
      <c r="UP85" s="265"/>
      <c r="UQ85" s="265"/>
      <c r="UR85" s="265"/>
      <c r="US85" s="265"/>
      <c r="UT85" s="265"/>
      <c r="UU85" s="265"/>
      <c r="UV85" s="265"/>
      <c r="UW85" s="265"/>
      <c r="UX85" s="265"/>
      <c r="UY85" s="265"/>
      <c r="UZ85" s="265"/>
      <c r="VA85" s="265"/>
      <c r="VB85" s="265"/>
      <c r="VC85" s="265"/>
      <c r="VD85" s="265"/>
      <c r="VE85" s="265"/>
      <c r="VF85" s="265"/>
      <c r="VG85" s="265"/>
      <c r="VH85" s="265"/>
      <c r="VI85" s="265"/>
      <c r="VJ85" s="265"/>
      <c r="VK85" s="265"/>
      <c r="VL85" s="265"/>
      <c r="VM85" s="265"/>
      <c r="VN85" s="265"/>
      <c r="VO85" s="265"/>
      <c r="VP85" s="265"/>
      <c r="VQ85" s="265"/>
      <c r="VR85" s="265"/>
      <c r="VS85" s="265"/>
      <c r="VT85" s="265"/>
      <c r="VU85" s="265"/>
      <c r="VV85" s="265"/>
      <c r="VW85" s="265"/>
      <c r="VX85" s="265"/>
      <c r="VY85" s="265"/>
      <c r="VZ85" s="265"/>
      <c r="WA85" s="265"/>
      <c r="WB85" s="265"/>
      <c r="WC85" s="265"/>
      <c r="WD85" s="265"/>
      <c r="WE85" s="265"/>
      <c r="WF85" s="265"/>
      <c r="WG85" s="265"/>
      <c r="WH85" s="265"/>
      <c r="WI85" s="265"/>
      <c r="WJ85" s="265"/>
      <c r="WK85" s="265"/>
      <c r="WL85" s="265"/>
      <c r="WM85" s="265"/>
      <c r="WN85" s="265"/>
      <c r="WO85" s="265"/>
      <c r="WP85" s="265"/>
      <c r="WQ85" s="265"/>
      <c r="WR85" s="265"/>
      <c r="WS85" s="265"/>
      <c r="WT85" s="265"/>
      <c r="WU85" s="265"/>
      <c r="WV85" s="265"/>
      <c r="WW85" s="265"/>
      <c r="WX85" s="265"/>
      <c r="WY85" s="265"/>
      <c r="WZ85" s="265"/>
      <c r="XA85" s="265"/>
      <c r="XB85" s="265"/>
      <c r="XC85" s="265"/>
      <c r="XD85" s="265"/>
      <c r="XE85" s="265"/>
      <c r="XF85" s="265"/>
      <c r="XG85" s="265"/>
      <c r="XH85" s="265"/>
      <c r="XI85" s="265"/>
      <c r="XJ85" s="265"/>
      <c r="XK85" s="265"/>
      <c r="XL85" s="265"/>
      <c r="XM85" s="265"/>
      <c r="XN85" s="265"/>
      <c r="XO85" s="265"/>
      <c r="XP85" s="265"/>
      <c r="XQ85" s="265"/>
      <c r="XR85" s="265"/>
      <c r="XS85" s="265"/>
      <c r="XT85" s="265"/>
      <c r="XU85" s="265"/>
      <c r="XV85" s="265"/>
      <c r="XW85" s="265"/>
      <c r="XX85" s="265"/>
      <c r="XY85" s="265"/>
      <c r="XZ85" s="265"/>
      <c r="YA85" s="265"/>
      <c r="YB85" s="265"/>
      <c r="YC85" s="265"/>
      <c r="YD85" s="265"/>
      <c r="YE85" s="265"/>
      <c r="YF85" s="265"/>
      <c r="YG85" s="265"/>
      <c r="YH85" s="265"/>
      <c r="YI85" s="265"/>
      <c r="YJ85" s="265"/>
      <c r="YK85" s="265"/>
      <c r="YL85" s="265"/>
      <c r="YM85" s="265"/>
      <c r="YN85" s="265"/>
      <c r="YO85" s="265"/>
      <c r="YP85" s="265"/>
      <c r="YQ85" s="265"/>
      <c r="YR85" s="265"/>
      <c r="YS85" s="265"/>
      <c r="YT85" s="265"/>
      <c r="YU85" s="265"/>
      <c r="YV85" s="265"/>
      <c r="YW85" s="265"/>
      <c r="YX85" s="265"/>
      <c r="YY85" s="265"/>
      <c r="YZ85" s="265"/>
      <c r="ZA85" s="265"/>
      <c r="ZB85" s="265"/>
      <c r="ZC85" s="265"/>
      <c r="ZD85" s="265"/>
      <c r="ZE85" s="265"/>
      <c r="ZF85" s="265"/>
      <c r="ZG85" s="265"/>
      <c r="ZH85" s="265"/>
      <c r="ZI85" s="265"/>
      <c r="ZJ85" s="265"/>
      <c r="ZK85" s="265"/>
      <c r="ZL85" s="265"/>
      <c r="ZM85" s="265"/>
      <c r="ZN85" s="265"/>
      <c r="ZO85" s="265"/>
      <c r="ZP85" s="265"/>
      <c r="ZQ85" s="265"/>
      <c r="ZR85" s="265"/>
      <c r="ZS85" s="265"/>
      <c r="ZT85" s="265"/>
      <c r="ZU85" s="265"/>
      <c r="ZV85" s="265"/>
      <c r="ZW85" s="265"/>
      <c r="ZX85" s="265"/>
      <c r="ZY85" s="265"/>
      <c r="ZZ85" s="265"/>
      <c r="AAA85" s="265"/>
      <c r="AAB85" s="265"/>
      <c r="AAC85" s="265"/>
      <c r="AAD85" s="265"/>
      <c r="AAE85" s="265"/>
      <c r="AAF85" s="265"/>
      <c r="AAG85" s="265"/>
      <c r="AAH85" s="265"/>
      <c r="AAI85" s="265"/>
      <c r="AAJ85" s="265"/>
      <c r="AAK85" s="265"/>
      <c r="AAL85" s="265"/>
      <c r="AAM85" s="265"/>
      <c r="AAN85" s="265"/>
      <c r="AAO85" s="265"/>
      <c r="AAP85" s="265"/>
      <c r="AAQ85" s="265"/>
      <c r="AAR85" s="265"/>
      <c r="AAS85" s="265"/>
      <c r="AAT85" s="265"/>
      <c r="AAU85" s="265"/>
      <c r="AAV85" s="265"/>
      <c r="AAW85" s="265"/>
      <c r="AAX85" s="265"/>
      <c r="AAY85" s="265"/>
      <c r="AAZ85" s="265"/>
      <c r="ABA85" s="265"/>
      <c r="ABB85" s="265"/>
      <c r="ABC85" s="265"/>
      <c r="ABD85" s="265"/>
      <c r="ABE85" s="265"/>
      <c r="ABF85" s="265"/>
      <c r="ABG85" s="265"/>
      <c r="ABH85" s="265"/>
      <c r="ABI85" s="265"/>
      <c r="ABJ85" s="265"/>
      <c r="ABK85" s="265"/>
      <c r="ABL85" s="265"/>
      <c r="ABM85" s="265"/>
      <c r="ABN85" s="265"/>
      <c r="ABO85" s="265"/>
      <c r="ABP85" s="265"/>
      <c r="ABQ85" s="265"/>
      <c r="ABR85" s="265"/>
      <c r="ABS85" s="265"/>
      <c r="ABT85" s="265"/>
      <c r="ABU85" s="265"/>
      <c r="ABV85" s="265"/>
      <c r="ABW85" s="265"/>
      <c r="ABX85" s="265"/>
      <c r="ABY85" s="265"/>
      <c r="ABZ85" s="265"/>
      <c r="ACA85" s="265"/>
      <c r="ACB85" s="265"/>
      <c r="ACC85" s="265"/>
      <c r="ACD85" s="265"/>
      <c r="ACE85" s="265"/>
      <c r="ACF85" s="265"/>
      <c r="ACG85" s="265"/>
      <c r="ACH85" s="265"/>
      <c r="ACI85" s="265"/>
      <c r="ACJ85" s="265"/>
      <c r="ACK85" s="265"/>
      <c r="ACL85" s="265"/>
      <c r="ACM85" s="265"/>
      <c r="ACN85" s="265"/>
      <c r="ACO85" s="265"/>
      <c r="ACP85" s="265"/>
      <c r="ACQ85" s="265"/>
      <c r="ACR85" s="265"/>
      <c r="ACS85" s="265"/>
      <c r="ACT85" s="265"/>
      <c r="ACU85" s="265"/>
      <c r="ACV85" s="265"/>
      <c r="ACW85" s="265"/>
      <c r="ACX85" s="265"/>
      <c r="ACY85" s="265"/>
      <c r="ACZ85" s="265"/>
      <c r="ADA85" s="265"/>
      <c r="ADB85" s="265"/>
      <c r="ADC85" s="265"/>
      <c r="ADD85" s="265"/>
      <c r="ADE85" s="265"/>
      <c r="ADF85" s="265"/>
      <c r="ADG85" s="265"/>
      <c r="ADH85" s="265"/>
      <c r="ADI85" s="265"/>
      <c r="ADJ85" s="265"/>
      <c r="ADK85" s="265"/>
      <c r="ADL85" s="265"/>
      <c r="ADM85" s="265"/>
      <c r="ADN85" s="265"/>
      <c r="ADO85" s="265"/>
      <c r="ADP85" s="265"/>
      <c r="ADQ85" s="265"/>
      <c r="ADR85" s="265"/>
      <c r="ADS85" s="265"/>
      <c r="ADT85" s="265"/>
      <c r="ADU85" s="265"/>
      <c r="ADV85" s="265"/>
      <c r="ADW85" s="265"/>
      <c r="ADX85" s="265"/>
      <c r="ADY85" s="265"/>
      <c r="ADZ85" s="265"/>
      <c r="AEA85" s="265"/>
      <c r="AEB85" s="265"/>
      <c r="AEC85" s="265"/>
      <c r="AED85" s="265"/>
      <c r="AEE85" s="265"/>
      <c r="AEF85" s="265"/>
      <c r="AEG85" s="265"/>
      <c r="AEH85" s="265"/>
      <c r="AEI85" s="265"/>
      <c r="AEJ85" s="265"/>
      <c r="AEK85" s="265"/>
      <c r="AEL85" s="265"/>
      <c r="AEM85" s="265"/>
      <c r="AEN85" s="265"/>
      <c r="AEO85" s="265"/>
      <c r="AEP85" s="265"/>
      <c r="AEQ85" s="265"/>
      <c r="AER85" s="265"/>
      <c r="AES85" s="265"/>
      <c r="AET85" s="265"/>
      <c r="AEU85" s="265"/>
      <c r="AEV85" s="265"/>
      <c r="AEW85" s="265"/>
      <c r="AEX85" s="265"/>
      <c r="AEY85" s="265"/>
      <c r="AEZ85" s="265"/>
      <c r="AFA85" s="265"/>
      <c r="AFB85" s="265"/>
      <c r="AFC85" s="265"/>
      <c r="AFD85" s="265"/>
      <c r="AFE85" s="265"/>
      <c r="AFF85" s="265"/>
      <c r="AFG85" s="265"/>
      <c r="AFH85" s="265"/>
      <c r="AFI85" s="265"/>
      <c r="AFJ85" s="265"/>
      <c r="AFK85" s="265"/>
      <c r="AFL85" s="265"/>
      <c r="AFM85" s="265"/>
      <c r="AFN85" s="265"/>
      <c r="AFO85" s="265"/>
      <c r="AFP85" s="265"/>
      <c r="AFQ85" s="265"/>
      <c r="AFR85" s="265"/>
      <c r="AFS85" s="265"/>
      <c r="AFT85" s="265"/>
      <c r="AFU85" s="265"/>
      <c r="AFV85" s="265"/>
      <c r="AFW85" s="265"/>
      <c r="AFX85" s="265"/>
      <c r="AFY85" s="265"/>
      <c r="AFZ85" s="265"/>
      <c r="AGA85" s="265"/>
      <c r="AGB85" s="265"/>
      <c r="AGC85" s="265"/>
      <c r="AGD85" s="265"/>
      <c r="AGE85" s="265"/>
      <c r="AGF85" s="265"/>
      <c r="AGG85" s="265"/>
      <c r="AGH85" s="265"/>
      <c r="AGI85" s="265"/>
      <c r="AGJ85" s="265"/>
      <c r="AGK85" s="265"/>
      <c r="AGL85" s="265"/>
      <c r="AGM85" s="265"/>
      <c r="AGN85" s="265"/>
      <c r="AGO85" s="265"/>
      <c r="AGP85" s="265"/>
      <c r="AGQ85" s="265"/>
      <c r="AGR85" s="265"/>
      <c r="AGS85" s="265"/>
      <c r="AGT85" s="265"/>
      <c r="AGU85" s="265"/>
      <c r="AGV85" s="265"/>
      <c r="AGW85" s="265"/>
      <c r="AGX85" s="265"/>
      <c r="AGY85" s="265"/>
      <c r="AGZ85" s="265"/>
      <c r="AHA85" s="265"/>
      <c r="AHB85" s="265"/>
      <c r="AHC85" s="265"/>
      <c r="AHD85" s="265"/>
      <c r="AHE85" s="265"/>
      <c r="AHF85" s="265"/>
      <c r="AHG85" s="265"/>
      <c r="AHH85" s="265"/>
      <c r="AHI85" s="265"/>
      <c r="AHJ85" s="265"/>
      <c r="AHK85" s="265"/>
      <c r="AHL85" s="265"/>
      <c r="AHM85" s="265"/>
      <c r="AHN85" s="265"/>
      <c r="AHO85" s="265"/>
      <c r="AHP85" s="265"/>
      <c r="AHQ85" s="265"/>
      <c r="AHR85" s="265"/>
      <c r="AHS85" s="265"/>
      <c r="AHT85" s="265"/>
      <c r="AHU85" s="265"/>
      <c r="AHV85" s="265"/>
      <c r="AHW85" s="265"/>
      <c r="AHX85" s="265"/>
      <c r="AHY85" s="265"/>
      <c r="AHZ85" s="265"/>
      <c r="AIA85" s="265"/>
      <c r="AIB85" s="265"/>
      <c r="AIC85" s="265"/>
      <c r="AID85" s="265"/>
      <c r="AIE85" s="265"/>
      <c r="AIF85" s="265"/>
      <c r="AIG85" s="265"/>
      <c r="AIH85" s="265"/>
      <c r="AII85" s="265"/>
      <c r="AIJ85" s="265"/>
      <c r="AIK85" s="265"/>
      <c r="AIL85" s="265"/>
      <c r="AIM85" s="265"/>
      <c r="AIN85" s="265"/>
      <c r="AIO85" s="265"/>
      <c r="AIP85" s="265"/>
      <c r="AIQ85" s="265"/>
      <c r="AIR85" s="265"/>
      <c r="AIS85" s="265"/>
      <c r="AIT85" s="265"/>
      <c r="AIU85" s="265"/>
      <c r="AIV85" s="265"/>
      <c r="AIW85" s="265"/>
      <c r="AIX85" s="265"/>
      <c r="AIY85" s="265"/>
      <c r="AIZ85" s="265"/>
      <c r="AJA85" s="265"/>
      <c r="AJB85" s="265"/>
      <c r="AJC85" s="265"/>
      <c r="AJD85" s="265"/>
      <c r="AJE85" s="265"/>
      <c r="AJF85" s="265"/>
      <c r="AJG85" s="265"/>
      <c r="AJH85" s="265"/>
      <c r="AJI85" s="265"/>
      <c r="AJJ85" s="265"/>
      <c r="AJK85" s="265"/>
      <c r="AJL85" s="265"/>
      <c r="AJM85" s="265"/>
      <c r="AJN85" s="265"/>
      <c r="AJO85" s="265"/>
      <c r="AJP85" s="265"/>
      <c r="AJQ85" s="265"/>
      <c r="AJR85" s="265"/>
      <c r="AJS85" s="265"/>
      <c r="AJT85" s="265"/>
      <c r="AJU85" s="265"/>
      <c r="AJV85" s="265"/>
      <c r="AJW85" s="265"/>
      <c r="AJX85" s="265"/>
      <c r="AJY85" s="265"/>
      <c r="AJZ85" s="265"/>
      <c r="AKA85" s="265"/>
      <c r="AKB85" s="265"/>
      <c r="AKC85" s="265"/>
      <c r="AKD85" s="265"/>
      <c r="AKE85" s="265"/>
      <c r="AKF85" s="265"/>
      <c r="AKG85" s="265"/>
      <c r="AKH85" s="265"/>
      <c r="AKI85" s="265"/>
      <c r="AKJ85" s="265"/>
      <c r="AKK85" s="265"/>
      <c r="AKL85" s="265"/>
      <c r="AKM85" s="265"/>
      <c r="AKN85" s="265"/>
      <c r="AKO85" s="265"/>
      <c r="AKP85" s="265"/>
      <c r="AKQ85" s="265"/>
      <c r="AKR85" s="265"/>
      <c r="AKS85" s="265"/>
      <c r="AKT85" s="265"/>
      <c r="AKU85" s="265"/>
      <c r="AKV85" s="265"/>
      <c r="AKW85" s="265"/>
      <c r="AKX85" s="265"/>
      <c r="AKY85" s="265"/>
      <c r="AKZ85" s="265"/>
      <c r="ALA85" s="265"/>
      <c r="ALB85" s="265"/>
      <c r="ALC85" s="265"/>
      <c r="ALD85" s="265"/>
      <c r="ALE85" s="265"/>
      <c r="ALF85" s="265"/>
      <c r="ALG85" s="265"/>
      <c r="ALH85" s="265"/>
      <c r="ALI85" s="265"/>
      <c r="ALJ85" s="265"/>
      <c r="ALK85" s="265"/>
      <c r="ALL85" s="265"/>
      <c r="ALM85" s="265"/>
      <c r="ALN85" s="265"/>
      <c r="ALO85" s="265"/>
      <c r="ALP85" s="265"/>
      <c r="ALQ85" s="265"/>
      <c r="ALR85" s="265"/>
      <c r="ALS85" s="265"/>
      <c r="ALT85" s="265"/>
      <c r="ALU85" s="265"/>
      <c r="ALV85" s="265"/>
      <c r="ALW85" s="265"/>
      <c r="ALX85" s="265"/>
      <c r="ALY85" s="265"/>
      <c r="ALZ85" s="265"/>
      <c r="AMA85" s="265"/>
      <c r="AMB85" s="265"/>
      <c r="AMC85" s="265"/>
      <c r="AMD85" s="265"/>
      <c r="AME85" s="265"/>
      <c r="AMF85" s="265"/>
      <c r="AMG85" s="265"/>
      <c r="AMH85" s="265"/>
      <c r="AMI85" s="265"/>
      <c r="AMJ85" s="265"/>
      <c r="AMK85" s="265"/>
      <c r="AML85" s="265"/>
      <c r="AMM85" s="265"/>
      <c r="AMN85" s="265"/>
      <c r="AMO85" s="265"/>
      <c r="AMP85" s="265"/>
      <c r="AMQ85" s="265"/>
      <c r="AMR85" s="265"/>
      <c r="AMS85" s="265"/>
      <c r="AMT85" s="265"/>
      <c r="AMU85" s="265"/>
      <c r="AMV85" s="265"/>
      <c r="AMW85" s="265"/>
      <c r="AMX85" s="265"/>
      <c r="AMY85" s="265"/>
      <c r="AMZ85" s="265"/>
      <c r="ANA85" s="265"/>
      <c r="ANB85" s="265"/>
      <c r="ANC85" s="265"/>
      <c r="AND85" s="265"/>
      <c r="ANE85" s="265"/>
      <c r="ANF85" s="265"/>
      <c r="ANG85" s="265"/>
      <c r="ANH85" s="265"/>
      <c r="ANI85" s="265"/>
      <c r="ANJ85" s="265"/>
      <c r="ANK85" s="265"/>
      <c r="ANL85" s="265"/>
      <c r="ANM85" s="265"/>
      <c r="ANN85" s="265"/>
      <c r="ANO85" s="265"/>
      <c r="ANP85" s="265"/>
      <c r="ANQ85" s="265"/>
      <c r="ANR85" s="265"/>
      <c r="ANS85" s="265"/>
      <c r="ANT85" s="265"/>
      <c r="ANU85" s="265"/>
      <c r="ANV85" s="265"/>
      <c r="ANW85" s="265"/>
      <c r="ANX85" s="265"/>
      <c r="ANY85" s="265"/>
      <c r="ANZ85" s="265"/>
      <c r="AOA85" s="265"/>
      <c r="AOB85" s="265"/>
      <c r="AOC85" s="265"/>
      <c r="AOD85" s="265"/>
      <c r="AOE85" s="265"/>
      <c r="AOF85" s="265"/>
      <c r="AOG85" s="265"/>
      <c r="AOH85" s="265"/>
      <c r="AOI85" s="265"/>
      <c r="AOJ85" s="265"/>
      <c r="AOK85" s="265"/>
      <c r="AOL85" s="265"/>
      <c r="AOM85" s="265"/>
      <c r="AON85" s="265"/>
      <c r="AOO85" s="265"/>
      <c r="AOP85" s="265"/>
      <c r="AOQ85" s="265"/>
      <c r="AOR85" s="265"/>
      <c r="AOS85" s="265"/>
      <c r="AOT85" s="265"/>
      <c r="AOU85" s="265"/>
      <c r="AOV85" s="265"/>
      <c r="AOW85" s="265"/>
      <c r="AOX85" s="265"/>
      <c r="AOY85" s="265"/>
      <c r="AOZ85" s="265"/>
      <c r="APA85" s="265"/>
      <c r="APB85" s="265"/>
      <c r="APC85" s="265"/>
      <c r="APD85" s="265"/>
      <c r="APE85" s="265"/>
      <c r="APF85" s="265"/>
      <c r="APG85" s="265"/>
      <c r="APH85" s="265"/>
      <c r="API85" s="265"/>
      <c r="APJ85" s="265"/>
      <c r="APK85" s="265"/>
      <c r="APL85" s="265"/>
      <c r="APM85" s="265"/>
      <c r="APN85" s="265"/>
      <c r="APO85" s="265"/>
      <c r="APP85" s="265"/>
      <c r="APQ85" s="265"/>
      <c r="APR85" s="265"/>
      <c r="APS85" s="265"/>
      <c r="APT85" s="265"/>
      <c r="APU85" s="265"/>
      <c r="APV85" s="265"/>
      <c r="APW85" s="265"/>
      <c r="APX85" s="265"/>
      <c r="APY85" s="265"/>
      <c r="APZ85" s="265"/>
    </row>
    <row r="86" spans="1:1118" s="269" customFormat="1" ht="27" customHeight="1" x14ac:dyDescent="0.2">
      <c r="A86" s="192" t="s">
        <v>721</v>
      </c>
      <c r="B86" s="252">
        <v>5325.7900261250888</v>
      </c>
      <c r="C86" s="252">
        <v>78999.770487238333</v>
      </c>
      <c r="D86" s="252">
        <v>493.81568473858391</v>
      </c>
      <c r="E86" s="252">
        <v>0.82252045925906669</v>
      </c>
      <c r="F86" s="252">
        <v>13199.778674924022</v>
      </c>
      <c r="G86" s="252">
        <v>29.987305788642473</v>
      </c>
      <c r="H86" s="252">
        <v>26695.945931484614</v>
      </c>
      <c r="I86" s="252">
        <v>14913.204309293022</v>
      </c>
      <c r="J86" s="252">
        <v>12554.571044049932</v>
      </c>
      <c r="K86" s="252">
        <v>1644.2729312570671</v>
      </c>
      <c r="L86" s="252">
        <v>4805.1108017227507</v>
      </c>
      <c r="M86" s="252">
        <v>3222.9995428369325</v>
      </c>
      <c r="N86" s="252">
        <v>51.132992068145491</v>
      </c>
      <c r="O86" s="252">
        <v>161937.20225198637</v>
      </c>
      <c r="P86" s="252">
        <v>2605.1660445511575</v>
      </c>
      <c r="Q86"/>
      <c r="R86"/>
      <c r="S86"/>
      <c r="T86" s="750"/>
      <c r="U86"/>
      <c r="V86"/>
      <c r="W86"/>
      <c r="X86"/>
      <c r="Y86"/>
      <c r="Z86"/>
      <c r="AA86"/>
      <c r="AB86"/>
      <c r="AC86" s="7"/>
      <c r="AD86" s="7"/>
      <c r="AE86" s="7"/>
      <c r="AF86" s="7"/>
      <c r="AG86" s="7"/>
      <c r="AH86" s="7"/>
      <c r="AI86" s="265"/>
      <c r="AJ86" s="265"/>
      <c r="AK86" s="265"/>
      <c r="AL86" s="265"/>
      <c r="AM86" s="265"/>
      <c r="AN86" s="265"/>
      <c r="AO86" s="265"/>
      <c r="AP86" s="265"/>
      <c r="AQ86" s="265"/>
      <c r="AR86" s="265"/>
      <c r="AS86" s="265"/>
      <c r="AT86" s="265"/>
      <c r="AU86" s="265"/>
      <c r="AV86" s="265"/>
      <c r="AW86" s="265"/>
      <c r="AX86" s="265"/>
      <c r="AY86" s="265"/>
      <c r="AZ86" s="265"/>
      <c r="BA86" s="265"/>
      <c r="BB86" s="265"/>
      <c r="BC86" s="265"/>
      <c r="BD86" s="265"/>
      <c r="BE86" s="265"/>
      <c r="BF86" s="265"/>
      <c r="BG86" s="265"/>
      <c r="BH86" s="265"/>
      <c r="BI86" s="265"/>
      <c r="BJ86" s="265"/>
      <c r="BK86" s="265"/>
      <c r="BL86" s="265"/>
      <c r="BM86" s="265"/>
      <c r="BN86" s="265"/>
      <c r="BO86" s="265"/>
      <c r="BP86" s="265"/>
      <c r="BQ86" s="265"/>
      <c r="BR86" s="265"/>
      <c r="BS86" s="265"/>
      <c r="BT86" s="265"/>
      <c r="BU86" s="265"/>
      <c r="BV86" s="265"/>
      <c r="BW86" s="265"/>
      <c r="BX86" s="265"/>
      <c r="BY86" s="265"/>
      <c r="BZ86" s="265"/>
      <c r="CA86" s="265"/>
      <c r="CB86" s="265"/>
      <c r="CC86" s="265"/>
      <c r="CD86" s="265"/>
      <c r="CE86" s="265"/>
      <c r="CF86" s="265"/>
      <c r="CG86" s="265"/>
      <c r="CH86" s="265"/>
      <c r="CI86" s="265"/>
      <c r="CJ86" s="265"/>
      <c r="CK86" s="265"/>
      <c r="CL86" s="265"/>
      <c r="CM86" s="265"/>
      <c r="CN86" s="265"/>
      <c r="CO86" s="265"/>
      <c r="CP86" s="265"/>
      <c r="CQ86" s="265"/>
      <c r="CR86" s="265"/>
      <c r="CS86" s="265"/>
      <c r="CT86" s="265"/>
      <c r="CU86" s="265"/>
      <c r="CV86" s="265"/>
      <c r="CW86" s="265"/>
      <c r="CX86" s="265"/>
      <c r="CY86" s="265"/>
      <c r="CZ86" s="265"/>
      <c r="DA86" s="265"/>
      <c r="DB86" s="265"/>
      <c r="DC86" s="265"/>
      <c r="DD86" s="265"/>
      <c r="DE86" s="265"/>
      <c r="DF86" s="265"/>
      <c r="DG86" s="265"/>
      <c r="DH86" s="265"/>
      <c r="DI86" s="265"/>
      <c r="DJ86" s="265"/>
      <c r="DK86" s="265"/>
      <c r="DL86" s="265"/>
      <c r="DM86" s="265"/>
      <c r="DN86" s="265"/>
      <c r="DO86" s="265"/>
      <c r="DP86" s="265"/>
      <c r="DQ86" s="265"/>
      <c r="DR86" s="265"/>
      <c r="DS86" s="265"/>
      <c r="DT86" s="265"/>
      <c r="DU86" s="265"/>
      <c r="DV86" s="265"/>
      <c r="DW86" s="265"/>
      <c r="DX86" s="265"/>
      <c r="DY86" s="265"/>
      <c r="DZ86" s="265"/>
      <c r="EA86" s="265"/>
      <c r="EB86" s="265"/>
      <c r="EC86" s="265"/>
      <c r="ED86" s="265"/>
      <c r="EE86" s="265"/>
      <c r="EF86" s="265"/>
      <c r="EG86" s="265"/>
      <c r="EH86" s="265"/>
      <c r="EI86" s="265"/>
      <c r="EJ86" s="265"/>
      <c r="EK86" s="265"/>
      <c r="EL86" s="265"/>
      <c r="EM86" s="265"/>
      <c r="EN86" s="265"/>
      <c r="EO86" s="265"/>
      <c r="EP86" s="265"/>
      <c r="EQ86" s="265"/>
      <c r="ER86" s="265"/>
      <c r="ES86" s="265"/>
      <c r="ET86" s="265"/>
      <c r="EU86" s="265"/>
      <c r="EV86" s="265"/>
      <c r="EW86" s="265"/>
      <c r="EX86" s="265"/>
      <c r="EY86" s="265"/>
      <c r="EZ86" s="265"/>
      <c r="FA86" s="265"/>
      <c r="FB86" s="265"/>
      <c r="FC86" s="265"/>
      <c r="FD86" s="265"/>
      <c r="FE86" s="265"/>
      <c r="FF86" s="265"/>
      <c r="FG86" s="265"/>
      <c r="FH86" s="265"/>
      <c r="FI86" s="265"/>
      <c r="FJ86" s="265"/>
      <c r="FK86" s="265"/>
      <c r="FL86" s="265"/>
      <c r="FM86" s="265"/>
      <c r="FN86" s="265"/>
      <c r="FO86" s="265"/>
      <c r="FP86" s="265"/>
      <c r="FQ86" s="265"/>
      <c r="FR86" s="265"/>
      <c r="FS86" s="265"/>
      <c r="FT86" s="265"/>
      <c r="FU86" s="265"/>
      <c r="FV86" s="265"/>
      <c r="FW86" s="265"/>
      <c r="FX86" s="265"/>
      <c r="FY86" s="265"/>
      <c r="FZ86" s="265"/>
      <c r="GA86" s="265"/>
      <c r="GB86" s="265"/>
      <c r="GC86" s="265"/>
      <c r="GD86" s="265"/>
      <c r="GE86" s="265"/>
      <c r="GF86" s="265"/>
      <c r="GG86" s="265"/>
      <c r="GH86" s="265"/>
      <c r="GI86" s="265"/>
      <c r="GJ86" s="265"/>
      <c r="GK86" s="265"/>
      <c r="GL86" s="265"/>
      <c r="GM86" s="265"/>
      <c r="GN86" s="265"/>
      <c r="GO86" s="265"/>
      <c r="GP86" s="265"/>
      <c r="GQ86" s="265"/>
      <c r="GR86" s="265"/>
      <c r="GS86" s="265"/>
      <c r="GT86" s="265"/>
      <c r="GU86" s="265"/>
      <c r="GV86" s="265"/>
      <c r="GW86" s="265"/>
      <c r="GX86" s="265"/>
      <c r="GY86" s="265"/>
      <c r="GZ86" s="265"/>
      <c r="HA86" s="265"/>
      <c r="HB86" s="265"/>
      <c r="HC86" s="265"/>
      <c r="HD86" s="265"/>
      <c r="HE86" s="265"/>
      <c r="HF86" s="265"/>
      <c r="HG86" s="265"/>
      <c r="HH86" s="265"/>
      <c r="HI86" s="265"/>
      <c r="HJ86" s="265"/>
      <c r="HK86" s="265"/>
      <c r="HL86" s="265"/>
      <c r="HM86" s="265"/>
      <c r="HN86" s="265"/>
      <c r="HO86" s="265"/>
      <c r="HP86" s="265"/>
      <c r="HQ86" s="265"/>
      <c r="HR86" s="265"/>
      <c r="HS86" s="265"/>
      <c r="HT86" s="265"/>
      <c r="HU86" s="265"/>
      <c r="HV86" s="265"/>
      <c r="HW86" s="265"/>
      <c r="HX86" s="265"/>
      <c r="HY86" s="265"/>
      <c r="HZ86" s="265"/>
      <c r="IA86" s="265"/>
      <c r="IB86" s="265"/>
      <c r="IC86" s="265"/>
      <c r="ID86" s="265"/>
      <c r="IE86" s="265"/>
      <c r="IF86" s="265"/>
      <c r="IG86" s="265"/>
      <c r="IH86" s="265"/>
      <c r="II86" s="265"/>
      <c r="IJ86" s="265"/>
      <c r="IK86" s="265"/>
      <c r="IL86" s="265"/>
      <c r="IM86" s="265"/>
      <c r="IN86" s="265"/>
      <c r="IO86" s="265"/>
      <c r="IP86" s="265"/>
      <c r="IQ86" s="265"/>
      <c r="IR86" s="265"/>
      <c r="IS86" s="265"/>
      <c r="IT86" s="265"/>
      <c r="IU86" s="265"/>
      <c r="IV86" s="265"/>
      <c r="IW86" s="265"/>
      <c r="IX86" s="265"/>
      <c r="IY86" s="265"/>
      <c r="IZ86" s="265"/>
      <c r="JA86" s="265"/>
      <c r="JB86" s="265"/>
      <c r="JC86" s="265"/>
      <c r="JD86" s="265"/>
      <c r="JE86" s="265"/>
      <c r="JF86" s="265"/>
      <c r="JG86" s="265"/>
      <c r="JH86" s="265"/>
      <c r="JI86" s="265"/>
      <c r="JJ86" s="265"/>
      <c r="JK86" s="265"/>
      <c r="JL86" s="265"/>
      <c r="JM86" s="265"/>
      <c r="JN86" s="265"/>
      <c r="JO86" s="265"/>
      <c r="JP86" s="265"/>
      <c r="JQ86" s="265"/>
      <c r="JR86" s="265"/>
      <c r="JS86" s="265"/>
      <c r="JT86" s="265"/>
      <c r="JU86" s="265"/>
      <c r="JV86" s="265"/>
      <c r="JW86" s="265"/>
      <c r="JX86" s="265"/>
      <c r="JY86" s="265"/>
      <c r="JZ86" s="265"/>
      <c r="KA86" s="265"/>
      <c r="KB86" s="265"/>
      <c r="KC86" s="265"/>
      <c r="KD86" s="265"/>
      <c r="KE86" s="265"/>
      <c r="KF86" s="265"/>
      <c r="KG86" s="265"/>
      <c r="KH86" s="265"/>
      <c r="KI86" s="265"/>
      <c r="KJ86" s="265"/>
      <c r="KK86" s="265"/>
      <c r="KL86" s="265"/>
      <c r="KM86" s="265"/>
      <c r="KN86" s="265"/>
      <c r="KO86" s="265"/>
      <c r="KP86" s="265"/>
      <c r="KQ86" s="265"/>
      <c r="KR86" s="265"/>
      <c r="KS86" s="265"/>
      <c r="KT86" s="265"/>
      <c r="KU86" s="265"/>
      <c r="KV86" s="265"/>
      <c r="KW86" s="265"/>
      <c r="KX86" s="265"/>
      <c r="KY86" s="265"/>
      <c r="KZ86" s="265"/>
      <c r="LA86" s="265"/>
      <c r="LB86" s="265"/>
      <c r="LC86" s="265"/>
      <c r="LD86" s="265"/>
      <c r="LE86" s="265"/>
      <c r="LF86" s="265"/>
      <c r="LG86" s="265"/>
      <c r="LH86" s="265"/>
      <c r="LI86" s="265"/>
      <c r="LJ86" s="265"/>
      <c r="LK86" s="265"/>
      <c r="LL86" s="265"/>
      <c r="LM86" s="265"/>
      <c r="LN86" s="265"/>
      <c r="LO86" s="265"/>
      <c r="LP86" s="265"/>
      <c r="LQ86" s="265"/>
      <c r="LR86" s="265"/>
      <c r="LS86" s="265"/>
      <c r="LT86" s="265"/>
      <c r="LU86" s="265"/>
      <c r="LV86" s="265"/>
      <c r="LW86" s="265"/>
      <c r="LX86" s="265"/>
      <c r="LY86" s="265"/>
      <c r="LZ86" s="265"/>
      <c r="MA86" s="265"/>
      <c r="MB86" s="265"/>
      <c r="MC86" s="265"/>
      <c r="MD86" s="265"/>
      <c r="ME86" s="265"/>
      <c r="MF86" s="265"/>
      <c r="MG86" s="265"/>
      <c r="MH86" s="265"/>
      <c r="MI86" s="265"/>
      <c r="MJ86" s="265"/>
      <c r="MK86" s="265"/>
      <c r="ML86" s="265"/>
      <c r="MM86" s="265"/>
      <c r="MN86" s="265"/>
      <c r="MO86" s="265"/>
      <c r="MP86" s="265"/>
      <c r="MQ86" s="265"/>
      <c r="MR86" s="265"/>
      <c r="MS86" s="265"/>
      <c r="MT86" s="265"/>
      <c r="MU86" s="265"/>
      <c r="MV86" s="265"/>
      <c r="MW86" s="265"/>
      <c r="MX86" s="265"/>
      <c r="MY86" s="265"/>
      <c r="MZ86" s="265"/>
      <c r="NA86" s="265"/>
      <c r="NB86" s="265"/>
      <c r="NC86" s="265"/>
      <c r="ND86" s="265"/>
      <c r="NE86" s="265"/>
      <c r="NF86" s="265"/>
      <c r="NG86" s="265"/>
      <c r="NH86" s="265"/>
      <c r="NI86" s="265"/>
      <c r="NJ86" s="265"/>
      <c r="NK86" s="265"/>
      <c r="NL86" s="265"/>
      <c r="NM86" s="265"/>
      <c r="NN86" s="265"/>
      <c r="NO86" s="265"/>
      <c r="NP86" s="265"/>
      <c r="NQ86" s="265"/>
      <c r="NR86" s="265"/>
      <c r="NS86" s="265"/>
      <c r="NT86" s="265"/>
      <c r="NU86" s="265"/>
      <c r="NV86" s="265"/>
      <c r="NW86" s="265"/>
      <c r="NX86" s="265"/>
      <c r="NY86" s="265"/>
      <c r="NZ86" s="265"/>
      <c r="OA86" s="265"/>
      <c r="OB86" s="265"/>
      <c r="OC86" s="265"/>
      <c r="OD86" s="265"/>
      <c r="OE86" s="265"/>
      <c r="OF86" s="265"/>
      <c r="OG86" s="265"/>
      <c r="OH86" s="265"/>
      <c r="OI86" s="265"/>
      <c r="OJ86" s="265"/>
      <c r="OK86" s="265"/>
      <c r="OL86" s="265"/>
      <c r="OM86" s="265"/>
      <c r="ON86" s="265"/>
      <c r="OO86" s="265"/>
      <c r="OP86" s="265"/>
      <c r="OQ86" s="265"/>
      <c r="OR86" s="265"/>
      <c r="OS86" s="265"/>
      <c r="OT86" s="265"/>
      <c r="OU86" s="265"/>
      <c r="OV86" s="265"/>
      <c r="OW86" s="265"/>
      <c r="OX86" s="265"/>
      <c r="OY86" s="265"/>
      <c r="OZ86" s="265"/>
      <c r="PA86" s="265"/>
      <c r="PB86" s="265"/>
      <c r="PC86" s="265"/>
      <c r="PD86" s="265"/>
      <c r="PE86" s="265"/>
      <c r="PF86" s="265"/>
      <c r="PG86" s="265"/>
      <c r="PH86" s="265"/>
      <c r="PI86" s="265"/>
      <c r="PJ86" s="265"/>
      <c r="PK86" s="265"/>
      <c r="PL86" s="265"/>
      <c r="PM86" s="265"/>
      <c r="PN86" s="265"/>
      <c r="PO86" s="265"/>
      <c r="PP86" s="265"/>
      <c r="PQ86" s="265"/>
      <c r="PR86" s="265"/>
      <c r="PS86" s="265"/>
      <c r="PT86" s="265"/>
      <c r="PU86" s="265"/>
      <c r="PV86" s="265"/>
      <c r="PW86" s="265"/>
      <c r="PX86" s="265"/>
      <c r="PY86" s="265"/>
      <c r="PZ86" s="265"/>
      <c r="QA86" s="265"/>
      <c r="QB86" s="265"/>
      <c r="QC86" s="265"/>
      <c r="QD86" s="265"/>
      <c r="QE86" s="265"/>
      <c r="QF86" s="265"/>
      <c r="QG86" s="265"/>
      <c r="QH86" s="265"/>
      <c r="QI86" s="265"/>
      <c r="QJ86" s="265"/>
      <c r="QK86" s="265"/>
      <c r="QL86" s="265"/>
      <c r="QM86" s="265"/>
      <c r="QN86" s="265"/>
      <c r="QO86" s="265"/>
      <c r="QP86" s="265"/>
      <c r="QQ86" s="265"/>
      <c r="QR86" s="265"/>
      <c r="QS86" s="265"/>
      <c r="QT86" s="265"/>
      <c r="QU86" s="265"/>
      <c r="QV86" s="265"/>
      <c r="QW86" s="265"/>
      <c r="QX86" s="265"/>
      <c r="QY86" s="265"/>
      <c r="QZ86" s="265"/>
      <c r="RA86" s="265"/>
      <c r="RB86" s="265"/>
      <c r="RC86" s="265"/>
      <c r="RD86" s="265"/>
      <c r="RE86" s="265"/>
      <c r="RF86" s="265"/>
      <c r="RG86" s="265"/>
      <c r="RH86" s="265"/>
      <c r="RI86" s="265"/>
      <c r="RJ86" s="265"/>
      <c r="RK86" s="265"/>
      <c r="RL86" s="265"/>
      <c r="RM86" s="265"/>
      <c r="RN86" s="265"/>
      <c r="RO86" s="265"/>
      <c r="RP86" s="265"/>
      <c r="RQ86" s="265"/>
      <c r="RR86" s="265"/>
      <c r="RS86" s="265"/>
      <c r="RT86" s="265"/>
      <c r="RU86" s="265"/>
      <c r="RV86" s="265"/>
      <c r="RW86" s="265"/>
      <c r="RX86" s="265"/>
      <c r="RY86" s="265"/>
      <c r="RZ86" s="265"/>
      <c r="SA86" s="265"/>
      <c r="SB86" s="265"/>
      <c r="SC86" s="265"/>
      <c r="SD86" s="265"/>
      <c r="SE86" s="265"/>
      <c r="SF86" s="265"/>
      <c r="SG86" s="265"/>
      <c r="SH86" s="265"/>
      <c r="SI86" s="265"/>
      <c r="SJ86" s="265"/>
      <c r="SK86" s="265"/>
      <c r="SL86" s="265"/>
      <c r="SM86" s="265"/>
      <c r="SN86" s="265"/>
      <c r="SO86" s="265"/>
      <c r="SP86" s="265"/>
      <c r="SQ86" s="265"/>
      <c r="SR86" s="265"/>
      <c r="SS86" s="265"/>
      <c r="ST86" s="265"/>
      <c r="SU86" s="265"/>
      <c r="SV86" s="265"/>
      <c r="SW86" s="265"/>
      <c r="SX86" s="265"/>
      <c r="SY86" s="265"/>
      <c r="SZ86" s="265"/>
      <c r="TA86" s="265"/>
      <c r="TB86" s="265"/>
      <c r="TC86" s="265"/>
      <c r="TD86" s="265"/>
      <c r="TE86" s="265"/>
      <c r="TF86" s="265"/>
      <c r="TG86" s="265"/>
      <c r="TH86" s="265"/>
      <c r="TI86" s="265"/>
      <c r="TJ86" s="265"/>
      <c r="TK86" s="265"/>
      <c r="TL86" s="265"/>
      <c r="TM86" s="265"/>
      <c r="TN86" s="265"/>
      <c r="TO86" s="265"/>
      <c r="TP86" s="265"/>
      <c r="TQ86" s="265"/>
      <c r="TR86" s="265"/>
      <c r="TS86" s="265"/>
      <c r="TT86" s="265"/>
      <c r="TU86" s="265"/>
      <c r="TV86" s="265"/>
      <c r="TW86" s="265"/>
      <c r="TX86" s="265"/>
      <c r="TY86" s="265"/>
      <c r="TZ86" s="265"/>
      <c r="UA86" s="265"/>
      <c r="UB86" s="265"/>
      <c r="UC86" s="265"/>
      <c r="UD86" s="265"/>
      <c r="UE86" s="265"/>
      <c r="UF86" s="265"/>
      <c r="UG86" s="265"/>
      <c r="UH86" s="265"/>
      <c r="UI86" s="265"/>
      <c r="UJ86" s="265"/>
      <c r="UK86" s="265"/>
      <c r="UL86" s="265"/>
      <c r="UM86" s="265"/>
      <c r="UN86" s="265"/>
      <c r="UO86" s="265"/>
      <c r="UP86" s="265"/>
      <c r="UQ86" s="265"/>
      <c r="UR86" s="265"/>
      <c r="US86" s="265"/>
      <c r="UT86" s="265"/>
      <c r="UU86" s="265"/>
      <c r="UV86" s="265"/>
      <c r="UW86" s="265"/>
      <c r="UX86" s="265"/>
      <c r="UY86" s="265"/>
      <c r="UZ86" s="265"/>
      <c r="VA86" s="265"/>
      <c r="VB86" s="265"/>
      <c r="VC86" s="265"/>
      <c r="VD86" s="265"/>
      <c r="VE86" s="265"/>
      <c r="VF86" s="265"/>
      <c r="VG86" s="265"/>
      <c r="VH86" s="265"/>
      <c r="VI86" s="265"/>
      <c r="VJ86" s="265"/>
      <c r="VK86" s="265"/>
      <c r="VL86" s="265"/>
      <c r="VM86" s="265"/>
      <c r="VN86" s="265"/>
      <c r="VO86" s="265"/>
      <c r="VP86" s="265"/>
      <c r="VQ86" s="265"/>
      <c r="VR86" s="265"/>
      <c r="VS86" s="265"/>
      <c r="VT86" s="265"/>
      <c r="VU86" s="265"/>
      <c r="VV86" s="265"/>
      <c r="VW86" s="265"/>
      <c r="VX86" s="265"/>
      <c r="VY86" s="265"/>
      <c r="VZ86" s="265"/>
      <c r="WA86" s="265"/>
      <c r="WB86" s="265"/>
      <c r="WC86" s="265"/>
      <c r="WD86" s="265"/>
      <c r="WE86" s="265"/>
      <c r="WF86" s="265"/>
      <c r="WG86" s="265"/>
      <c r="WH86" s="265"/>
      <c r="WI86" s="265"/>
      <c r="WJ86" s="265"/>
      <c r="WK86" s="265"/>
      <c r="WL86" s="265"/>
      <c r="WM86" s="265"/>
      <c r="WN86" s="265"/>
      <c r="WO86" s="265"/>
      <c r="WP86" s="265"/>
      <c r="WQ86" s="265"/>
      <c r="WR86" s="265"/>
      <c r="WS86" s="265"/>
      <c r="WT86" s="265"/>
      <c r="WU86" s="265"/>
      <c r="WV86" s="265"/>
      <c r="WW86" s="265"/>
      <c r="WX86" s="265"/>
      <c r="WY86" s="265"/>
      <c r="WZ86" s="265"/>
      <c r="XA86" s="265"/>
      <c r="XB86" s="265"/>
      <c r="XC86" s="265"/>
      <c r="XD86" s="265"/>
      <c r="XE86" s="265"/>
      <c r="XF86" s="265"/>
      <c r="XG86" s="265"/>
      <c r="XH86" s="265"/>
      <c r="XI86" s="265"/>
      <c r="XJ86" s="265"/>
      <c r="XK86" s="265"/>
      <c r="XL86" s="265"/>
      <c r="XM86" s="265"/>
      <c r="XN86" s="265"/>
      <c r="XO86" s="265"/>
      <c r="XP86" s="265"/>
      <c r="XQ86" s="265"/>
      <c r="XR86" s="265"/>
      <c r="XS86" s="265"/>
      <c r="XT86" s="265"/>
      <c r="XU86" s="265"/>
      <c r="XV86" s="265"/>
      <c r="XW86" s="265"/>
      <c r="XX86" s="265"/>
      <c r="XY86" s="265"/>
      <c r="XZ86" s="265"/>
      <c r="YA86" s="265"/>
      <c r="YB86" s="265"/>
      <c r="YC86" s="265"/>
      <c r="YD86" s="265"/>
      <c r="YE86" s="265"/>
      <c r="YF86" s="265"/>
      <c r="YG86" s="265"/>
      <c r="YH86" s="265"/>
      <c r="YI86" s="265"/>
      <c r="YJ86" s="265"/>
      <c r="YK86" s="265"/>
      <c r="YL86" s="265"/>
      <c r="YM86" s="265"/>
      <c r="YN86" s="265"/>
      <c r="YO86" s="265"/>
      <c r="YP86" s="265"/>
      <c r="YQ86" s="265"/>
      <c r="YR86" s="265"/>
      <c r="YS86" s="265"/>
      <c r="YT86" s="265"/>
      <c r="YU86" s="265"/>
      <c r="YV86" s="265"/>
      <c r="YW86" s="265"/>
      <c r="YX86" s="265"/>
      <c r="YY86" s="265"/>
      <c r="YZ86" s="265"/>
      <c r="ZA86" s="265"/>
      <c r="ZB86" s="265"/>
      <c r="ZC86" s="265"/>
      <c r="ZD86" s="265"/>
      <c r="ZE86" s="265"/>
      <c r="ZF86" s="265"/>
      <c r="ZG86" s="265"/>
      <c r="ZH86" s="265"/>
      <c r="ZI86" s="265"/>
      <c r="ZJ86" s="265"/>
      <c r="ZK86" s="265"/>
      <c r="ZL86" s="265"/>
      <c r="ZM86" s="265"/>
      <c r="ZN86" s="265"/>
      <c r="ZO86" s="265"/>
      <c r="ZP86" s="265"/>
      <c r="ZQ86" s="265"/>
      <c r="ZR86" s="265"/>
      <c r="ZS86" s="265"/>
      <c r="ZT86" s="265"/>
      <c r="ZU86" s="265"/>
      <c r="ZV86" s="265"/>
      <c r="ZW86" s="265"/>
      <c r="ZX86" s="265"/>
      <c r="ZY86" s="265"/>
      <c r="ZZ86" s="265"/>
      <c r="AAA86" s="265"/>
      <c r="AAB86" s="265"/>
      <c r="AAC86" s="265"/>
      <c r="AAD86" s="265"/>
      <c r="AAE86" s="265"/>
      <c r="AAF86" s="265"/>
      <c r="AAG86" s="265"/>
      <c r="AAH86" s="265"/>
      <c r="AAI86" s="265"/>
      <c r="AAJ86" s="265"/>
      <c r="AAK86" s="265"/>
      <c r="AAL86" s="265"/>
      <c r="AAM86" s="265"/>
      <c r="AAN86" s="265"/>
      <c r="AAO86" s="265"/>
      <c r="AAP86" s="265"/>
      <c r="AAQ86" s="265"/>
      <c r="AAR86" s="265"/>
      <c r="AAS86" s="265"/>
      <c r="AAT86" s="265"/>
      <c r="AAU86" s="265"/>
      <c r="AAV86" s="265"/>
      <c r="AAW86" s="265"/>
      <c r="AAX86" s="265"/>
      <c r="AAY86" s="265"/>
      <c r="AAZ86" s="265"/>
      <c r="ABA86" s="265"/>
      <c r="ABB86" s="265"/>
      <c r="ABC86" s="265"/>
      <c r="ABD86" s="265"/>
      <c r="ABE86" s="265"/>
      <c r="ABF86" s="265"/>
      <c r="ABG86" s="265"/>
      <c r="ABH86" s="265"/>
      <c r="ABI86" s="265"/>
      <c r="ABJ86" s="265"/>
      <c r="ABK86" s="265"/>
      <c r="ABL86" s="265"/>
      <c r="ABM86" s="265"/>
      <c r="ABN86" s="265"/>
      <c r="ABO86" s="265"/>
      <c r="ABP86" s="265"/>
      <c r="ABQ86" s="265"/>
      <c r="ABR86" s="265"/>
      <c r="ABS86" s="265"/>
      <c r="ABT86" s="265"/>
      <c r="ABU86" s="265"/>
      <c r="ABV86" s="265"/>
      <c r="ABW86" s="265"/>
      <c r="ABX86" s="265"/>
      <c r="ABY86" s="265"/>
      <c r="ABZ86" s="265"/>
      <c r="ACA86" s="265"/>
      <c r="ACB86" s="265"/>
      <c r="ACC86" s="265"/>
      <c r="ACD86" s="265"/>
      <c r="ACE86" s="265"/>
      <c r="ACF86" s="265"/>
      <c r="ACG86" s="265"/>
      <c r="ACH86" s="265"/>
      <c r="ACI86" s="265"/>
      <c r="ACJ86" s="265"/>
      <c r="ACK86" s="265"/>
      <c r="ACL86" s="265"/>
      <c r="ACM86" s="265"/>
      <c r="ACN86" s="265"/>
      <c r="ACO86" s="265"/>
      <c r="ACP86" s="265"/>
      <c r="ACQ86" s="265"/>
      <c r="ACR86" s="265"/>
      <c r="ACS86" s="265"/>
      <c r="ACT86" s="265"/>
      <c r="ACU86" s="265"/>
      <c r="ACV86" s="265"/>
      <c r="ACW86" s="265"/>
      <c r="ACX86" s="265"/>
      <c r="ACY86" s="265"/>
      <c r="ACZ86" s="265"/>
      <c r="ADA86" s="265"/>
      <c r="ADB86" s="265"/>
      <c r="ADC86" s="265"/>
      <c r="ADD86" s="265"/>
      <c r="ADE86" s="265"/>
      <c r="ADF86" s="265"/>
      <c r="ADG86" s="265"/>
      <c r="ADH86" s="265"/>
      <c r="ADI86" s="265"/>
      <c r="ADJ86" s="265"/>
      <c r="ADK86" s="265"/>
      <c r="ADL86" s="265"/>
      <c r="ADM86" s="265"/>
      <c r="ADN86" s="265"/>
      <c r="ADO86" s="265"/>
      <c r="ADP86" s="265"/>
      <c r="ADQ86" s="265"/>
      <c r="ADR86" s="265"/>
      <c r="ADS86" s="265"/>
      <c r="ADT86" s="265"/>
      <c r="ADU86" s="265"/>
      <c r="ADV86" s="265"/>
      <c r="ADW86" s="265"/>
      <c r="ADX86" s="265"/>
      <c r="ADY86" s="265"/>
      <c r="ADZ86" s="265"/>
      <c r="AEA86" s="265"/>
      <c r="AEB86" s="265"/>
      <c r="AEC86" s="265"/>
      <c r="AED86" s="265"/>
      <c r="AEE86" s="265"/>
      <c r="AEF86" s="265"/>
      <c r="AEG86" s="265"/>
      <c r="AEH86" s="265"/>
      <c r="AEI86" s="265"/>
      <c r="AEJ86" s="265"/>
      <c r="AEK86" s="265"/>
      <c r="AEL86" s="265"/>
      <c r="AEM86" s="265"/>
      <c r="AEN86" s="265"/>
      <c r="AEO86" s="265"/>
      <c r="AEP86" s="265"/>
      <c r="AEQ86" s="265"/>
      <c r="AER86" s="265"/>
      <c r="AES86" s="265"/>
      <c r="AET86" s="265"/>
      <c r="AEU86" s="265"/>
      <c r="AEV86" s="265"/>
      <c r="AEW86" s="265"/>
      <c r="AEX86" s="265"/>
      <c r="AEY86" s="265"/>
      <c r="AEZ86" s="265"/>
      <c r="AFA86" s="265"/>
      <c r="AFB86" s="265"/>
      <c r="AFC86" s="265"/>
      <c r="AFD86" s="265"/>
      <c r="AFE86" s="265"/>
      <c r="AFF86" s="265"/>
      <c r="AFG86" s="265"/>
      <c r="AFH86" s="265"/>
      <c r="AFI86" s="265"/>
      <c r="AFJ86" s="265"/>
      <c r="AFK86" s="265"/>
      <c r="AFL86" s="265"/>
      <c r="AFM86" s="265"/>
      <c r="AFN86" s="265"/>
      <c r="AFO86" s="265"/>
      <c r="AFP86" s="265"/>
      <c r="AFQ86" s="265"/>
      <c r="AFR86" s="265"/>
      <c r="AFS86" s="265"/>
      <c r="AFT86" s="265"/>
      <c r="AFU86" s="265"/>
      <c r="AFV86" s="265"/>
      <c r="AFW86" s="265"/>
      <c r="AFX86" s="265"/>
      <c r="AFY86" s="265"/>
      <c r="AFZ86" s="265"/>
      <c r="AGA86" s="265"/>
      <c r="AGB86" s="265"/>
      <c r="AGC86" s="265"/>
      <c r="AGD86" s="265"/>
      <c r="AGE86" s="265"/>
      <c r="AGF86" s="265"/>
      <c r="AGG86" s="265"/>
      <c r="AGH86" s="265"/>
      <c r="AGI86" s="265"/>
      <c r="AGJ86" s="265"/>
      <c r="AGK86" s="265"/>
      <c r="AGL86" s="265"/>
      <c r="AGM86" s="265"/>
      <c r="AGN86" s="265"/>
      <c r="AGO86" s="265"/>
      <c r="AGP86" s="265"/>
      <c r="AGQ86" s="265"/>
      <c r="AGR86" s="265"/>
      <c r="AGS86" s="265"/>
      <c r="AGT86" s="265"/>
      <c r="AGU86" s="265"/>
      <c r="AGV86" s="265"/>
      <c r="AGW86" s="265"/>
      <c r="AGX86" s="265"/>
      <c r="AGY86" s="265"/>
      <c r="AGZ86" s="265"/>
      <c r="AHA86" s="265"/>
      <c r="AHB86" s="265"/>
      <c r="AHC86" s="265"/>
      <c r="AHD86" s="265"/>
      <c r="AHE86" s="265"/>
      <c r="AHF86" s="265"/>
      <c r="AHG86" s="265"/>
      <c r="AHH86" s="265"/>
      <c r="AHI86" s="265"/>
      <c r="AHJ86" s="265"/>
      <c r="AHK86" s="265"/>
      <c r="AHL86" s="265"/>
      <c r="AHM86" s="265"/>
      <c r="AHN86" s="265"/>
      <c r="AHO86" s="265"/>
      <c r="AHP86" s="265"/>
      <c r="AHQ86" s="265"/>
      <c r="AHR86" s="265"/>
      <c r="AHS86" s="265"/>
      <c r="AHT86" s="265"/>
      <c r="AHU86" s="265"/>
      <c r="AHV86" s="265"/>
      <c r="AHW86" s="265"/>
      <c r="AHX86" s="265"/>
      <c r="AHY86" s="265"/>
      <c r="AHZ86" s="265"/>
      <c r="AIA86" s="265"/>
      <c r="AIB86" s="265"/>
      <c r="AIC86" s="265"/>
      <c r="AID86" s="265"/>
      <c r="AIE86" s="265"/>
      <c r="AIF86" s="265"/>
      <c r="AIG86" s="265"/>
      <c r="AIH86" s="265"/>
      <c r="AII86" s="265"/>
      <c r="AIJ86" s="265"/>
      <c r="AIK86" s="265"/>
      <c r="AIL86" s="265"/>
      <c r="AIM86" s="265"/>
      <c r="AIN86" s="265"/>
      <c r="AIO86" s="265"/>
      <c r="AIP86" s="265"/>
      <c r="AIQ86" s="265"/>
      <c r="AIR86" s="265"/>
      <c r="AIS86" s="265"/>
      <c r="AIT86" s="265"/>
      <c r="AIU86" s="265"/>
      <c r="AIV86" s="265"/>
      <c r="AIW86" s="265"/>
      <c r="AIX86" s="265"/>
      <c r="AIY86" s="265"/>
      <c r="AIZ86" s="265"/>
      <c r="AJA86" s="265"/>
      <c r="AJB86" s="265"/>
      <c r="AJC86" s="265"/>
      <c r="AJD86" s="265"/>
      <c r="AJE86" s="265"/>
      <c r="AJF86" s="265"/>
      <c r="AJG86" s="265"/>
      <c r="AJH86" s="265"/>
      <c r="AJI86" s="265"/>
      <c r="AJJ86" s="265"/>
      <c r="AJK86" s="265"/>
      <c r="AJL86" s="265"/>
      <c r="AJM86" s="265"/>
      <c r="AJN86" s="265"/>
      <c r="AJO86" s="265"/>
      <c r="AJP86" s="265"/>
      <c r="AJQ86" s="265"/>
      <c r="AJR86" s="265"/>
      <c r="AJS86" s="265"/>
      <c r="AJT86" s="265"/>
      <c r="AJU86" s="265"/>
      <c r="AJV86" s="265"/>
      <c r="AJW86" s="265"/>
      <c r="AJX86" s="265"/>
      <c r="AJY86" s="265"/>
      <c r="AJZ86" s="265"/>
      <c r="AKA86" s="265"/>
      <c r="AKB86" s="265"/>
      <c r="AKC86" s="265"/>
      <c r="AKD86" s="265"/>
      <c r="AKE86" s="265"/>
      <c r="AKF86" s="265"/>
      <c r="AKG86" s="265"/>
      <c r="AKH86" s="265"/>
      <c r="AKI86" s="265"/>
      <c r="AKJ86" s="265"/>
      <c r="AKK86" s="265"/>
      <c r="AKL86" s="265"/>
      <c r="AKM86" s="265"/>
      <c r="AKN86" s="265"/>
      <c r="AKO86" s="265"/>
      <c r="AKP86" s="265"/>
      <c r="AKQ86" s="265"/>
      <c r="AKR86" s="265"/>
      <c r="AKS86" s="265"/>
      <c r="AKT86" s="265"/>
      <c r="AKU86" s="265"/>
      <c r="AKV86" s="265"/>
      <c r="AKW86" s="265"/>
      <c r="AKX86" s="265"/>
      <c r="AKY86" s="265"/>
      <c r="AKZ86" s="265"/>
      <c r="ALA86" s="265"/>
      <c r="ALB86" s="265"/>
      <c r="ALC86" s="265"/>
      <c r="ALD86" s="265"/>
      <c r="ALE86" s="265"/>
      <c r="ALF86" s="265"/>
      <c r="ALG86" s="265"/>
      <c r="ALH86" s="265"/>
      <c r="ALI86" s="265"/>
      <c r="ALJ86" s="265"/>
      <c r="ALK86" s="265"/>
      <c r="ALL86" s="265"/>
      <c r="ALM86" s="265"/>
      <c r="ALN86" s="265"/>
      <c r="ALO86" s="265"/>
      <c r="ALP86" s="265"/>
      <c r="ALQ86" s="265"/>
      <c r="ALR86" s="265"/>
      <c r="ALS86" s="265"/>
      <c r="ALT86" s="265"/>
      <c r="ALU86" s="265"/>
      <c r="ALV86" s="265"/>
      <c r="ALW86" s="265"/>
      <c r="ALX86" s="265"/>
      <c r="ALY86" s="265"/>
      <c r="ALZ86" s="265"/>
      <c r="AMA86" s="265"/>
      <c r="AMB86" s="265"/>
      <c r="AMC86" s="265"/>
      <c r="AMD86" s="265"/>
      <c r="AME86" s="265"/>
      <c r="AMF86" s="265"/>
      <c r="AMG86" s="265"/>
      <c r="AMH86" s="265"/>
      <c r="AMI86" s="265"/>
      <c r="AMJ86" s="265"/>
      <c r="AMK86" s="265"/>
      <c r="AML86" s="265"/>
      <c r="AMM86" s="265"/>
      <c r="AMN86" s="265"/>
      <c r="AMO86" s="265"/>
      <c r="AMP86" s="265"/>
      <c r="AMQ86" s="265"/>
      <c r="AMR86" s="265"/>
      <c r="AMS86" s="265"/>
      <c r="AMT86" s="265"/>
      <c r="AMU86" s="265"/>
      <c r="AMV86" s="265"/>
      <c r="AMW86" s="265"/>
      <c r="AMX86" s="265"/>
      <c r="AMY86" s="265"/>
      <c r="AMZ86" s="265"/>
      <c r="ANA86" s="265"/>
      <c r="ANB86" s="265"/>
      <c r="ANC86" s="265"/>
      <c r="AND86" s="265"/>
      <c r="ANE86" s="265"/>
      <c r="ANF86" s="265"/>
      <c r="ANG86" s="265"/>
      <c r="ANH86" s="265"/>
      <c r="ANI86" s="265"/>
      <c r="ANJ86" s="265"/>
      <c r="ANK86" s="265"/>
      <c r="ANL86" s="265"/>
      <c r="ANM86" s="265"/>
      <c r="ANN86" s="265"/>
      <c r="ANO86" s="265"/>
      <c r="ANP86" s="265"/>
      <c r="ANQ86" s="265"/>
      <c r="ANR86" s="265"/>
      <c r="ANS86" s="265"/>
      <c r="ANT86" s="265"/>
      <c r="ANU86" s="265"/>
      <c r="ANV86" s="265"/>
      <c r="ANW86" s="265"/>
      <c r="ANX86" s="265"/>
      <c r="ANY86" s="265"/>
      <c r="ANZ86" s="265"/>
      <c r="AOA86" s="265"/>
      <c r="AOB86" s="265"/>
      <c r="AOC86" s="265"/>
      <c r="AOD86" s="265"/>
      <c r="AOE86" s="265"/>
      <c r="AOF86" s="265"/>
      <c r="AOG86" s="265"/>
      <c r="AOH86" s="265"/>
      <c r="AOI86" s="265"/>
      <c r="AOJ86" s="265"/>
      <c r="AOK86" s="265"/>
      <c r="AOL86" s="265"/>
      <c r="AOM86" s="265"/>
      <c r="AON86" s="265"/>
      <c r="AOO86" s="265"/>
      <c r="AOP86" s="265"/>
      <c r="AOQ86" s="265"/>
      <c r="AOR86" s="265"/>
      <c r="AOS86" s="265"/>
      <c r="AOT86" s="265"/>
      <c r="AOU86" s="265"/>
      <c r="AOV86" s="265"/>
      <c r="AOW86" s="265"/>
      <c r="AOX86" s="265"/>
      <c r="AOY86" s="265"/>
      <c r="AOZ86" s="265"/>
      <c r="APA86" s="265"/>
      <c r="APB86" s="265"/>
      <c r="APC86" s="265"/>
      <c r="APD86" s="265"/>
      <c r="APE86" s="265"/>
      <c r="APF86" s="265"/>
      <c r="APG86" s="265"/>
      <c r="APH86" s="265"/>
      <c r="API86" s="265"/>
      <c r="APJ86" s="265"/>
      <c r="APK86" s="265"/>
      <c r="APL86" s="265"/>
      <c r="APM86" s="265"/>
      <c r="APN86" s="265"/>
      <c r="APO86" s="265"/>
      <c r="APP86" s="265"/>
      <c r="APQ86" s="265"/>
      <c r="APR86" s="265"/>
      <c r="APS86" s="265"/>
      <c r="APT86" s="265"/>
      <c r="APU86" s="265"/>
      <c r="APV86" s="265"/>
      <c r="APW86" s="265"/>
      <c r="APX86" s="265"/>
      <c r="APY86" s="265"/>
      <c r="APZ86" s="265"/>
    </row>
    <row r="87" spans="1:1118" s="269" customFormat="1" ht="27" customHeight="1" x14ac:dyDescent="0.2">
      <c r="A87" s="192" t="s">
        <v>1066</v>
      </c>
      <c r="B87" s="252">
        <v>21456.394719662607</v>
      </c>
      <c r="C87" s="252">
        <v>86806.466648276764</v>
      </c>
      <c r="D87" s="252">
        <v>1508.5462092773241</v>
      </c>
      <c r="E87" s="252">
        <v>2.0720568393326069</v>
      </c>
      <c r="F87" s="252">
        <v>17779.891098175529</v>
      </c>
      <c r="G87" s="252">
        <v>48.377376769058102</v>
      </c>
      <c r="H87" s="252">
        <v>18806.544330172528</v>
      </c>
      <c r="I87" s="252">
        <v>40832.780262161556</v>
      </c>
      <c r="J87" s="252">
        <v>19040.517111921763</v>
      </c>
      <c r="K87" s="252">
        <v>3590.8465475862404</v>
      </c>
      <c r="L87" s="252">
        <v>2722.0789968397062</v>
      </c>
      <c r="M87" s="252">
        <v>4325.0380257007191</v>
      </c>
      <c r="N87" s="252">
        <v>27.406947322416215</v>
      </c>
      <c r="O87" s="252">
        <v>216946.96033070557</v>
      </c>
      <c r="P87" s="252">
        <v>2047.6</v>
      </c>
      <c r="Q87"/>
      <c r="R87"/>
      <c r="S87"/>
      <c r="T87" s="750"/>
      <c r="U87"/>
      <c r="V87"/>
      <c r="W87"/>
      <c r="X87"/>
      <c r="Y87"/>
      <c r="Z87"/>
      <c r="AA87"/>
      <c r="AB87"/>
      <c r="AC87" s="7"/>
      <c r="AD87" s="7"/>
      <c r="AE87" s="7"/>
      <c r="AF87" s="7"/>
      <c r="AG87" s="7"/>
      <c r="AH87" s="7"/>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c r="BG87" s="265"/>
      <c r="BH87" s="265"/>
      <c r="BI87" s="265"/>
      <c r="BJ87" s="265"/>
      <c r="BK87" s="265"/>
      <c r="BL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c r="CU87" s="265"/>
      <c r="CV87" s="265"/>
      <c r="CW87" s="265"/>
      <c r="CX87" s="265"/>
      <c r="CY87" s="265"/>
      <c r="CZ87" s="265"/>
      <c r="DA87" s="265"/>
      <c r="DB87" s="265"/>
      <c r="DC87" s="265"/>
      <c r="DD87" s="265"/>
      <c r="DE87" s="265"/>
      <c r="DF87" s="265"/>
      <c r="DG87" s="265"/>
      <c r="DH87" s="265"/>
      <c r="DI87" s="265"/>
      <c r="DJ87" s="265"/>
      <c r="DK87" s="265"/>
      <c r="DL87" s="265"/>
      <c r="DM87" s="265"/>
      <c r="DN87" s="265"/>
      <c r="DO87" s="265"/>
      <c r="DP87" s="265"/>
      <c r="DQ87" s="265"/>
      <c r="DR87" s="265"/>
      <c r="DS87" s="265"/>
      <c r="DT87" s="265"/>
      <c r="DU87" s="265"/>
      <c r="DV87" s="265"/>
      <c r="DW87" s="265"/>
      <c r="DX87" s="265"/>
      <c r="DY87" s="265"/>
      <c r="DZ87" s="265"/>
      <c r="EA87" s="265"/>
      <c r="EB87" s="265"/>
      <c r="EC87" s="265"/>
      <c r="ED87" s="265"/>
      <c r="EE87" s="265"/>
      <c r="EF87" s="265"/>
      <c r="EG87" s="265"/>
      <c r="EH87" s="265"/>
      <c r="EI87" s="265"/>
      <c r="EJ87" s="265"/>
      <c r="EK87" s="265"/>
      <c r="EL87" s="265"/>
      <c r="EM87" s="265"/>
      <c r="EN87" s="265"/>
      <c r="EO87" s="265"/>
      <c r="EP87" s="265"/>
      <c r="EQ87" s="265"/>
      <c r="ER87" s="265"/>
      <c r="ES87" s="265"/>
      <c r="ET87" s="265"/>
      <c r="EU87" s="265"/>
      <c r="EV87" s="265"/>
      <c r="EW87" s="265"/>
      <c r="EX87" s="265"/>
      <c r="EY87" s="265"/>
      <c r="EZ87" s="265"/>
      <c r="FA87" s="265"/>
      <c r="FB87" s="265"/>
      <c r="FC87" s="265"/>
      <c r="FD87" s="265"/>
      <c r="FE87" s="265"/>
      <c r="FF87" s="265"/>
      <c r="FG87" s="265"/>
      <c r="FH87" s="265"/>
      <c r="FI87" s="265"/>
      <c r="FJ87" s="265"/>
      <c r="FK87" s="265"/>
      <c r="FL87" s="265"/>
      <c r="FM87" s="265"/>
      <c r="FN87" s="265"/>
      <c r="FO87" s="265"/>
      <c r="FP87" s="265"/>
      <c r="FQ87" s="265"/>
      <c r="FR87" s="265"/>
      <c r="FS87" s="265"/>
      <c r="FT87" s="265"/>
      <c r="FU87" s="265"/>
      <c r="FV87" s="265"/>
      <c r="FW87" s="265"/>
      <c r="FX87" s="265"/>
      <c r="FY87" s="265"/>
      <c r="FZ87" s="265"/>
      <c r="GA87" s="265"/>
      <c r="GB87" s="265"/>
      <c r="GC87" s="265"/>
      <c r="GD87" s="265"/>
      <c r="GE87" s="265"/>
      <c r="GF87" s="265"/>
      <c r="GG87" s="265"/>
      <c r="GH87" s="265"/>
      <c r="GI87" s="265"/>
      <c r="GJ87" s="265"/>
      <c r="GK87" s="265"/>
      <c r="GL87" s="265"/>
      <c r="GM87" s="265"/>
      <c r="GN87" s="265"/>
      <c r="GO87" s="265"/>
      <c r="GP87" s="265"/>
      <c r="GQ87" s="265"/>
      <c r="GR87" s="265"/>
      <c r="GS87" s="265"/>
      <c r="GT87" s="265"/>
      <c r="GU87" s="265"/>
      <c r="GV87" s="265"/>
      <c r="GW87" s="265"/>
      <c r="GX87" s="265"/>
      <c r="GY87" s="265"/>
      <c r="GZ87" s="265"/>
      <c r="HA87" s="265"/>
      <c r="HB87" s="265"/>
      <c r="HC87" s="265"/>
      <c r="HD87" s="265"/>
      <c r="HE87" s="265"/>
      <c r="HF87" s="265"/>
      <c r="HG87" s="265"/>
      <c r="HH87" s="265"/>
      <c r="HI87" s="265"/>
      <c r="HJ87" s="265"/>
      <c r="HK87" s="265"/>
      <c r="HL87" s="265"/>
      <c r="HM87" s="265"/>
      <c r="HN87" s="265"/>
      <c r="HO87" s="265"/>
      <c r="HP87" s="265"/>
      <c r="HQ87" s="265"/>
      <c r="HR87" s="265"/>
      <c r="HS87" s="265"/>
      <c r="HT87" s="265"/>
      <c r="HU87" s="265"/>
      <c r="HV87" s="265"/>
      <c r="HW87" s="265"/>
      <c r="HX87" s="265"/>
      <c r="HY87" s="265"/>
      <c r="HZ87" s="265"/>
      <c r="IA87" s="265"/>
      <c r="IB87" s="265"/>
      <c r="IC87" s="265"/>
      <c r="ID87" s="265"/>
      <c r="IE87" s="265"/>
      <c r="IF87" s="265"/>
      <c r="IG87" s="265"/>
      <c r="IH87" s="265"/>
      <c r="II87" s="265"/>
      <c r="IJ87" s="265"/>
      <c r="IK87" s="265"/>
      <c r="IL87" s="265"/>
      <c r="IM87" s="265"/>
      <c r="IN87" s="265"/>
      <c r="IO87" s="265"/>
      <c r="IP87" s="265"/>
      <c r="IQ87" s="265"/>
      <c r="IR87" s="265"/>
      <c r="IS87" s="265"/>
      <c r="IT87" s="265"/>
      <c r="IU87" s="265"/>
      <c r="IV87" s="265"/>
      <c r="IW87" s="265"/>
      <c r="IX87" s="265"/>
      <c r="IY87" s="265"/>
      <c r="IZ87" s="265"/>
      <c r="JA87" s="265"/>
      <c r="JB87" s="265"/>
      <c r="JC87" s="265"/>
      <c r="JD87" s="265"/>
      <c r="JE87" s="265"/>
      <c r="JF87" s="265"/>
      <c r="JG87" s="265"/>
      <c r="JH87" s="265"/>
      <c r="JI87" s="265"/>
      <c r="JJ87" s="265"/>
      <c r="JK87" s="265"/>
      <c r="JL87" s="265"/>
      <c r="JM87" s="265"/>
      <c r="JN87" s="265"/>
      <c r="JO87" s="265"/>
      <c r="JP87" s="265"/>
      <c r="JQ87" s="265"/>
      <c r="JR87" s="265"/>
      <c r="JS87" s="265"/>
      <c r="JT87" s="265"/>
      <c r="JU87" s="265"/>
      <c r="JV87" s="265"/>
      <c r="JW87" s="265"/>
      <c r="JX87" s="265"/>
      <c r="JY87" s="265"/>
      <c r="JZ87" s="265"/>
      <c r="KA87" s="265"/>
      <c r="KB87" s="265"/>
      <c r="KC87" s="265"/>
      <c r="KD87" s="265"/>
      <c r="KE87" s="265"/>
      <c r="KF87" s="265"/>
      <c r="KG87" s="265"/>
      <c r="KH87" s="265"/>
      <c r="KI87" s="265"/>
      <c r="KJ87" s="265"/>
      <c r="KK87" s="265"/>
      <c r="KL87" s="265"/>
      <c r="KM87" s="265"/>
      <c r="KN87" s="265"/>
      <c r="KO87" s="265"/>
      <c r="KP87" s="265"/>
      <c r="KQ87" s="265"/>
      <c r="KR87" s="265"/>
      <c r="KS87" s="265"/>
      <c r="KT87" s="265"/>
      <c r="KU87" s="265"/>
      <c r="KV87" s="265"/>
      <c r="KW87" s="265"/>
      <c r="KX87" s="265"/>
      <c r="KY87" s="265"/>
      <c r="KZ87" s="265"/>
      <c r="LA87" s="265"/>
      <c r="LB87" s="265"/>
      <c r="LC87" s="265"/>
      <c r="LD87" s="265"/>
      <c r="LE87" s="265"/>
      <c r="LF87" s="265"/>
      <c r="LG87" s="265"/>
      <c r="LH87" s="265"/>
      <c r="LI87" s="265"/>
      <c r="LJ87" s="265"/>
      <c r="LK87" s="265"/>
      <c r="LL87" s="265"/>
      <c r="LM87" s="265"/>
      <c r="LN87" s="265"/>
      <c r="LO87" s="265"/>
      <c r="LP87" s="265"/>
      <c r="LQ87" s="265"/>
      <c r="LR87" s="265"/>
      <c r="LS87" s="265"/>
      <c r="LT87" s="265"/>
      <c r="LU87" s="265"/>
      <c r="LV87" s="265"/>
      <c r="LW87" s="265"/>
      <c r="LX87" s="265"/>
      <c r="LY87" s="265"/>
      <c r="LZ87" s="265"/>
      <c r="MA87" s="265"/>
      <c r="MB87" s="265"/>
      <c r="MC87" s="265"/>
      <c r="MD87" s="265"/>
      <c r="ME87" s="265"/>
      <c r="MF87" s="265"/>
      <c r="MG87" s="265"/>
      <c r="MH87" s="265"/>
      <c r="MI87" s="265"/>
      <c r="MJ87" s="265"/>
      <c r="MK87" s="265"/>
      <c r="ML87" s="265"/>
      <c r="MM87" s="265"/>
      <c r="MN87" s="265"/>
      <c r="MO87" s="265"/>
      <c r="MP87" s="265"/>
      <c r="MQ87" s="265"/>
      <c r="MR87" s="265"/>
      <c r="MS87" s="265"/>
      <c r="MT87" s="265"/>
      <c r="MU87" s="265"/>
      <c r="MV87" s="265"/>
      <c r="MW87" s="265"/>
      <c r="MX87" s="265"/>
      <c r="MY87" s="265"/>
      <c r="MZ87" s="265"/>
      <c r="NA87" s="265"/>
      <c r="NB87" s="265"/>
      <c r="NC87" s="265"/>
      <c r="ND87" s="265"/>
      <c r="NE87" s="265"/>
      <c r="NF87" s="265"/>
      <c r="NG87" s="265"/>
      <c r="NH87" s="265"/>
      <c r="NI87" s="265"/>
      <c r="NJ87" s="265"/>
      <c r="NK87" s="265"/>
      <c r="NL87" s="265"/>
      <c r="NM87" s="265"/>
      <c r="NN87" s="265"/>
      <c r="NO87" s="265"/>
      <c r="NP87" s="265"/>
      <c r="NQ87" s="265"/>
      <c r="NR87" s="265"/>
      <c r="NS87" s="265"/>
      <c r="NT87" s="265"/>
      <c r="NU87" s="265"/>
      <c r="NV87" s="265"/>
      <c r="NW87" s="265"/>
      <c r="NX87" s="265"/>
      <c r="NY87" s="265"/>
      <c r="NZ87" s="265"/>
      <c r="OA87" s="265"/>
      <c r="OB87" s="265"/>
      <c r="OC87" s="265"/>
      <c r="OD87" s="265"/>
      <c r="OE87" s="265"/>
      <c r="OF87" s="265"/>
      <c r="OG87" s="265"/>
      <c r="OH87" s="265"/>
      <c r="OI87" s="265"/>
      <c r="OJ87" s="265"/>
      <c r="OK87" s="265"/>
      <c r="OL87" s="265"/>
      <c r="OM87" s="265"/>
      <c r="ON87" s="265"/>
      <c r="OO87" s="265"/>
      <c r="OP87" s="265"/>
      <c r="OQ87" s="265"/>
      <c r="OR87" s="265"/>
      <c r="OS87" s="265"/>
      <c r="OT87" s="265"/>
      <c r="OU87" s="265"/>
      <c r="OV87" s="265"/>
      <c r="OW87" s="265"/>
      <c r="OX87" s="265"/>
      <c r="OY87" s="265"/>
      <c r="OZ87" s="265"/>
      <c r="PA87" s="265"/>
      <c r="PB87" s="265"/>
      <c r="PC87" s="265"/>
      <c r="PD87" s="265"/>
      <c r="PE87" s="265"/>
      <c r="PF87" s="265"/>
      <c r="PG87" s="265"/>
      <c r="PH87" s="265"/>
      <c r="PI87" s="265"/>
      <c r="PJ87" s="265"/>
      <c r="PK87" s="265"/>
      <c r="PL87" s="265"/>
      <c r="PM87" s="265"/>
      <c r="PN87" s="265"/>
      <c r="PO87" s="265"/>
      <c r="PP87" s="265"/>
      <c r="PQ87" s="265"/>
      <c r="PR87" s="265"/>
      <c r="PS87" s="265"/>
      <c r="PT87" s="265"/>
      <c r="PU87" s="265"/>
      <c r="PV87" s="265"/>
      <c r="PW87" s="265"/>
      <c r="PX87" s="265"/>
      <c r="PY87" s="265"/>
      <c r="PZ87" s="265"/>
      <c r="QA87" s="265"/>
      <c r="QB87" s="265"/>
      <c r="QC87" s="265"/>
      <c r="QD87" s="265"/>
      <c r="QE87" s="265"/>
      <c r="QF87" s="265"/>
      <c r="QG87" s="265"/>
      <c r="QH87" s="265"/>
      <c r="QI87" s="265"/>
      <c r="QJ87" s="265"/>
      <c r="QK87" s="265"/>
      <c r="QL87" s="265"/>
      <c r="QM87" s="265"/>
      <c r="QN87" s="265"/>
      <c r="QO87" s="265"/>
      <c r="QP87" s="265"/>
      <c r="QQ87" s="265"/>
      <c r="QR87" s="265"/>
      <c r="QS87" s="265"/>
      <c r="QT87" s="265"/>
      <c r="QU87" s="265"/>
      <c r="QV87" s="265"/>
      <c r="QW87" s="265"/>
      <c r="QX87" s="265"/>
      <c r="QY87" s="265"/>
      <c r="QZ87" s="265"/>
      <c r="RA87" s="265"/>
      <c r="RB87" s="265"/>
      <c r="RC87" s="265"/>
      <c r="RD87" s="265"/>
      <c r="RE87" s="265"/>
      <c r="RF87" s="265"/>
      <c r="RG87" s="265"/>
      <c r="RH87" s="265"/>
      <c r="RI87" s="265"/>
      <c r="RJ87" s="265"/>
      <c r="RK87" s="265"/>
      <c r="RL87" s="265"/>
      <c r="RM87" s="265"/>
      <c r="RN87" s="265"/>
      <c r="RO87" s="265"/>
      <c r="RP87" s="265"/>
      <c r="RQ87" s="265"/>
      <c r="RR87" s="265"/>
      <c r="RS87" s="265"/>
      <c r="RT87" s="265"/>
      <c r="RU87" s="265"/>
      <c r="RV87" s="265"/>
      <c r="RW87" s="265"/>
      <c r="RX87" s="265"/>
      <c r="RY87" s="265"/>
      <c r="RZ87" s="265"/>
      <c r="SA87" s="265"/>
      <c r="SB87" s="265"/>
      <c r="SC87" s="265"/>
      <c r="SD87" s="265"/>
      <c r="SE87" s="265"/>
      <c r="SF87" s="265"/>
      <c r="SG87" s="265"/>
      <c r="SH87" s="265"/>
      <c r="SI87" s="265"/>
      <c r="SJ87" s="265"/>
      <c r="SK87" s="265"/>
      <c r="SL87" s="265"/>
      <c r="SM87" s="265"/>
      <c r="SN87" s="265"/>
      <c r="SO87" s="265"/>
      <c r="SP87" s="265"/>
      <c r="SQ87" s="265"/>
      <c r="SR87" s="265"/>
      <c r="SS87" s="265"/>
      <c r="ST87" s="265"/>
      <c r="SU87" s="265"/>
      <c r="SV87" s="265"/>
      <c r="SW87" s="265"/>
      <c r="SX87" s="265"/>
      <c r="SY87" s="265"/>
      <c r="SZ87" s="265"/>
      <c r="TA87" s="265"/>
      <c r="TB87" s="265"/>
      <c r="TC87" s="265"/>
      <c r="TD87" s="265"/>
      <c r="TE87" s="265"/>
      <c r="TF87" s="265"/>
      <c r="TG87" s="265"/>
      <c r="TH87" s="265"/>
      <c r="TI87" s="265"/>
      <c r="TJ87" s="265"/>
      <c r="TK87" s="265"/>
      <c r="TL87" s="265"/>
      <c r="TM87" s="265"/>
      <c r="TN87" s="265"/>
      <c r="TO87" s="265"/>
      <c r="TP87" s="265"/>
      <c r="TQ87" s="265"/>
      <c r="TR87" s="265"/>
      <c r="TS87" s="265"/>
      <c r="TT87" s="265"/>
      <c r="TU87" s="265"/>
      <c r="TV87" s="265"/>
      <c r="TW87" s="265"/>
      <c r="TX87" s="265"/>
      <c r="TY87" s="265"/>
      <c r="TZ87" s="265"/>
      <c r="UA87" s="265"/>
      <c r="UB87" s="265"/>
      <c r="UC87" s="265"/>
      <c r="UD87" s="265"/>
      <c r="UE87" s="265"/>
      <c r="UF87" s="265"/>
      <c r="UG87" s="265"/>
      <c r="UH87" s="265"/>
      <c r="UI87" s="265"/>
      <c r="UJ87" s="265"/>
      <c r="UK87" s="265"/>
      <c r="UL87" s="265"/>
      <c r="UM87" s="265"/>
      <c r="UN87" s="265"/>
      <c r="UO87" s="265"/>
      <c r="UP87" s="265"/>
      <c r="UQ87" s="265"/>
      <c r="UR87" s="265"/>
      <c r="US87" s="265"/>
      <c r="UT87" s="265"/>
      <c r="UU87" s="265"/>
      <c r="UV87" s="265"/>
      <c r="UW87" s="265"/>
      <c r="UX87" s="265"/>
      <c r="UY87" s="265"/>
      <c r="UZ87" s="265"/>
      <c r="VA87" s="265"/>
      <c r="VB87" s="265"/>
      <c r="VC87" s="265"/>
      <c r="VD87" s="265"/>
      <c r="VE87" s="265"/>
      <c r="VF87" s="265"/>
      <c r="VG87" s="265"/>
      <c r="VH87" s="265"/>
      <c r="VI87" s="265"/>
      <c r="VJ87" s="265"/>
      <c r="VK87" s="265"/>
      <c r="VL87" s="265"/>
      <c r="VM87" s="265"/>
      <c r="VN87" s="265"/>
      <c r="VO87" s="265"/>
      <c r="VP87" s="265"/>
      <c r="VQ87" s="265"/>
      <c r="VR87" s="265"/>
      <c r="VS87" s="265"/>
      <c r="VT87" s="265"/>
      <c r="VU87" s="265"/>
      <c r="VV87" s="265"/>
      <c r="VW87" s="265"/>
      <c r="VX87" s="265"/>
      <c r="VY87" s="265"/>
      <c r="VZ87" s="265"/>
      <c r="WA87" s="265"/>
      <c r="WB87" s="265"/>
      <c r="WC87" s="265"/>
      <c r="WD87" s="265"/>
      <c r="WE87" s="265"/>
      <c r="WF87" s="265"/>
      <c r="WG87" s="265"/>
      <c r="WH87" s="265"/>
      <c r="WI87" s="265"/>
      <c r="WJ87" s="265"/>
      <c r="WK87" s="265"/>
      <c r="WL87" s="265"/>
      <c r="WM87" s="265"/>
      <c r="WN87" s="265"/>
      <c r="WO87" s="265"/>
      <c r="WP87" s="265"/>
      <c r="WQ87" s="265"/>
      <c r="WR87" s="265"/>
      <c r="WS87" s="265"/>
      <c r="WT87" s="265"/>
      <c r="WU87" s="265"/>
      <c r="WV87" s="265"/>
      <c r="WW87" s="265"/>
      <c r="WX87" s="265"/>
      <c r="WY87" s="265"/>
      <c r="WZ87" s="265"/>
      <c r="XA87" s="265"/>
      <c r="XB87" s="265"/>
      <c r="XC87" s="265"/>
      <c r="XD87" s="265"/>
      <c r="XE87" s="265"/>
      <c r="XF87" s="265"/>
      <c r="XG87" s="265"/>
      <c r="XH87" s="265"/>
      <c r="XI87" s="265"/>
      <c r="XJ87" s="265"/>
      <c r="XK87" s="265"/>
      <c r="XL87" s="265"/>
      <c r="XM87" s="265"/>
      <c r="XN87" s="265"/>
      <c r="XO87" s="265"/>
      <c r="XP87" s="265"/>
      <c r="XQ87" s="265"/>
      <c r="XR87" s="265"/>
      <c r="XS87" s="265"/>
      <c r="XT87" s="265"/>
      <c r="XU87" s="265"/>
      <c r="XV87" s="265"/>
      <c r="XW87" s="265"/>
      <c r="XX87" s="265"/>
      <c r="XY87" s="265"/>
      <c r="XZ87" s="265"/>
      <c r="YA87" s="265"/>
      <c r="YB87" s="265"/>
      <c r="YC87" s="265"/>
      <c r="YD87" s="265"/>
      <c r="YE87" s="265"/>
      <c r="YF87" s="265"/>
      <c r="YG87" s="265"/>
      <c r="YH87" s="265"/>
      <c r="YI87" s="265"/>
      <c r="YJ87" s="265"/>
      <c r="YK87" s="265"/>
      <c r="YL87" s="265"/>
      <c r="YM87" s="265"/>
      <c r="YN87" s="265"/>
      <c r="YO87" s="265"/>
      <c r="YP87" s="265"/>
      <c r="YQ87" s="265"/>
      <c r="YR87" s="265"/>
      <c r="YS87" s="265"/>
      <c r="YT87" s="265"/>
      <c r="YU87" s="265"/>
      <c r="YV87" s="265"/>
      <c r="YW87" s="265"/>
      <c r="YX87" s="265"/>
      <c r="YY87" s="265"/>
      <c r="YZ87" s="265"/>
      <c r="ZA87" s="265"/>
      <c r="ZB87" s="265"/>
      <c r="ZC87" s="265"/>
      <c r="ZD87" s="265"/>
      <c r="ZE87" s="265"/>
      <c r="ZF87" s="265"/>
      <c r="ZG87" s="265"/>
      <c r="ZH87" s="265"/>
      <c r="ZI87" s="265"/>
      <c r="ZJ87" s="265"/>
      <c r="ZK87" s="265"/>
      <c r="ZL87" s="265"/>
      <c r="ZM87" s="265"/>
      <c r="ZN87" s="265"/>
      <c r="ZO87" s="265"/>
      <c r="ZP87" s="265"/>
      <c r="ZQ87" s="265"/>
      <c r="ZR87" s="265"/>
      <c r="ZS87" s="265"/>
      <c r="ZT87" s="265"/>
      <c r="ZU87" s="265"/>
      <c r="ZV87" s="265"/>
      <c r="ZW87" s="265"/>
      <c r="ZX87" s="265"/>
      <c r="ZY87" s="265"/>
      <c r="ZZ87" s="265"/>
      <c r="AAA87" s="265"/>
      <c r="AAB87" s="265"/>
      <c r="AAC87" s="265"/>
      <c r="AAD87" s="265"/>
      <c r="AAE87" s="265"/>
      <c r="AAF87" s="265"/>
      <c r="AAG87" s="265"/>
      <c r="AAH87" s="265"/>
      <c r="AAI87" s="265"/>
      <c r="AAJ87" s="265"/>
      <c r="AAK87" s="265"/>
      <c r="AAL87" s="265"/>
      <c r="AAM87" s="265"/>
      <c r="AAN87" s="265"/>
      <c r="AAO87" s="265"/>
      <c r="AAP87" s="265"/>
      <c r="AAQ87" s="265"/>
      <c r="AAR87" s="265"/>
      <c r="AAS87" s="265"/>
      <c r="AAT87" s="265"/>
      <c r="AAU87" s="265"/>
      <c r="AAV87" s="265"/>
      <c r="AAW87" s="265"/>
      <c r="AAX87" s="265"/>
      <c r="AAY87" s="265"/>
      <c r="AAZ87" s="265"/>
      <c r="ABA87" s="265"/>
      <c r="ABB87" s="265"/>
      <c r="ABC87" s="265"/>
      <c r="ABD87" s="265"/>
      <c r="ABE87" s="265"/>
      <c r="ABF87" s="265"/>
      <c r="ABG87" s="265"/>
      <c r="ABH87" s="265"/>
      <c r="ABI87" s="265"/>
      <c r="ABJ87" s="265"/>
      <c r="ABK87" s="265"/>
      <c r="ABL87" s="265"/>
      <c r="ABM87" s="265"/>
      <c r="ABN87" s="265"/>
      <c r="ABO87" s="265"/>
      <c r="ABP87" s="265"/>
      <c r="ABQ87" s="265"/>
      <c r="ABR87" s="265"/>
      <c r="ABS87" s="265"/>
      <c r="ABT87" s="265"/>
      <c r="ABU87" s="265"/>
      <c r="ABV87" s="265"/>
      <c r="ABW87" s="265"/>
      <c r="ABX87" s="265"/>
      <c r="ABY87" s="265"/>
      <c r="ABZ87" s="265"/>
      <c r="ACA87" s="265"/>
      <c r="ACB87" s="265"/>
      <c r="ACC87" s="265"/>
      <c r="ACD87" s="265"/>
      <c r="ACE87" s="265"/>
      <c r="ACF87" s="265"/>
      <c r="ACG87" s="265"/>
      <c r="ACH87" s="265"/>
      <c r="ACI87" s="265"/>
      <c r="ACJ87" s="265"/>
      <c r="ACK87" s="265"/>
      <c r="ACL87" s="265"/>
      <c r="ACM87" s="265"/>
      <c r="ACN87" s="265"/>
      <c r="ACO87" s="265"/>
      <c r="ACP87" s="265"/>
      <c r="ACQ87" s="265"/>
      <c r="ACR87" s="265"/>
      <c r="ACS87" s="265"/>
      <c r="ACT87" s="265"/>
      <c r="ACU87" s="265"/>
      <c r="ACV87" s="265"/>
      <c r="ACW87" s="265"/>
      <c r="ACX87" s="265"/>
      <c r="ACY87" s="265"/>
      <c r="ACZ87" s="265"/>
      <c r="ADA87" s="265"/>
      <c r="ADB87" s="265"/>
      <c r="ADC87" s="265"/>
      <c r="ADD87" s="265"/>
      <c r="ADE87" s="265"/>
      <c r="ADF87" s="265"/>
      <c r="ADG87" s="265"/>
      <c r="ADH87" s="265"/>
      <c r="ADI87" s="265"/>
      <c r="ADJ87" s="265"/>
      <c r="ADK87" s="265"/>
      <c r="ADL87" s="265"/>
      <c r="ADM87" s="265"/>
      <c r="ADN87" s="265"/>
      <c r="ADO87" s="265"/>
      <c r="ADP87" s="265"/>
      <c r="ADQ87" s="265"/>
      <c r="ADR87" s="265"/>
      <c r="ADS87" s="265"/>
      <c r="ADT87" s="265"/>
      <c r="ADU87" s="265"/>
      <c r="ADV87" s="265"/>
      <c r="ADW87" s="265"/>
      <c r="ADX87" s="265"/>
      <c r="ADY87" s="265"/>
      <c r="ADZ87" s="265"/>
      <c r="AEA87" s="265"/>
      <c r="AEB87" s="265"/>
      <c r="AEC87" s="265"/>
      <c r="AED87" s="265"/>
      <c r="AEE87" s="265"/>
      <c r="AEF87" s="265"/>
      <c r="AEG87" s="265"/>
      <c r="AEH87" s="265"/>
      <c r="AEI87" s="265"/>
      <c r="AEJ87" s="265"/>
      <c r="AEK87" s="265"/>
      <c r="AEL87" s="265"/>
      <c r="AEM87" s="265"/>
      <c r="AEN87" s="265"/>
      <c r="AEO87" s="265"/>
      <c r="AEP87" s="265"/>
      <c r="AEQ87" s="265"/>
      <c r="AER87" s="265"/>
      <c r="AES87" s="265"/>
      <c r="AET87" s="265"/>
      <c r="AEU87" s="265"/>
      <c r="AEV87" s="265"/>
      <c r="AEW87" s="265"/>
      <c r="AEX87" s="265"/>
      <c r="AEY87" s="265"/>
      <c r="AEZ87" s="265"/>
      <c r="AFA87" s="265"/>
      <c r="AFB87" s="265"/>
      <c r="AFC87" s="265"/>
      <c r="AFD87" s="265"/>
      <c r="AFE87" s="265"/>
      <c r="AFF87" s="265"/>
      <c r="AFG87" s="265"/>
      <c r="AFH87" s="265"/>
      <c r="AFI87" s="265"/>
      <c r="AFJ87" s="265"/>
      <c r="AFK87" s="265"/>
      <c r="AFL87" s="265"/>
      <c r="AFM87" s="265"/>
      <c r="AFN87" s="265"/>
      <c r="AFO87" s="265"/>
      <c r="AFP87" s="265"/>
      <c r="AFQ87" s="265"/>
      <c r="AFR87" s="265"/>
      <c r="AFS87" s="265"/>
      <c r="AFT87" s="265"/>
      <c r="AFU87" s="265"/>
      <c r="AFV87" s="265"/>
      <c r="AFW87" s="265"/>
      <c r="AFX87" s="265"/>
      <c r="AFY87" s="265"/>
      <c r="AFZ87" s="265"/>
      <c r="AGA87" s="265"/>
      <c r="AGB87" s="265"/>
      <c r="AGC87" s="265"/>
      <c r="AGD87" s="265"/>
      <c r="AGE87" s="265"/>
      <c r="AGF87" s="265"/>
      <c r="AGG87" s="265"/>
      <c r="AGH87" s="265"/>
      <c r="AGI87" s="265"/>
      <c r="AGJ87" s="265"/>
      <c r="AGK87" s="265"/>
      <c r="AGL87" s="265"/>
      <c r="AGM87" s="265"/>
      <c r="AGN87" s="265"/>
      <c r="AGO87" s="265"/>
      <c r="AGP87" s="265"/>
      <c r="AGQ87" s="265"/>
      <c r="AGR87" s="265"/>
      <c r="AGS87" s="265"/>
      <c r="AGT87" s="265"/>
      <c r="AGU87" s="265"/>
      <c r="AGV87" s="265"/>
      <c r="AGW87" s="265"/>
      <c r="AGX87" s="265"/>
      <c r="AGY87" s="265"/>
      <c r="AGZ87" s="265"/>
      <c r="AHA87" s="265"/>
      <c r="AHB87" s="265"/>
      <c r="AHC87" s="265"/>
      <c r="AHD87" s="265"/>
      <c r="AHE87" s="265"/>
      <c r="AHF87" s="265"/>
      <c r="AHG87" s="265"/>
      <c r="AHH87" s="265"/>
      <c r="AHI87" s="265"/>
      <c r="AHJ87" s="265"/>
      <c r="AHK87" s="265"/>
      <c r="AHL87" s="265"/>
      <c r="AHM87" s="265"/>
      <c r="AHN87" s="265"/>
      <c r="AHO87" s="265"/>
      <c r="AHP87" s="265"/>
      <c r="AHQ87" s="265"/>
      <c r="AHR87" s="265"/>
      <c r="AHS87" s="265"/>
      <c r="AHT87" s="265"/>
      <c r="AHU87" s="265"/>
      <c r="AHV87" s="265"/>
      <c r="AHW87" s="265"/>
      <c r="AHX87" s="265"/>
      <c r="AHY87" s="265"/>
      <c r="AHZ87" s="265"/>
      <c r="AIA87" s="265"/>
      <c r="AIB87" s="265"/>
      <c r="AIC87" s="265"/>
      <c r="AID87" s="265"/>
      <c r="AIE87" s="265"/>
      <c r="AIF87" s="265"/>
      <c r="AIG87" s="265"/>
      <c r="AIH87" s="265"/>
      <c r="AII87" s="265"/>
      <c r="AIJ87" s="265"/>
      <c r="AIK87" s="265"/>
      <c r="AIL87" s="265"/>
      <c r="AIM87" s="265"/>
      <c r="AIN87" s="265"/>
      <c r="AIO87" s="265"/>
      <c r="AIP87" s="265"/>
      <c r="AIQ87" s="265"/>
      <c r="AIR87" s="265"/>
      <c r="AIS87" s="265"/>
      <c r="AIT87" s="265"/>
      <c r="AIU87" s="265"/>
      <c r="AIV87" s="265"/>
      <c r="AIW87" s="265"/>
      <c r="AIX87" s="265"/>
      <c r="AIY87" s="265"/>
      <c r="AIZ87" s="265"/>
      <c r="AJA87" s="265"/>
      <c r="AJB87" s="265"/>
      <c r="AJC87" s="265"/>
      <c r="AJD87" s="265"/>
      <c r="AJE87" s="265"/>
      <c r="AJF87" s="265"/>
      <c r="AJG87" s="265"/>
      <c r="AJH87" s="265"/>
      <c r="AJI87" s="265"/>
      <c r="AJJ87" s="265"/>
      <c r="AJK87" s="265"/>
      <c r="AJL87" s="265"/>
      <c r="AJM87" s="265"/>
      <c r="AJN87" s="265"/>
      <c r="AJO87" s="265"/>
      <c r="AJP87" s="265"/>
      <c r="AJQ87" s="265"/>
      <c r="AJR87" s="265"/>
      <c r="AJS87" s="265"/>
      <c r="AJT87" s="265"/>
      <c r="AJU87" s="265"/>
      <c r="AJV87" s="265"/>
      <c r="AJW87" s="265"/>
      <c r="AJX87" s="265"/>
      <c r="AJY87" s="265"/>
      <c r="AJZ87" s="265"/>
      <c r="AKA87" s="265"/>
      <c r="AKB87" s="265"/>
      <c r="AKC87" s="265"/>
      <c r="AKD87" s="265"/>
      <c r="AKE87" s="265"/>
      <c r="AKF87" s="265"/>
      <c r="AKG87" s="265"/>
      <c r="AKH87" s="265"/>
      <c r="AKI87" s="265"/>
      <c r="AKJ87" s="265"/>
      <c r="AKK87" s="265"/>
      <c r="AKL87" s="265"/>
      <c r="AKM87" s="265"/>
      <c r="AKN87" s="265"/>
      <c r="AKO87" s="265"/>
      <c r="AKP87" s="265"/>
      <c r="AKQ87" s="265"/>
      <c r="AKR87" s="265"/>
      <c r="AKS87" s="265"/>
      <c r="AKT87" s="265"/>
      <c r="AKU87" s="265"/>
      <c r="AKV87" s="265"/>
      <c r="AKW87" s="265"/>
      <c r="AKX87" s="265"/>
      <c r="AKY87" s="265"/>
      <c r="AKZ87" s="265"/>
      <c r="ALA87" s="265"/>
      <c r="ALB87" s="265"/>
      <c r="ALC87" s="265"/>
      <c r="ALD87" s="265"/>
      <c r="ALE87" s="265"/>
      <c r="ALF87" s="265"/>
      <c r="ALG87" s="265"/>
      <c r="ALH87" s="265"/>
      <c r="ALI87" s="265"/>
      <c r="ALJ87" s="265"/>
      <c r="ALK87" s="265"/>
      <c r="ALL87" s="265"/>
      <c r="ALM87" s="265"/>
      <c r="ALN87" s="265"/>
      <c r="ALO87" s="265"/>
      <c r="ALP87" s="265"/>
      <c r="ALQ87" s="265"/>
      <c r="ALR87" s="265"/>
      <c r="ALS87" s="265"/>
      <c r="ALT87" s="265"/>
      <c r="ALU87" s="265"/>
      <c r="ALV87" s="265"/>
      <c r="ALW87" s="265"/>
      <c r="ALX87" s="265"/>
      <c r="ALY87" s="265"/>
      <c r="ALZ87" s="265"/>
      <c r="AMA87" s="265"/>
      <c r="AMB87" s="265"/>
      <c r="AMC87" s="265"/>
      <c r="AMD87" s="265"/>
      <c r="AME87" s="265"/>
      <c r="AMF87" s="265"/>
      <c r="AMG87" s="265"/>
      <c r="AMH87" s="265"/>
      <c r="AMI87" s="265"/>
      <c r="AMJ87" s="265"/>
      <c r="AMK87" s="265"/>
      <c r="AML87" s="265"/>
      <c r="AMM87" s="265"/>
      <c r="AMN87" s="265"/>
      <c r="AMO87" s="265"/>
      <c r="AMP87" s="265"/>
      <c r="AMQ87" s="265"/>
      <c r="AMR87" s="265"/>
      <c r="AMS87" s="265"/>
      <c r="AMT87" s="265"/>
      <c r="AMU87" s="265"/>
      <c r="AMV87" s="265"/>
      <c r="AMW87" s="265"/>
      <c r="AMX87" s="265"/>
      <c r="AMY87" s="265"/>
      <c r="AMZ87" s="265"/>
      <c r="ANA87" s="265"/>
      <c r="ANB87" s="265"/>
      <c r="ANC87" s="265"/>
      <c r="AND87" s="265"/>
      <c r="ANE87" s="265"/>
      <c r="ANF87" s="265"/>
      <c r="ANG87" s="265"/>
      <c r="ANH87" s="265"/>
      <c r="ANI87" s="265"/>
      <c r="ANJ87" s="265"/>
      <c r="ANK87" s="265"/>
      <c r="ANL87" s="265"/>
      <c r="ANM87" s="265"/>
      <c r="ANN87" s="265"/>
      <c r="ANO87" s="265"/>
      <c r="ANP87" s="265"/>
      <c r="ANQ87" s="265"/>
      <c r="ANR87" s="265"/>
      <c r="ANS87" s="265"/>
      <c r="ANT87" s="265"/>
      <c r="ANU87" s="265"/>
      <c r="ANV87" s="265"/>
      <c r="ANW87" s="265"/>
      <c r="ANX87" s="265"/>
      <c r="ANY87" s="265"/>
      <c r="ANZ87" s="265"/>
      <c r="AOA87" s="265"/>
      <c r="AOB87" s="265"/>
      <c r="AOC87" s="265"/>
      <c r="AOD87" s="265"/>
      <c r="AOE87" s="265"/>
      <c r="AOF87" s="265"/>
      <c r="AOG87" s="265"/>
      <c r="AOH87" s="265"/>
      <c r="AOI87" s="265"/>
      <c r="AOJ87" s="265"/>
      <c r="AOK87" s="265"/>
      <c r="AOL87" s="265"/>
      <c r="AOM87" s="265"/>
      <c r="AON87" s="265"/>
      <c r="AOO87" s="265"/>
      <c r="AOP87" s="265"/>
      <c r="AOQ87" s="265"/>
      <c r="AOR87" s="265"/>
      <c r="AOS87" s="265"/>
      <c r="AOT87" s="265"/>
      <c r="AOU87" s="265"/>
      <c r="AOV87" s="265"/>
      <c r="AOW87" s="265"/>
      <c r="AOX87" s="265"/>
      <c r="AOY87" s="265"/>
      <c r="AOZ87" s="265"/>
      <c r="APA87" s="265"/>
      <c r="APB87" s="265"/>
      <c r="APC87" s="265"/>
      <c r="APD87" s="265"/>
      <c r="APE87" s="265"/>
      <c r="APF87" s="265"/>
      <c r="APG87" s="265"/>
      <c r="APH87" s="265"/>
      <c r="API87" s="265"/>
      <c r="APJ87" s="265"/>
      <c r="APK87" s="265"/>
      <c r="APL87" s="265"/>
      <c r="APM87" s="265"/>
      <c r="APN87" s="265"/>
      <c r="APO87" s="265"/>
      <c r="APP87" s="265"/>
      <c r="APQ87" s="265"/>
      <c r="APR87" s="265"/>
      <c r="APS87" s="265"/>
      <c r="APT87" s="265"/>
      <c r="APU87" s="265"/>
      <c r="APV87" s="265"/>
      <c r="APW87" s="265"/>
      <c r="APX87" s="265"/>
      <c r="APY87" s="265"/>
      <c r="APZ87" s="265"/>
    </row>
    <row r="88" spans="1:1118" s="269" customFormat="1" ht="34" x14ac:dyDescent="0.15">
      <c r="A88" s="65" t="s">
        <v>805</v>
      </c>
      <c r="B88" s="68">
        <f>SUM(B62:B87)</f>
        <v>53738.055730997163</v>
      </c>
      <c r="C88" s="68">
        <f t="shared" ref="C88:P88" si="1">SUM(C62:C87)</f>
        <v>334825.36718851951</v>
      </c>
      <c r="D88" s="68">
        <f t="shared" si="1"/>
        <v>4406.9903896448122</v>
      </c>
      <c r="E88" s="68">
        <f t="shared" si="1"/>
        <v>2.9038478898564679</v>
      </c>
      <c r="F88" s="68">
        <f t="shared" si="1"/>
        <v>97713.391940548128</v>
      </c>
      <c r="G88" s="68">
        <f t="shared" si="1"/>
        <v>346.88764272482535</v>
      </c>
      <c r="H88" s="68">
        <f t="shared" si="1"/>
        <v>107426.94804471948</v>
      </c>
      <c r="I88" s="68">
        <f t="shared" si="1"/>
        <v>142101.85546006192</v>
      </c>
      <c r="J88" s="68">
        <f t="shared" si="1"/>
        <v>43706.749234030889</v>
      </c>
      <c r="K88" s="68">
        <f t="shared" si="1"/>
        <v>23810.006117939931</v>
      </c>
      <c r="L88" s="68">
        <f t="shared" si="1"/>
        <v>11808.158899108059</v>
      </c>
      <c r="M88" s="68">
        <f t="shared" si="1"/>
        <v>19420.974436629818</v>
      </c>
      <c r="N88" s="68">
        <f t="shared" si="1"/>
        <v>216.3328788015946</v>
      </c>
      <c r="O88" s="68">
        <f t="shared" si="1"/>
        <v>839524.621811616</v>
      </c>
      <c r="P88" s="68">
        <f t="shared" si="1"/>
        <v>20073.986154003087</v>
      </c>
      <c r="Q88"/>
      <c r="R88"/>
      <c r="S88" s="193"/>
      <c r="T88" s="750"/>
      <c r="U88"/>
      <c r="V88"/>
      <c r="W88"/>
      <c r="X88"/>
      <c r="Y88"/>
      <c r="Z88"/>
      <c r="AA88" s="7"/>
      <c r="AB88" s="7"/>
      <c r="AC88"/>
      <c r="AD88"/>
      <c r="AE88"/>
      <c r="AF88"/>
      <c r="AG88"/>
      <c r="AH88"/>
      <c r="AI88" s="265"/>
      <c r="AJ88" s="265"/>
      <c r="AK88" s="265"/>
      <c r="AL88" s="265"/>
      <c r="AM88" s="265"/>
      <c r="AN88" s="265"/>
      <c r="AO88" s="265"/>
      <c r="AP88" s="265"/>
      <c r="AQ88" s="265"/>
      <c r="AR88" s="265"/>
      <c r="AS88" s="265"/>
      <c r="AT88" s="265"/>
      <c r="AU88" s="265"/>
      <c r="AV88" s="265"/>
      <c r="AW88" s="265"/>
      <c r="AX88" s="265"/>
      <c r="AY88" s="265"/>
      <c r="AZ88" s="265"/>
      <c r="BA88" s="265"/>
      <c r="BB88" s="265"/>
      <c r="BC88" s="265"/>
      <c r="BD88" s="265"/>
      <c r="BE88" s="265"/>
      <c r="BF88" s="265"/>
      <c r="BG88" s="265"/>
      <c r="BH88" s="265"/>
      <c r="BI88" s="265"/>
      <c r="BJ88" s="265"/>
      <c r="BK88" s="265"/>
      <c r="BL88" s="265"/>
      <c r="BM88" s="265"/>
      <c r="BN88" s="265"/>
      <c r="BO88" s="265"/>
      <c r="BP88" s="265"/>
      <c r="BQ88" s="265"/>
      <c r="BR88" s="265"/>
      <c r="BS88" s="265"/>
      <c r="BT88" s="265"/>
      <c r="BU88" s="265"/>
      <c r="BV88" s="265"/>
      <c r="BW88" s="265"/>
      <c r="BX88" s="265"/>
      <c r="BY88" s="265"/>
      <c r="BZ88" s="265"/>
      <c r="CA88" s="265"/>
      <c r="CB88" s="265"/>
      <c r="CC88" s="265"/>
      <c r="CD88" s="265"/>
      <c r="CE88" s="265"/>
      <c r="CF88" s="265"/>
      <c r="CG88" s="265"/>
      <c r="CH88" s="265"/>
      <c r="CI88" s="265"/>
      <c r="CJ88" s="265"/>
      <c r="CK88" s="265"/>
      <c r="CL88" s="265"/>
      <c r="CM88" s="265"/>
      <c r="CN88" s="265"/>
      <c r="CO88" s="265"/>
      <c r="CP88" s="265"/>
      <c r="CQ88" s="265"/>
      <c r="CR88" s="265"/>
      <c r="CS88" s="265"/>
      <c r="CT88" s="265"/>
      <c r="CU88" s="265"/>
      <c r="CV88" s="265"/>
      <c r="CW88" s="265"/>
      <c r="CX88" s="265"/>
      <c r="CY88" s="265"/>
      <c r="CZ88" s="265"/>
      <c r="DA88" s="265"/>
      <c r="DB88" s="265"/>
      <c r="DC88" s="265"/>
      <c r="DD88" s="265"/>
      <c r="DE88" s="265"/>
      <c r="DF88" s="265"/>
      <c r="DG88" s="265"/>
      <c r="DH88" s="265"/>
      <c r="DI88" s="265"/>
      <c r="DJ88" s="265"/>
      <c r="DK88" s="265"/>
      <c r="DL88" s="265"/>
      <c r="DM88" s="265"/>
      <c r="DN88" s="265"/>
      <c r="DO88" s="265"/>
      <c r="DP88" s="265"/>
      <c r="DQ88" s="265"/>
      <c r="DR88" s="265"/>
      <c r="DS88" s="265"/>
      <c r="DT88" s="265"/>
      <c r="DU88" s="265"/>
      <c r="DV88" s="265"/>
      <c r="DW88" s="265"/>
      <c r="DX88" s="265"/>
      <c r="DY88" s="265"/>
      <c r="DZ88" s="265"/>
      <c r="EA88" s="265"/>
      <c r="EB88" s="265"/>
      <c r="EC88" s="265"/>
      <c r="ED88" s="265"/>
      <c r="EE88" s="265"/>
      <c r="EF88" s="265"/>
      <c r="EG88" s="265"/>
      <c r="EH88" s="265"/>
      <c r="EI88" s="265"/>
      <c r="EJ88" s="265"/>
      <c r="EK88" s="265"/>
      <c r="EL88" s="265"/>
      <c r="EM88" s="265"/>
      <c r="EN88" s="265"/>
      <c r="EO88" s="265"/>
      <c r="EP88" s="265"/>
      <c r="EQ88" s="265"/>
      <c r="ER88" s="265"/>
      <c r="ES88" s="265"/>
      <c r="ET88" s="265"/>
      <c r="EU88" s="265"/>
      <c r="EV88" s="265"/>
      <c r="EW88" s="265"/>
      <c r="EX88" s="265"/>
      <c r="EY88" s="265"/>
      <c r="EZ88" s="265"/>
      <c r="FA88" s="265"/>
      <c r="FB88" s="265"/>
      <c r="FC88" s="265"/>
      <c r="FD88" s="265"/>
      <c r="FE88" s="265"/>
      <c r="FF88" s="265"/>
      <c r="FG88" s="265"/>
      <c r="FH88" s="265"/>
      <c r="FI88" s="265"/>
      <c r="FJ88" s="265"/>
      <c r="FK88" s="265"/>
      <c r="FL88" s="265"/>
      <c r="FM88" s="265"/>
      <c r="FN88" s="265"/>
      <c r="FO88" s="265"/>
      <c r="FP88" s="265"/>
      <c r="FQ88" s="265"/>
      <c r="FR88" s="265"/>
      <c r="FS88" s="265"/>
      <c r="FT88" s="265"/>
      <c r="FU88" s="265"/>
      <c r="FV88" s="265"/>
      <c r="FW88" s="265"/>
      <c r="FX88" s="265"/>
      <c r="FY88" s="265"/>
      <c r="FZ88" s="265"/>
      <c r="GA88" s="265"/>
      <c r="GB88" s="265"/>
      <c r="GC88" s="265"/>
      <c r="GD88" s="265"/>
      <c r="GE88" s="265"/>
      <c r="GF88" s="265"/>
      <c r="GG88" s="265"/>
      <c r="GH88" s="265"/>
      <c r="GI88" s="265"/>
      <c r="GJ88" s="265"/>
      <c r="GK88" s="265"/>
      <c r="GL88" s="265"/>
      <c r="GM88" s="265"/>
      <c r="GN88" s="265"/>
      <c r="GO88" s="265"/>
      <c r="GP88" s="265"/>
      <c r="GQ88" s="265"/>
      <c r="GR88" s="265"/>
      <c r="GS88" s="265"/>
      <c r="GT88" s="265"/>
      <c r="GU88" s="265"/>
      <c r="GV88" s="265"/>
      <c r="GW88" s="265"/>
      <c r="GX88" s="265"/>
      <c r="GY88" s="265"/>
      <c r="GZ88" s="265"/>
      <c r="HA88" s="265"/>
      <c r="HB88" s="265"/>
      <c r="HC88" s="265"/>
      <c r="HD88" s="265"/>
      <c r="HE88" s="265"/>
      <c r="HF88" s="265"/>
      <c r="HG88" s="265"/>
      <c r="HH88" s="265"/>
      <c r="HI88" s="265"/>
      <c r="HJ88" s="265"/>
      <c r="HK88" s="265"/>
      <c r="HL88" s="265"/>
      <c r="HM88" s="265"/>
      <c r="HN88" s="265"/>
      <c r="HO88" s="265"/>
      <c r="HP88" s="265"/>
      <c r="HQ88" s="265"/>
      <c r="HR88" s="265"/>
      <c r="HS88" s="265"/>
      <c r="HT88" s="265"/>
      <c r="HU88" s="265"/>
      <c r="HV88" s="265"/>
      <c r="HW88" s="265"/>
      <c r="HX88" s="265"/>
      <c r="HY88" s="265"/>
      <c r="HZ88" s="265"/>
      <c r="IA88" s="265"/>
      <c r="IB88" s="265"/>
      <c r="IC88" s="265"/>
      <c r="ID88" s="265"/>
      <c r="IE88" s="265"/>
      <c r="IF88" s="265"/>
      <c r="IG88" s="265"/>
      <c r="IH88" s="265"/>
      <c r="II88" s="265"/>
      <c r="IJ88" s="265"/>
      <c r="IK88" s="265"/>
      <c r="IL88" s="265"/>
      <c r="IM88" s="265"/>
      <c r="IN88" s="265"/>
      <c r="IO88" s="265"/>
      <c r="IP88" s="265"/>
      <c r="IQ88" s="265"/>
      <c r="IR88" s="265"/>
      <c r="IS88" s="265"/>
      <c r="IT88" s="265"/>
      <c r="IU88" s="265"/>
      <c r="IV88" s="265"/>
      <c r="IW88" s="265"/>
      <c r="IX88" s="265"/>
      <c r="IY88" s="265"/>
      <c r="IZ88" s="265"/>
      <c r="JA88" s="265"/>
      <c r="JB88" s="265"/>
      <c r="JC88" s="265"/>
      <c r="JD88" s="265"/>
      <c r="JE88" s="265"/>
      <c r="JF88" s="265"/>
      <c r="JG88" s="265"/>
      <c r="JH88" s="265"/>
      <c r="JI88" s="265"/>
      <c r="JJ88" s="265"/>
      <c r="JK88" s="265"/>
      <c r="JL88" s="265"/>
      <c r="JM88" s="265"/>
      <c r="JN88" s="265"/>
      <c r="JO88" s="265"/>
      <c r="JP88" s="265"/>
      <c r="JQ88" s="265"/>
      <c r="JR88" s="265"/>
      <c r="JS88" s="265"/>
      <c r="JT88" s="265"/>
      <c r="JU88" s="265"/>
      <c r="JV88" s="265"/>
      <c r="JW88" s="265"/>
      <c r="JX88" s="265"/>
      <c r="JY88" s="265"/>
      <c r="JZ88" s="265"/>
      <c r="KA88" s="265"/>
      <c r="KB88" s="265"/>
      <c r="KC88" s="265"/>
      <c r="KD88" s="265"/>
      <c r="KE88" s="265"/>
      <c r="KF88" s="265"/>
      <c r="KG88" s="265"/>
      <c r="KH88" s="265"/>
      <c r="KI88" s="265"/>
      <c r="KJ88" s="265"/>
      <c r="KK88" s="265"/>
      <c r="KL88" s="265"/>
      <c r="KM88" s="265"/>
      <c r="KN88" s="265"/>
      <c r="KO88" s="265"/>
      <c r="KP88" s="265"/>
      <c r="KQ88" s="265"/>
      <c r="KR88" s="265"/>
      <c r="KS88" s="265"/>
      <c r="KT88" s="265"/>
      <c r="KU88" s="265"/>
      <c r="KV88" s="265"/>
      <c r="KW88" s="265"/>
      <c r="KX88" s="265"/>
      <c r="KY88" s="265"/>
      <c r="KZ88" s="265"/>
      <c r="LA88" s="265"/>
      <c r="LB88" s="265"/>
      <c r="LC88" s="265"/>
      <c r="LD88" s="265"/>
      <c r="LE88" s="265"/>
      <c r="LF88" s="265"/>
      <c r="LG88" s="265"/>
      <c r="LH88" s="265"/>
      <c r="LI88" s="265"/>
      <c r="LJ88" s="265"/>
      <c r="LK88" s="265"/>
      <c r="LL88" s="265"/>
      <c r="LM88" s="265"/>
      <c r="LN88" s="265"/>
      <c r="LO88" s="265"/>
      <c r="LP88" s="265"/>
      <c r="LQ88" s="265"/>
      <c r="LR88" s="265"/>
      <c r="LS88" s="265"/>
      <c r="LT88" s="265"/>
      <c r="LU88" s="265"/>
      <c r="LV88" s="265"/>
      <c r="LW88" s="265"/>
      <c r="LX88" s="265"/>
      <c r="LY88" s="265"/>
      <c r="LZ88" s="265"/>
      <c r="MA88" s="265"/>
      <c r="MB88" s="265"/>
      <c r="MC88" s="265"/>
      <c r="MD88" s="265"/>
      <c r="ME88" s="265"/>
      <c r="MF88" s="265"/>
      <c r="MG88" s="265"/>
      <c r="MH88" s="265"/>
      <c r="MI88" s="265"/>
      <c r="MJ88" s="265"/>
      <c r="MK88" s="265"/>
      <c r="ML88" s="265"/>
      <c r="MM88" s="265"/>
      <c r="MN88" s="265"/>
      <c r="MO88" s="265"/>
      <c r="MP88" s="265"/>
      <c r="MQ88" s="265"/>
      <c r="MR88" s="265"/>
      <c r="MS88" s="265"/>
      <c r="MT88" s="265"/>
      <c r="MU88" s="265"/>
      <c r="MV88" s="265"/>
      <c r="MW88" s="265"/>
      <c r="MX88" s="265"/>
      <c r="MY88" s="265"/>
      <c r="MZ88" s="265"/>
      <c r="NA88" s="265"/>
      <c r="NB88" s="265"/>
      <c r="NC88" s="265"/>
      <c r="ND88" s="265"/>
      <c r="NE88" s="265"/>
      <c r="NF88" s="265"/>
      <c r="NG88" s="265"/>
      <c r="NH88" s="265"/>
      <c r="NI88" s="265"/>
      <c r="NJ88" s="265"/>
      <c r="NK88" s="265"/>
      <c r="NL88" s="265"/>
      <c r="NM88" s="265"/>
      <c r="NN88" s="265"/>
      <c r="NO88" s="265"/>
      <c r="NP88" s="265"/>
      <c r="NQ88" s="265"/>
      <c r="NR88" s="265"/>
      <c r="NS88" s="265"/>
      <c r="NT88" s="265"/>
      <c r="NU88" s="265"/>
      <c r="NV88" s="265"/>
      <c r="NW88" s="265"/>
      <c r="NX88" s="265"/>
      <c r="NY88" s="265"/>
      <c r="NZ88" s="265"/>
      <c r="OA88" s="265"/>
      <c r="OB88" s="265"/>
      <c r="OC88" s="265"/>
      <c r="OD88" s="265"/>
      <c r="OE88" s="265"/>
      <c r="OF88" s="265"/>
      <c r="OG88" s="265"/>
      <c r="OH88" s="265"/>
      <c r="OI88" s="265"/>
      <c r="OJ88" s="265"/>
      <c r="OK88" s="265"/>
      <c r="OL88" s="265"/>
      <c r="OM88" s="265"/>
      <c r="ON88" s="265"/>
      <c r="OO88" s="265"/>
      <c r="OP88" s="265"/>
      <c r="OQ88" s="265"/>
      <c r="OR88" s="265"/>
      <c r="OS88" s="265"/>
      <c r="OT88" s="265"/>
      <c r="OU88" s="265"/>
      <c r="OV88" s="265"/>
      <c r="OW88" s="265"/>
      <c r="OX88" s="265"/>
      <c r="OY88" s="265"/>
      <c r="OZ88" s="265"/>
      <c r="PA88" s="265"/>
      <c r="PB88" s="265"/>
      <c r="PC88" s="265"/>
      <c r="PD88" s="265"/>
      <c r="PE88" s="265"/>
      <c r="PF88" s="265"/>
      <c r="PG88" s="265"/>
      <c r="PH88" s="265"/>
      <c r="PI88" s="265"/>
      <c r="PJ88" s="265"/>
      <c r="PK88" s="265"/>
      <c r="PL88" s="265"/>
      <c r="PM88" s="265"/>
      <c r="PN88" s="265"/>
      <c r="PO88" s="265"/>
      <c r="PP88" s="265"/>
      <c r="PQ88" s="265"/>
      <c r="PR88" s="265"/>
      <c r="PS88" s="265"/>
      <c r="PT88" s="265"/>
      <c r="PU88" s="265"/>
      <c r="PV88" s="265"/>
      <c r="PW88" s="265"/>
      <c r="PX88" s="265"/>
      <c r="PY88" s="265"/>
      <c r="PZ88" s="265"/>
      <c r="QA88" s="265"/>
      <c r="QB88" s="265"/>
      <c r="QC88" s="265"/>
      <c r="QD88" s="265"/>
      <c r="QE88" s="265"/>
      <c r="QF88" s="265"/>
      <c r="QG88" s="265"/>
      <c r="QH88" s="265"/>
      <c r="QI88" s="265"/>
      <c r="QJ88" s="265"/>
      <c r="QK88" s="265"/>
      <c r="QL88" s="265"/>
      <c r="QM88" s="265"/>
      <c r="QN88" s="265"/>
      <c r="QO88" s="265"/>
      <c r="QP88" s="265"/>
      <c r="QQ88" s="265"/>
      <c r="QR88" s="265"/>
      <c r="QS88" s="265"/>
      <c r="QT88" s="265"/>
      <c r="QU88" s="265"/>
      <c r="QV88" s="265"/>
      <c r="QW88" s="265"/>
      <c r="QX88" s="265"/>
      <c r="QY88" s="265"/>
      <c r="QZ88" s="265"/>
      <c r="RA88" s="265"/>
      <c r="RB88" s="265"/>
      <c r="RC88" s="265"/>
      <c r="RD88" s="265"/>
      <c r="RE88" s="265"/>
      <c r="RF88" s="265"/>
      <c r="RG88" s="265"/>
      <c r="RH88" s="265"/>
      <c r="RI88" s="265"/>
      <c r="RJ88" s="265"/>
      <c r="RK88" s="265"/>
      <c r="RL88" s="265"/>
      <c r="RM88" s="265"/>
      <c r="RN88" s="265"/>
      <c r="RO88" s="265"/>
      <c r="RP88" s="265"/>
      <c r="RQ88" s="265"/>
      <c r="RR88" s="265"/>
      <c r="RS88" s="265"/>
      <c r="RT88" s="265"/>
      <c r="RU88" s="265"/>
      <c r="RV88" s="265"/>
      <c r="RW88" s="265"/>
      <c r="RX88" s="265"/>
      <c r="RY88" s="265"/>
      <c r="RZ88" s="265"/>
      <c r="SA88" s="265"/>
      <c r="SB88" s="265"/>
      <c r="SC88" s="265"/>
      <c r="SD88" s="265"/>
      <c r="SE88" s="265"/>
      <c r="SF88" s="265"/>
      <c r="SG88" s="265"/>
      <c r="SH88" s="265"/>
      <c r="SI88" s="265"/>
      <c r="SJ88" s="265"/>
      <c r="SK88" s="265"/>
      <c r="SL88" s="265"/>
      <c r="SM88" s="265"/>
      <c r="SN88" s="265"/>
      <c r="SO88" s="265"/>
      <c r="SP88" s="265"/>
      <c r="SQ88" s="265"/>
      <c r="SR88" s="265"/>
      <c r="SS88" s="265"/>
      <c r="ST88" s="265"/>
      <c r="SU88" s="265"/>
      <c r="SV88" s="265"/>
      <c r="SW88" s="265"/>
      <c r="SX88" s="265"/>
      <c r="SY88" s="265"/>
      <c r="SZ88" s="265"/>
      <c r="TA88" s="265"/>
      <c r="TB88" s="265"/>
      <c r="TC88" s="265"/>
      <c r="TD88" s="265"/>
      <c r="TE88" s="265"/>
      <c r="TF88" s="265"/>
      <c r="TG88" s="265"/>
      <c r="TH88" s="265"/>
      <c r="TI88" s="265"/>
      <c r="TJ88" s="265"/>
      <c r="TK88" s="265"/>
      <c r="TL88" s="265"/>
      <c r="TM88" s="265"/>
      <c r="TN88" s="265"/>
      <c r="TO88" s="265"/>
      <c r="TP88" s="265"/>
      <c r="TQ88" s="265"/>
      <c r="TR88" s="265"/>
      <c r="TS88" s="265"/>
      <c r="TT88" s="265"/>
      <c r="TU88" s="265"/>
      <c r="TV88" s="265"/>
      <c r="TW88" s="265"/>
      <c r="TX88" s="265"/>
      <c r="TY88" s="265"/>
      <c r="TZ88" s="265"/>
      <c r="UA88" s="265"/>
      <c r="UB88" s="265"/>
      <c r="UC88" s="265"/>
      <c r="UD88" s="265"/>
      <c r="UE88" s="265"/>
      <c r="UF88" s="265"/>
      <c r="UG88" s="265"/>
      <c r="UH88" s="265"/>
      <c r="UI88" s="265"/>
      <c r="UJ88" s="265"/>
      <c r="UK88" s="265"/>
      <c r="UL88" s="265"/>
      <c r="UM88" s="265"/>
      <c r="UN88" s="265"/>
      <c r="UO88" s="265"/>
      <c r="UP88" s="265"/>
      <c r="UQ88" s="265"/>
      <c r="UR88" s="265"/>
      <c r="US88" s="265"/>
      <c r="UT88" s="265"/>
      <c r="UU88" s="265"/>
      <c r="UV88" s="265"/>
      <c r="UW88" s="265"/>
      <c r="UX88" s="265"/>
      <c r="UY88" s="265"/>
      <c r="UZ88" s="265"/>
      <c r="VA88" s="265"/>
      <c r="VB88" s="265"/>
      <c r="VC88" s="265"/>
      <c r="VD88" s="265"/>
      <c r="VE88" s="265"/>
      <c r="VF88" s="265"/>
      <c r="VG88" s="265"/>
      <c r="VH88" s="265"/>
      <c r="VI88" s="265"/>
      <c r="VJ88" s="265"/>
      <c r="VK88" s="265"/>
      <c r="VL88" s="265"/>
      <c r="VM88" s="265"/>
      <c r="VN88" s="265"/>
      <c r="VO88" s="265"/>
      <c r="VP88" s="265"/>
      <c r="VQ88" s="265"/>
      <c r="VR88" s="265"/>
      <c r="VS88" s="265"/>
      <c r="VT88" s="265"/>
      <c r="VU88" s="265"/>
      <c r="VV88" s="265"/>
      <c r="VW88" s="265"/>
      <c r="VX88" s="265"/>
      <c r="VY88" s="265"/>
      <c r="VZ88" s="265"/>
      <c r="WA88" s="265"/>
      <c r="WB88" s="265"/>
      <c r="WC88" s="265"/>
      <c r="WD88" s="265"/>
      <c r="WE88" s="265"/>
      <c r="WF88" s="265"/>
      <c r="WG88" s="265"/>
      <c r="WH88" s="265"/>
      <c r="WI88" s="265"/>
      <c r="WJ88" s="265"/>
      <c r="WK88" s="265"/>
      <c r="WL88" s="265"/>
      <c r="WM88" s="265"/>
      <c r="WN88" s="265"/>
      <c r="WO88" s="265"/>
      <c r="WP88" s="265"/>
      <c r="WQ88" s="265"/>
      <c r="WR88" s="265"/>
      <c r="WS88" s="265"/>
      <c r="WT88" s="265"/>
      <c r="WU88" s="265"/>
      <c r="WV88" s="265"/>
      <c r="WW88" s="265"/>
      <c r="WX88" s="265"/>
      <c r="WY88" s="265"/>
      <c r="WZ88" s="265"/>
      <c r="XA88" s="265"/>
      <c r="XB88" s="265"/>
      <c r="XC88" s="265"/>
      <c r="XD88" s="265"/>
      <c r="XE88" s="265"/>
      <c r="XF88" s="265"/>
      <c r="XG88" s="265"/>
      <c r="XH88" s="265"/>
      <c r="XI88" s="265"/>
      <c r="XJ88" s="265"/>
      <c r="XK88" s="265"/>
      <c r="XL88" s="265"/>
      <c r="XM88" s="265"/>
      <c r="XN88" s="265"/>
      <c r="XO88" s="265"/>
      <c r="XP88" s="265"/>
      <c r="XQ88" s="265"/>
      <c r="XR88" s="265"/>
      <c r="XS88" s="265"/>
      <c r="XT88" s="265"/>
      <c r="XU88" s="265"/>
      <c r="XV88" s="265"/>
      <c r="XW88" s="265"/>
      <c r="XX88" s="265"/>
      <c r="XY88" s="265"/>
      <c r="XZ88" s="265"/>
      <c r="YA88" s="265"/>
      <c r="YB88" s="265"/>
      <c r="YC88" s="265"/>
      <c r="YD88" s="265"/>
      <c r="YE88" s="265"/>
      <c r="YF88" s="265"/>
      <c r="YG88" s="265"/>
      <c r="YH88" s="265"/>
      <c r="YI88" s="265"/>
      <c r="YJ88" s="265"/>
      <c r="YK88" s="265"/>
      <c r="YL88" s="265"/>
      <c r="YM88" s="265"/>
      <c r="YN88" s="265"/>
      <c r="YO88" s="265"/>
      <c r="YP88" s="265"/>
      <c r="YQ88" s="265"/>
      <c r="YR88" s="265"/>
      <c r="YS88" s="265"/>
      <c r="YT88" s="265"/>
      <c r="YU88" s="265"/>
      <c r="YV88" s="265"/>
      <c r="YW88" s="265"/>
      <c r="YX88" s="265"/>
      <c r="YY88" s="265"/>
      <c r="YZ88" s="265"/>
      <c r="ZA88" s="265"/>
      <c r="ZB88" s="265"/>
      <c r="ZC88" s="265"/>
      <c r="ZD88" s="265"/>
      <c r="ZE88" s="265"/>
      <c r="ZF88" s="265"/>
      <c r="ZG88" s="265"/>
      <c r="ZH88" s="265"/>
      <c r="ZI88" s="265"/>
      <c r="ZJ88" s="265"/>
      <c r="ZK88" s="265"/>
      <c r="ZL88" s="265"/>
      <c r="ZM88" s="265"/>
      <c r="ZN88" s="265"/>
      <c r="ZO88" s="265"/>
      <c r="ZP88" s="265"/>
      <c r="ZQ88" s="265"/>
      <c r="ZR88" s="265"/>
      <c r="ZS88" s="265"/>
      <c r="ZT88" s="265"/>
      <c r="ZU88" s="265"/>
      <c r="ZV88" s="265"/>
      <c r="ZW88" s="265"/>
      <c r="ZX88" s="265"/>
      <c r="ZY88" s="265"/>
      <c r="ZZ88" s="265"/>
      <c r="AAA88" s="265"/>
      <c r="AAB88" s="265"/>
      <c r="AAC88" s="265"/>
      <c r="AAD88" s="265"/>
      <c r="AAE88" s="265"/>
      <c r="AAF88" s="265"/>
      <c r="AAG88" s="265"/>
      <c r="AAH88" s="265"/>
      <c r="AAI88" s="265"/>
      <c r="AAJ88" s="265"/>
      <c r="AAK88" s="265"/>
      <c r="AAL88" s="265"/>
      <c r="AAM88" s="265"/>
      <c r="AAN88" s="265"/>
      <c r="AAO88" s="265"/>
      <c r="AAP88" s="265"/>
      <c r="AAQ88" s="265"/>
      <c r="AAR88" s="265"/>
      <c r="AAS88" s="265"/>
      <c r="AAT88" s="265"/>
      <c r="AAU88" s="265"/>
      <c r="AAV88" s="265"/>
      <c r="AAW88" s="265"/>
      <c r="AAX88" s="265"/>
      <c r="AAY88" s="265"/>
      <c r="AAZ88" s="265"/>
      <c r="ABA88" s="265"/>
      <c r="ABB88" s="265"/>
      <c r="ABC88" s="265"/>
      <c r="ABD88" s="265"/>
      <c r="ABE88" s="265"/>
      <c r="ABF88" s="265"/>
      <c r="ABG88" s="265"/>
      <c r="ABH88" s="265"/>
      <c r="ABI88" s="265"/>
      <c r="ABJ88" s="265"/>
      <c r="ABK88" s="265"/>
      <c r="ABL88" s="265"/>
      <c r="ABM88" s="265"/>
      <c r="ABN88" s="265"/>
      <c r="ABO88" s="265"/>
      <c r="ABP88" s="265"/>
      <c r="ABQ88" s="265"/>
      <c r="ABR88" s="265"/>
      <c r="ABS88" s="265"/>
      <c r="ABT88" s="265"/>
      <c r="ABU88" s="265"/>
      <c r="ABV88" s="265"/>
      <c r="ABW88" s="265"/>
      <c r="ABX88" s="265"/>
      <c r="ABY88" s="265"/>
      <c r="ABZ88" s="265"/>
      <c r="ACA88" s="265"/>
      <c r="ACB88" s="265"/>
      <c r="ACC88" s="265"/>
      <c r="ACD88" s="265"/>
      <c r="ACE88" s="265"/>
      <c r="ACF88" s="265"/>
      <c r="ACG88" s="265"/>
      <c r="ACH88" s="265"/>
      <c r="ACI88" s="265"/>
      <c r="ACJ88" s="265"/>
      <c r="ACK88" s="265"/>
      <c r="ACL88" s="265"/>
      <c r="ACM88" s="265"/>
      <c r="ACN88" s="265"/>
      <c r="ACO88" s="265"/>
      <c r="ACP88" s="265"/>
      <c r="ACQ88" s="265"/>
      <c r="ACR88" s="265"/>
      <c r="ACS88" s="265"/>
      <c r="ACT88" s="265"/>
      <c r="ACU88" s="265"/>
      <c r="ACV88" s="265"/>
      <c r="ACW88" s="265"/>
      <c r="ACX88" s="265"/>
      <c r="ACY88" s="265"/>
      <c r="ACZ88" s="265"/>
      <c r="ADA88" s="265"/>
      <c r="ADB88" s="265"/>
      <c r="ADC88" s="265"/>
      <c r="ADD88" s="265"/>
      <c r="ADE88" s="265"/>
      <c r="ADF88" s="265"/>
      <c r="ADG88" s="265"/>
      <c r="ADH88" s="265"/>
      <c r="ADI88" s="265"/>
      <c r="ADJ88" s="265"/>
      <c r="ADK88" s="265"/>
      <c r="ADL88" s="265"/>
      <c r="ADM88" s="265"/>
      <c r="ADN88" s="265"/>
      <c r="ADO88" s="265"/>
      <c r="ADP88" s="265"/>
      <c r="ADQ88" s="265"/>
      <c r="ADR88" s="265"/>
      <c r="ADS88" s="265"/>
      <c r="ADT88" s="265"/>
      <c r="ADU88" s="265"/>
      <c r="ADV88" s="265"/>
      <c r="ADW88" s="265"/>
      <c r="ADX88" s="265"/>
      <c r="ADY88" s="265"/>
      <c r="ADZ88" s="265"/>
      <c r="AEA88" s="265"/>
      <c r="AEB88" s="265"/>
      <c r="AEC88" s="265"/>
      <c r="AED88" s="265"/>
      <c r="AEE88" s="265"/>
      <c r="AEF88" s="265"/>
      <c r="AEG88" s="265"/>
      <c r="AEH88" s="265"/>
      <c r="AEI88" s="265"/>
      <c r="AEJ88" s="265"/>
      <c r="AEK88" s="265"/>
      <c r="AEL88" s="265"/>
      <c r="AEM88" s="265"/>
      <c r="AEN88" s="265"/>
      <c r="AEO88" s="265"/>
      <c r="AEP88" s="265"/>
      <c r="AEQ88" s="265"/>
      <c r="AER88" s="265"/>
      <c r="AES88" s="265"/>
      <c r="AET88" s="265"/>
      <c r="AEU88" s="265"/>
      <c r="AEV88" s="265"/>
      <c r="AEW88" s="265"/>
      <c r="AEX88" s="265"/>
      <c r="AEY88" s="265"/>
      <c r="AEZ88" s="265"/>
      <c r="AFA88" s="265"/>
      <c r="AFB88" s="265"/>
      <c r="AFC88" s="265"/>
      <c r="AFD88" s="265"/>
      <c r="AFE88" s="265"/>
      <c r="AFF88" s="265"/>
      <c r="AFG88" s="265"/>
      <c r="AFH88" s="265"/>
      <c r="AFI88" s="265"/>
      <c r="AFJ88" s="265"/>
      <c r="AFK88" s="265"/>
      <c r="AFL88" s="265"/>
      <c r="AFM88" s="265"/>
      <c r="AFN88" s="265"/>
      <c r="AFO88" s="265"/>
      <c r="AFP88" s="265"/>
      <c r="AFQ88" s="265"/>
      <c r="AFR88" s="265"/>
      <c r="AFS88" s="265"/>
      <c r="AFT88" s="265"/>
      <c r="AFU88" s="265"/>
      <c r="AFV88" s="265"/>
      <c r="AFW88" s="265"/>
      <c r="AFX88" s="265"/>
      <c r="AFY88" s="265"/>
      <c r="AFZ88" s="265"/>
      <c r="AGA88" s="265"/>
      <c r="AGB88" s="265"/>
      <c r="AGC88" s="265"/>
      <c r="AGD88" s="265"/>
      <c r="AGE88" s="265"/>
      <c r="AGF88" s="265"/>
      <c r="AGG88" s="265"/>
      <c r="AGH88" s="265"/>
      <c r="AGI88" s="265"/>
      <c r="AGJ88" s="265"/>
      <c r="AGK88" s="265"/>
      <c r="AGL88" s="265"/>
      <c r="AGM88" s="265"/>
      <c r="AGN88" s="265"/>
      <c r="AGO88" s="265"/>
      <c r="AGP88" s="265"/>
      <c r="AGQ88" s="265"/>
      <c r="AGR88" s="265"/>
      <c r="AGS88" s="265"/>
      <c r="AGT88" s="265"/>
      <c r="AGU88" s="265"/>
      <c r="AGV88" s="265"/>
      <c r="AGW88" s="265"/>
      <c r="AGX88" s="265"/>
      <c r="AGY88" s="265"/>
      <c r="AGZ88" s="265"/>
      <c r="AHA88" s="265"/>
      <c r="AHB88" s="265"/>
      <c r="AHC88" s="265"/>
      <c r="AHD88" s="265"/>
      <c r="AHE88" s="265"/>
      <c r="AHF88" s="265"/>
      <c r="AHG88" s="265"/>
      <c r="AHH88" s="265"/>
      <c r="AHI88" s="265"/>
      <c r="AHJ88" s="265"/>
      <c r="AHK88" s="265"/>
      <c r="AHL88" s="265"/>
      <c r="AHM88" s="265"/>
      <c r="AHN88" s="265"/>
      <c r="AHO88" s="265"/>
      <c r="AHP88" s="265"/>
      <c r="AHQ88" s="265"/>
      <c r="AHR88" s="265"/>
      <c r="AHS88" s="265"/>
      <c r="AHT88" s="265"/>
      <c r="AHU88" s="265"/>
      <c r="AHV88" s="265"/>
      <c r="AHW88" s="265"/>
      <c r="AHX88" s="265"/>
      <c r="AHY88" s="265"/>
      <c r="AHZ88" s="265"/>
      <c r="AIA88" s="265"/>
      <c r="AIB88" s="265"/>
      <c r="AIC88" s="265"/>
      <c r="AID88" s="265"/>
      <c r="AIE88" s="265"/>
      <c r="AIF88" s="265"/>
      <c r="AIG88" s="265"/>
      <c r="AIH88" s="265"/>
      <c r="AII88" s="265"/>
      <c r="AIJ88" s="265"/>
      <c r="AIK88" s="265"/>
      <c r="AIL88" s="265"/>
      <c r="AIM88" s="265"/>
      <c r="AIN88" s="265"/>
      <c r="AIO88" s="265"/>
      <c r="AIP88" s="265"/>
      <c r="AIQ88" s="265"/>
      <c r="AIR88" s="265"/>
      <c r="AIS88" s="265"/>
      <c r="AIT88" s="265"/>
      <c r="AIU88" s="265"/>
      <c r="AIV88" s="265"/>
      <c r="AIW88" s="265"/>
      <c r="AIX88" s="265"/>
      <c r="AIY88" s="265"/>
      <c r="AIZ88" s="265"/>
      <c r="AJA88" s="265"/>
      <c r="AJB88" s="265"/>
      <c r="AJC88" s="265"/>
      <c r="AJD88" s="265"/>
      <c r="AJE88" s="265"/>
      <c r="AJF88" s="265"/>
      <c r="AJG88" s="265"/>
      <c r="AJH88" s="265"/>
      <c r="AJI88" s="265"/>
      <c r="AJJ88" s="265"/>
      <c r="AJK88" s="265"/>
      <c r="AJL88" s="265"/>
      <c r="AJM88" s="265"/>
      <c r="AJN88" s="265"/>
      <c r="AJO88" s="265"/>
      <c r="AJP88" s="265"/>
      <c r="AJQ88" s="265"/>
      <c r="AJR88" s="265"/>
      <c r="AJS88" s="265"/>
      <c r="AJT88" s="265"/>
      <c r="AJU88" s="265"/>
      <c r="AJV88" s="265"/>
      <c r="AJW88" s="265"/>
      <c r="AJX88" s="265"/>
      <c r="AJY88" s="265"/>
      <c r="AJZ88" s="265"/>
      <c r="AKA88" s="265"/>
      <c r="AKB88" s="265"/>
      <c r="AKC88" s="265"/>
      <c r="AKD88" s="265"/>
      <c r="AKE88" s="265"/>
      <c r="AKF88" s="265"/>
      <c r="AKG88" s="265"/>
      <c r="AKH88" s="265"/>
      <c r="AKI88" s="265"/>
      <c r="AKJ88" s="265"/>
      <c r="AKK88" s="265"/>
      <c r="AKL88" s="265"/>
      <c r="AKM88" s="265"/>
      <c r="AKN88" s="265"/>
      <c r="AKO88" s="265"/>
      <c r="AKP88" s="265"/>
      <c r="AKQ88" s="265"/>
      <c r="AKR88" s="265"/>
      <c r="AKS88" s="265"/>
      <c r="AKT88" s="265"/>
      <c r="AKU88" s="265"/>
      <c r="AKV88" s="265"/>
      <c r="AKW88" s="265"/>
      <c r="AKX88" s="265"/>
      <c r="AKY88" s="265"/>
      <c r="AKZ88" s="265"/>
      <c r="ALA88" s="265"/>
      <c r="ALB88" s="265"/>
      <c r="ALC88" s="265"/>
      <c r="ALD88" s="265"/>
      <c r="ALE88" s="265"/>
      <c r="ALF88" s="265"/>
      <c r="ALG88" s="265"/>
      <c r="ALH88" s="265"/>
      <c r="ALI88" s="265"/>
      <c r="ALJ88" s="265"/>
      <c r="ALK88" s="265"/>
      <c r="ALL88" s="265"/>
      <c r="ALM88" s="265"/>
      <c r="ALN88" s="265"/>
      <c r="ALO88" s="265"/>
      <c r="ALP88" s="265"/>
      <c r="ALQ88" s="265"/>
      <c r="ALR88" s="265"/>
      <c r="ALS88" s="265"/>
      <c r="ALT88" s="265"/>
      <c r="ALU88" s="265"/>
      <c r="ALV88" s="265"/>
      <c r="ALW88" s="265"/>
      <c r="ALX88" s="265"/>
      <c r="ALY88" s="265"/>
      <c r="ALZ88" s="265"/>
      <c r="AMA88" s="265"/>
      <c r="AMB88" s="265"/>
      <c r="AMC88" s="265"/>
      <c r="AMD88" s="265"/>
      <c r="AME88" s="265"/>
      <c r="AMF88" s="265"/>
      <c r="AMG88" s="265"/>
      <c r="AMH88" s="265"/>
      <c r="AMI88" s="265"/>
      <c r="AMJ88" s="265"/>
      <c r="AMK88" s="265"/>
      <c r="AML88" s="265"/>
      <c r="AMM88" s="265"/>
      <c r="AMN88" s="265"/>
      <c r="AMO88" s="265"/>
      <c r="AMP88" s="265"/>
      <c r="AMQ88" s="265"/>
      <c r="AMR88" s="265"/>
      <c r="AMS88" s="265"/>
      <c r="AMT88" s="265"/>
      <c r="AMU88" s="265"/>
      <c r="AMV88" s="265"/>
      <c r="AMW88" s="265"/>
      <c r="AMX88" s="265"/>
      <c r="AMY88" s="265"/>
      <c r="AMZ88" s="265"/>
      <c r="ANA88" s="265"/>
      <c r="ANB88" s="265"/>
      <c r="ANC88" s="265"/>
      <c r="AND88" s="265"/>
      <c r="ANE88" s="265"/>
      <c r="ANF88" s="265"/>
      <c r="ANG88" s="265"/>
      <c r="ANH88" s="265"/>
      <c r="ANI88" s="265"/>
      <c r="ANJ88" s="265"/>
      <c r="ANK88" s="265"/>
      <c r="ANL88" s="265"/>
      <c r="ANM88" s="265"/>
      <c r="ANN88" s="265"/>
      <c r="ANO88" s="265"/>
      <c r="ANP88" s="265"/>
      <c r="ANQ88" s="265"/>
      <c r="ANR88" s="265"/>
      <c r="ANS88" s="265"/>
      <c r="ANT88" s="265"/>
      <c r="ANU88" s="265"/>
      <c r="ANV88" s="265"/>
      <c r="ANW88" s="265"/>
      <c r="ANX88" s="265"/>
      <c r="ANY88" s="265"/>
      <c r="ANZ88" s="265"/>
      <c r="AOA88" s="265"/>
      <c r="AOB88" s="265"/>
      <c r="AOC88" s="265"/>
      <c r="AOD88" s="265"/>
      <c r="AOE88" s="265"/>
      <c r="AOF88" s="265"/>
      <c r="AOG88" s="265"/>
      <c r="AOH88" s="265"/>
      <c r="AOI88" s="265"/>
      <c r="AOJ88" s="265"/>
      <c r="AOK88" s="265"/>
      <c r="AOL88" s="265"/>
      <c r="AOM88" s="265"/>
      <c r="AON88" s="265"/>
      <c r="AOO88" s="265"/>
      <c r="AOP88" s="265"/>
      <c r="AOQ88" s="265"/>
      <c r="AOR88" s="265"/>
      <c r="AOS88" s="265"/>
      <c r="AOT88" s="265"/>
      <c r="AOU88" s="265"/>
      <c r="AOV88" s="265"/>
      <c r="AOW88" s="265"/>
      <c r="AOX88" s="265"/>
      <c r="AOY88" s="265"/>
      <c r="AOZ88" s="265"/>
      <c r="APA88" s="265"/>
      <c r="APB88" s="265"/>
      <c r="APC88" s="265"/>
      <c r="APD88" s="265"/>
      <c r="APE88" s="265"/>
      <c r="APF88" s="265"/>
      <c r="APG88" s="265"/>
      <c r="APH88" s="265"/>
      <c r="API88" s="265"/>
      <c r="APJ88" s="265"/>
      <c r="APK88" s="265"/>
      <c r="APL88" s="265"/>
      <c r="APM88" s="265"/>
      <c r="APN88" s="265"/>
      <c r="APO88" s="265"/>
      <c r="APP88" s="265"/>
      <c r="APQ88" s="265"/>
      <c r="APR88" s="265"/>
      <c r="APS88" s="265"/>
      <c r="APT88" s="265"/>
      <c r="APU88" s="265"/>
      <c r="APV88" s="265"/>
      <c r="APW88" s="265"/>
      <c r="APX88" s="265"/>
      <c r="APY88" s="265"/>
      <c r="APZ88" s="265"/>
    </row>
    <row r="89" spans="1:1118" s="269" customFormat="1" ht="25.5" customHeight="1" x14ac:dyDescent="0.15">
      <c r="A89"/>
      <c r="B89"/>
      <c r="C89" s="193"/>
      <c r="D89"/>
      <c r="E89"/>
      <c r="F89"/>
      <c r="G89"/>
      <c r="H89"/>
      <c r="I89"/>
      <c r="J89"/>
      <c r="K89"/>
      <c r="L89"/>
      <c r="M89"/>
      <c r="N89"/>
      <c r="O89"/>
      <c r="P89"/>
      <c r="Q89"/>
      <c r="R89"/>
      <c r="S89"/>
      <c r="T89"/>
      <c r="U89"/>
      <c r="V89"/>
      <c r="W89"/>
      <c r="X89"/>
      <c r="Y89"/>
      <c r="Z89"/>
      <c r="AA89"/>
      <c r="AB89"/>
      <c r="AC89"/>
      <c r="AD89"/>
      <c r="AE89"/>
      <c r="AF89"/>
      <c r="AG89"/>
      <c r="AH89"/>
      <c r="AI89" s="265"/>
      <c r="AJ89" s="265"/>
      <c r="AK89" s="265"/>
      <c r="AL89" s="265"/>
      <c r="AM89" s="265"/>
      <c r="AN89" s="265"/>
      <c r="AO89" s="265"/>
      <c r="AP89" s="265"/>
      <c r="AQ89" s="265"/>
      <c r="AR89" s="265"/>
      <c r="AS89" s="265"/>
      <c r="AT89" s="265"/>
      <c r="AU89" s="265"/>
      <c r="AV89" s="265"/>
      <c r="AW89" s="265"/>
      <c r="AX89" s="265"/>
      <c r="AY89" s="265"/>
      <c r="AZ89" s="265"/>
      <c r="BA89" s="265"/>
      <c r="BB89" s="265"/>
      <c r="BC89" s="265"/>
      <c r="BD89" s="265"/>
      <c r="BE89" s="265"/>
      <c r="BF89" s="265"/>
      <c r="BG89" s="265"/>
      <c r="BH89" s="265"/>
      <c r="BI89" s="265"/>
      <c r="BJ89" s="265"/>
      <c r="BK89" s="265"/>
      <c r="BL89" s="265"/>
      <c r="BM89" s="265"/>
      <c r="BN89" s="265"/>
      <c r="BO89" s="265"/>
      <c r="BP89" s="265"/>
      <c r="BQ89" s="265"/>
      <c r="BR89" s="265"/>
      <c r="BS89" s="265"/>
      <c r="BT89" s="265"/>
      <c r="BU89" s="265"/>
      <c r="BV89" s="265"/>
      <c r="BW89" s="265"/>
      <c r="BX89" s="265"/>
      <c r="BY89" s="265"/>
      <c r="BZ89" s="265"/>
      <c r="CA89" s="265"/>
      <c r="CB89" s="265"/>
      <c r="CC89" s="265"/>
      <c r="CD89" s="265"/>
      <c r="CE89" s="265"/>
      <c r="CF89" s="265"/>
      <c r="CG89" s="265"/>
      <c r="CH89" s="265"/>
      <c r="CI89" s="265"/>
      <c r="CJ89" s="265"/>
      <c r="CK89" s="265"/>
      <c r="CL89" s="265"/>
      <c r="CM89" s="265"/>
      <c r="CN89" s="265"/>
      <c r="CO89" s="265"/>
      <c r="CP89" s="265"/>
      <c r="CQ89" s="265"/>
      <c r="CR89" s="265"/>
      <c r="CS89" s="265"/>
      <c r="CT89" s="265"/>
      <c r="CU89" s="265"/>
      <c r="CV89" s="265"/>
      <c r="CW89" s="265"/>
      <c r="CX89" s="265"/>
      <c r="CY89" s="265"/>
      <c r="CZ89" s="265"/>
      <c r="DA89" s="265"/>
      <c r="DB89" s="265"/>
      <c r="DC89" s="265"/>
      <c r="DD89" s="265"/>
      <c r="DE89" s="265"/>
      <c r="DF89" s="265"/>
      <c r="DG89" s="265"/>
      <c r="DH89" s="265"/>
      <c r="DI89" s="265"/>
      <c r="DJ89" s="265"/>
      <c r="DK89" s="265"/>
      <c r="DL89" s="265"/>
      <c r="DM89" s="265"/>
      <c r="DN89" s="265"/>
      <c r="DO89" s="265"/>
      <c r="DP89" s="265"/>
      <c r="DQ89" s="265"/>
      <c r="DR89" s="265"/>
      <c r="DS89" s="265"/>
      <c r="DT89" s="265"/>
      <c r="DU89" s="265"/>
      <c r="DV89" s="265"/>
      <c r="DW89" s="265"/>
      <c r="DX89" s="265"/>
      <c r="DY89" s="265"/>
      <c r="DZ89" s="265"/>
      <c r="EA89" s="265"/>
      <c r="EB89" s="265"/>
      <c r="EC89" s="265"/>
      <c r="ED89" s="265"/>
      <c r="EE89" s="265"/>
      <c r="EF89" s="265"/>
      <c r="EG89" s="265"/>
      <c r="EH89" s="265"/>
      <c r="EI89" s="265"/>
      <c r="EJ89" s="265"/>
      <c r="EK89" s="265"/>
      <c r="EL89" s="265"/>
      <c r="EM89" s="265"/>
      <c r="EN89" s="265"/>
      <c r="EO89" s="265"/>
      <c r="EP89" s="265"/>
      <c r="EQ89" s="265"/>
      <c r="ER89" s="265"/>
      <c r="ES89" s="265"/>
      <c r="ET89" s="265"/>
      <c r="EU89" s="265"/>
      <c r="EV89" s="265"/>
      <c r="EW89" s="265"/>
      <c r="EX89" s="265"/>
      <c r="EY89" s="265"/>
      <c r="EZ89" s="265"/>
      <c r="FA89" s="265"/>
      <c r="FB89" s="265"/>
      <c r="FC89" s="265"/>
      <c r="FD89" s="265"/>
      <c r="FE89" s="265"/>
      <c r="FF89" s="265"/>
      <c r="FG89" s="265"/>
      <c r="FH89" s="265"/>
      <c r="FI89" s="265"/>
      <c r="FJ89" s="265"/>
      <c r="FK89" s="265"/>
      <c r="FL89" s="265"/>
      <c r="FM89" s="265"/>
      <c r="FN89" s="265"/>
      <c r="FO89" s="265"/>
      <c r="FP89" s="265"/>
      <c r="FQ89" s="265"/>
      <c r="FR89" s="265"/>
      <c r="FS89" s="265"/>
      <c r="FT89" s="265"/>
      <c r="FU89" s="265"/>
      <c r="FV89" s="265"/>
      <c r="FW89" s="265"/>
      <c r="FX89" s="265"/>
      <c r="FY89" s="265"/>
      <c r="FZ89" s="265"/>
      <c r="GA89" s="265"/>
      <c r="GB89" s="265"/>
      <c r="GC89" s="265"/>
      <c r="GD89" s="265"/>
      <c r="GE89" s="265"/>
      <c r="GF89" s="265"/>
      <c r="GG89" s="265"/>
      <c r="GH89" s="265"/>
      <c r="GI89" s="265"/>
      <c r="GJ89" s="265"/>
      <c r="GK89" s="265"/>
      <c r="GL89" s="265"/>
      <c r="GM89" s="265"/>
      <c r="GN89" s="265"/>
      <c r="GO89" s="265"/>
      <c r="GP89" s="265"/>
      <c r="GQ89" s="265"/>
      <c r="GR89" s="265"/>
      <c r="GS89" s="265"/>
      <c r="GT89" s="265"/>
      <c r="GU89" s="265"/>
      <c r="GV89" s="265"/>
      <c r="GW89" s="265"/>
      <c r="GX89" s="265"/>
      <c r="GY89" s="265"/>
      <c r="GZ89" s="265"/>
      <c r="HA89" s="265"/>
      <c r="HB89" s="265"/>
      <c r="HC89" s="265"/>
      <c r="HD89" s="265"/>
      <c r="HE89" s="265"/>
      <c r="HF89" s="265"/>
      <c r="HG89" s="265"/>
      <c r="HH89" s="265"/>
      <c r="HI89" s="265"/>
      <c r="HJ89" s="265"/>
      <c r="HK89" s="265"/>
      <c r="HL89" s="265"/>
      <c r="HM89" s="265"/>
      <c r="HN89" s="265"/>
      <c r="HO89" s="265"/>
      <c r="HP89" s="265"/>
      <c r="HQ89" s="265"/>
      <c r="HR89" s="265"/>
      <c r="HS89" s="265"/>
      <c r="HT89" s="265"/>
      <c r="HU89" s="265"/>
      <c r="HV89" s="265"/>
      <c r="HW89" s="265"/>
      <c r="HX89" s="265"/>
      <c r="HY89" s="265"/>
      <c r="HZ89" s="265"/>
      <c r="IA89" s="265"/>
      <c r="IB89" s="265"/>
      <c r="IC89" s="265"/>
      <c r="ID89" s="265"/>
      <c r="IE89" s="265"/>
      <c r="IF89" s="265"/>
      <c r="IG89" s="265"/>
      <c r="IH89" s="265"/>
      <c r="II89" s="265"/>
      <c r="IJ89" s="265"/>
      <c r="IK89" s="265"/>
      <c r="IL89" s="265"/>
      <c r="IM89" s="265"/>
      <c r="IN89" s="265"/>
      <c r="IO89" s="265"/>
      <c r="IP89" s="265"/>
      <c r="IQ89" s="265"/>
      <c r="IR89" s="265"/>
      <c r="IS89" s="265"/>
      <c r="IT89" s="265"/>
      <c r="IU89" s="265"/>
      <c r="IV89" s="265"/>
      <c r="IW89" s="265"/>
      <c r="IX89" s="265"/>
      <c r="IY89" s="265"/>
      <c r="IZ89" s="265"/>
      <c r="JA89" s="265"/>
      <c r="JB89" s="265"/>
      <c r="JC89" s="265"/>
      <c r="JD89" s="265"/>
      <c r="JE89" s="265"/>
      <c r="JF89" s="265"/>
      <c r="JG89" s="265"/>
      <c r="JH89" s="265"/>
      <c r="JI89" s="265"/>
      <c r="JJ89" s="265"/>
      <c r="JK89" s="265"/>
      <c r="JL89" s="265"/>
      <c r="JM89" s="265"/>
      <c r="JN89" s="265"/>
      <c r="JO89" s="265"/>
      <c r="JP89" s="265"/>
      <c r="JQ89" s="265"/>
      <c r="JR89" s="265"/>
      <c r="JS89" s="265"/>
      <c r="JT89" s="265"/>
      <c r="JU89" s="265"/>
      <c r="JV89" s="265"/>
      <c r="JW89" s="265"/>
      <c r="JX89" s="265"/>
      <c r="JY89" s="265"/>
      <c r="JZ89" s="265"/>
      <c r="KA89" s="265"/>
      <c r="KB89" s="265"/>
      <c r="KC89" s="265"/>
      <c r="KD89" s="265"/>
      <c r="KE89" s="265"/>
      <c r="KF89" s="265"/>
      <c r="KG89" s="265"/>
      <c r="KH89" s="265"/>
      <c r="KI89" s="265"/>
      <c r="KJ89" s="265"/>
      <c r="KK89" s="265"/>
      <c r="KL89" s="265"/>
      <c r="KM89" s="265"/>
      <c r="KN89" s="265"/>
      <c r="KO89" s="265"/>
      <c r="KP89" s="265"/>
      <c r="KQ89" s="265"/>
      <c r="KR89" s="265"/>
      <c r="KS89" s="265"/>
      <c r="KT89" s="265"/>
      <c r="KU89" s="265"/>
      <c r="KV89" s="265"/>
      <c r="KW89" s="265"/>
      <c r="KX89" s="265"/>
      <c r="KY89" s="265"/>
      <c r="KZ89" s="265"/>
      <c r="LA89" s="265"/>
      <c r="LB89" s="265"/>
      <c r="LC89" s="265"/>
      <c r="LD89" s="265"/>
      <c r="LE89" s="265"/>
      <c r="LF89" s="265"/>
      <c r="LG89" s="265"/>
      <c r="LH89" s="265"/>
      <c r="LI89" s="265"/>
      <c r="LJ89" s="265"/>
      <c r="LK89" s="265"/>
      <c r="LL89" s="265"/>
      <c r="LM89" s="265"/>
      <c r="LN89" s="265"/>
      <c r="LO89" s="265"/>
      <c r="LP89" s="265"/>
      <c r="LQ89" s="265"/>
      <c r="LR89" s="265"/>
      <c r="LS89" s="265"/>
      <c r="LT89" s="265"/>
      <c r="LU89" s="265"/>
      <c r="LV89" s="265"/>
      <c r="LW89" s="265"/>
      <c r="LX89" s="265"/>
      <c r="LY89" s="265"/>
      <c r="LZ89" s="265"/>
      <c r="MA89" s="265"/>
      <c r="MB89" s="265"/>
      <c r="MC89" s="265"/>
      <c r="MD89" s="265"/>
      <c r="ME89" s="265"/>
      <c r="MF89" s="265"/>
      <c r="MG89" s="265"/>
      <c r="MH89" s="265"/>
      <c r="MI89" s="265"/>
      <c r="MJ89" s="265"/>
      <c r="MK89" s="265"/>
      <c r="ML89" s="265"/>
      <c r="MM89" s="265"/>
      <c r="MN89" s="265"/>
      <c r="MO89" s="265"/>
      <c r="MP89" s="265"/>
      <c r="MQ89" s="265"/>
      <c r="MR89" s="265"/>
      <c r="MS89" s="265"/>
      <c r="MT89" s="265"/>
      <c r="MU89" s="265"/>
      <c r="MV89" s="265"/>
      <c r="MW89" s="265"/>
      <c r="MX89" s="265"/>
      <c r="MY89" s="265"/>
      <c r="MZ89" s="265"/>
      <c r="NA89" s="265"/>
      <c r="NB89" s="265"/>
      <c r="NC89" s="265"/>
      <c r="ND89" s="265"/>
      <c r="NE89" s="265"/>
      <c r="NF89" s="265"/>
      <c r="NG89" s="265"/>
      <c r="NH89" s="265"/>
      <c r="NI89" s="265"/>
      <c r="NJ89" s="265"/>
      <c r="NK89" s="265"/>
      <c r="NL89" s="265"/>
      <c r="NM89" s="265"/>
      <c r="NN89" s="265"/>
      <c r="NO89" s="265"/>
      <c r="NP89" s="265"/>
      <c r="NQ89" s="265"/>
      <c r="NR89" s="265"/>
      <c r="NS89" s="265"/>
      <c r="NT89" s="265"/>
      <c r="NU89" s="265"/>
      <c r="NV89" s="265"/>
      <c r="NW89" s="265"/>
      <c r="NX89" s="265"/>
      <c r="NY89" s="265"/>
      <c r="NZ89" s="265"/>
      <c r="OA89" s="265"/>
      <c r="OB89" s="265"/>
      <c r="OC89" s="265"/>
      <c r="OD89" s="265"/>
      <c r="OE89" s="265"/>
      <c r="OF89" s="265"/>
      <c r="OG89" s="265"/>
      <c r="OH89" s="265"/>
      <c r="OI89" s="265"/>
      <c r="OJ89" s="265"/>
      <c r="OK89" s="265"/>
      <c r="OL89" s="265"/>
      <c r="OM89" s="265"/>
      <c r="ON89" s="265"/>
      <c r="OO89" s="265"/>
      <c r="OP89" s="265"/>
      <c r="OQ89" s="265"/>
      <c r="OR89" s="265"/>
      <c r="OS89" s="265"/>
      <c r="OT89" s="265"/>
      <c r="OU89" s="265"/>
      <c r="OV89" s="265"/>
      <c r="OW89" s="265"/>
      <c r="OX89" s="265"/>
      <c r="OY89" s="265"/>
      <c r="OZ89" s="265"/>
      <c r="PA89" s="265"/>
      <c r="PB89" s="265"/>
      <c r="PC89" s="265"/>
      <c r="PD89" s="265"/>
      <c r="PE89" s="265"/>
      <c r="PF89" s="265"/>
      <c r="PG89" s="265"/>
      <c r="PH89" s="265"/>
      <c r="PI89" s="265"/>
      <c r="PJ89" s="265"/>
      <c r="PK89" s="265"/>
      <c r="PL89" s="265"/>
      <c r="PM89" s="265"/>
      <c r="PN89" s="265"/>
      <c r="PO89" s="265"/>
      <c r="PP89" s="265"/>
      <c r="PQ89" s="265"/>
      <c r="PR89" s="265"/>
      <c r="PS89" s="265"/>
      <c r="PT89" s="265"/>
      <c r="PU89" s="265"/>
      <c r="PV89" s="265"/>
      <c r="PW89" s="265"/>
      <c r="PX89" s="265"/>
      <c r="PY89" s="265"/>
      <c r="PZ89" s="265"/>
      <c r="QA89" s="265"/>
      <c r="QB89" s="265"/>
      <c r="QC89" s="265"/>
      <c r="QD89" s="265"/>
      <c r="QE89" s="265"/>
      <c r="QF89" s="265"/>
      <c r="QG89" s="265"/>
      <c r="QH89" s="265"/>
      <c r="QI89" s="265"/>
      <c r="QJ89" s="265"/>
      <c r="QK89" s="265"/>
      <c r="QL89" s="265"/>
      <c r="QM89" s="265"/>
      <c r="QN89" s="265"/>
      <c r="QO89" s="265"/>
      <c r="QP89" s="265"/>
      <c r="QQ89" s="265"/>
      <c r="QR89" s="265"/>
      <c r="QS89" s="265"/>
      <c r="QT89" s="265"/>
      <c r="QU89" s="265"/>
      <c r="QV89" s="265"/>
      <c r="QW89" s="265"/>
      <c r="QX89" s="265"/>
      <c r="QY89" s="265"/>
      <c r="QZ89" s="265"/>
      <c r="RA89" s="265"/>
      <c r="RB89" s="265"/>
      <c r="RC89" s="265"/>
      <c r="RD89" s="265"/>
      <c r="RE89" s="265"/>
      <c r="RF89" s="265"/>
      <c r="RG89" s="265"/>
      <c r="RH89" s="265"/>
      <c r="RI89" s="265"/>
      <c r="RJ89" s="265"/>
      <c r="RK89" s="265"/>
      <c r="RL89" s="265"/>
      <c r="RM89" s="265"/>
      <c r="RN89" s="265"/>
      <c r="RO89" s="265"/>
      <c r="RP89" s="265"/>
      <c r="RQ89" s="265"/>
      <c r="RR89" s="265"/>
      <c r="RS89" s="265"/>
      <c r="RT89" s="265"/>
      <c r="RU89" s="265"/>
      <c r="RV89" s="265"/>
      <c r="RW89" s="265"/>
      <c r="RX89" s="265"/>
      <c r="RY89" s="265"/>
      <c r="RZ89" s="265"/>
      <c r="SA89" s="265"/>
      <c r="SB89" s="265"/>
      <c r="SC89" s="265"/>
      <c r="SD89" s="265"/>
      <c r="SE89" s="265"/>
      <c r="SF89" s="265"/>
      <c r="SG89" s="265"/>
      <c r="SH89" s="265"/>
      <c r="SI89" s="265"/>
      <c r="SJ89" s="265"/>
      <c r="SK89" s="265"/>
      <c r="SL89" s="265"/>
      <c r="SM89" s="265"/>
      <c r="SN89" s="265"/>
      <c r="SO89" s="265"/>
      <c r="SP89" s="265"/>
      <c r="SQ89" s="265"/>
      <c r="SR89" s="265"/>
      <c r="SS89" s="265"/>
      <c r="ST89" s="265"/>
      <c r="SU89" s="265"/>
      <c r="SV89" s="265"/>
      <c r="SW89" s="265"/>
      <c r="SX89" s="265"/>
      <c r="SY89" s="265"/>
      <c r="SZ89" s="265"/>
      <c r="TA89" s="265"/>
      <c r="TB89" s="265"/>
      <c r="TC89" s="265"/>
      <c r="TD89" s="265"/>
      <c r="TE89" s="265"/>
      <c r="TF89" s="265"/>
      <c r="TG89" s="265"/>
      <c r="TH89" s="265"/>
      <c r="TI89" s="265"/>
      <c r="TJ89" s="265"/>
      <c r="TK89" s="265"/>
      <c r="TL89" s="265"/>
      <c r="TM89" s="265"/>
      <c r="TN89" s="265"/>
      <c r="TO89" s="265"/>
      <c r="TP89" s="265"/>
      <c r="TQ89" s="265"/>
      <c r="TR89" s="265"/>
      <c r="TS89" s="265"/>
      <c r="TT89" s="265"/>
      <c r="TU89" s="265"/>
      <c r="TV89" s="265"/>
      <c r="TW89" s="265"/>
      <c r="TX89" s="265"/>
      <c r="TY89" s="265"/>
      <c r="TZ89" s="265"/>
      <c r="UA89" s="265"/>
      <c r="UB89" s="265"/>
      <c r="UC89" s="265"/>
      <c r="UD89" s="265"/>
      <c r="UE89" s="265"/>
      <c r="UF89" s="265"/>
      <c r="UG89" s="265"/>
      <c r="UH89" s="265"/>
      <c r="UI89" s="265"/>
      <c r="UJ89" s="265"/>
      <c r="UK89" s="265"/>
      <c r="UL89" s="265"/>
      <c r="UM89" s="265"/>
      <c r="UN89" s="265"/>
      <c r="UO89" s="265"/>
      <c r="UP89" s="265"/>
      <c r="UQ89" s="265"/>
      <c r="UR89" s="265"/>
      <c r="US89" s="265"/>
      <c r="UT89" s="265"/>
      <c r="UU89" s="265"/>
      <c r="UV89" s="265"/>
      <c r="UW89" s="265"/>
      <c r="UX89" s="265"/>
      <c r="UY89" s="265"/>
      <c r="UZ89" s="265"/>
      <c r="VA89" s="265"/>
      <c r="VB89" s="265"/>
      <c r="VC89" s="265"/>
      <c r="VD89" s="265"/>
      <c r="VE89" s="265"/>
      <c r="VF89" s="265"/>
      <c r="VG89" s="265"/>
      <c r="VH89" s="265"/>
      <c r="VI89" s="265"/>
      <c r="VJ89" s="265"/>
      <c r="VK89" s="265"/>
      <c r="VL89" s="265"/>
      <c r="VM89" s="265"/>
      <c r="VN89" s="265"/>
      <c r="VO89" s="265"/>
      <c r="VP89" s="265"/>
      <c r="VQ89" s="265"/>
      <c r="VR89" s="265"/>
      <c r="VS89" s="265"/>
      <c r="VT89" s="265"/>
      <c r="VU89" s="265"/>
      <c r="VV89" s="265"/>
      <c r="VW89" s="265"/>
      <c r="VX89" s="265"/>
      <c r="VY89" s="265"/>
      <c r="VZ89" s="265"/>
      <c r="WA89" s="265"/>
      <c r="WB89" s="265"/>
      <c r="WC89" s="265"/>
      <c r="WD89" s="265"/>
      <c r="WE89" s="265"/>
      <c r="WF89" s="265"/>
      <c r="WG89" s="265"/>
      <c r="WH89" s="265"/>
      <c r="WI89" s="265"/>
      <c r="WJ89" s="265"/>
      <c r="WK89" s="265"/>
      <c r="WL89" s="265"/>
      <c r="WM89" s="265"/>
      <c r="WN89" s="265"/>
      <c r="WO89" s="265"/>
      <c r="WP89" s="265"/>
      <c r="WQ89" s="265"/>
      <c r="WR89" s="265"/>
      <c r="WS89" s="265"/>
      <c r="WT89" s="265"/>
      <c r="WU89" s="265"/>
      <c r="WV89" s="265"/>
      <c r="WW89" s="265"/>
      <c r="WX89" s="265"/>
      <c r="WY89" s="265"/>
      <c r="WZ89" s="265"/>
      <c r="XA89" s="265"/>
      <c r="XB89" s="265"/>
      <c r="XC89" s="265"/>
      <c r="XD89" s="265"/>
      <c r="XE89" s="265"/>
      <c r="XF89" s="265"/>
      <c r="XG89" s="265"/>
      <c r="XH89" s="265"/>
      <c r="XI89" s="265"/>
      <c r="XJ89" s="265"/>
      <c r="XK89" s="265"/>
      <c r="XL89" s="265"/>
      <c r="XM89" s="265"/>
      <c r="XN89" s="265"/>
      <c r="XO89" s="265"/>
      <c r="XP89" s="265"/>
      <c r="XQ89" s="265"/>
      <c r="XR89" s="265"/>
      <c r="XS89" s="265"/>
      <c r="XT89" s="265"/>
      <c r="XU89" s="265"/>
      <c r="XV89" s="265"/>
      <c r="XW89" s="265"/>
      <c r="XX89" s="265"/>
      <c r="XY89" s="265"/>
      <c r="XZ89" s="265"/>
      <c r="YA89" s="265"/>
      <c r="YB89" s="265"/>
      <c r="YC89" s="265"/>
      <c r="YD89" s="265"/>
      <c r="YE89" s="265"/>
      <c r="YF89" s="265"/>
      <c r="YG89" s="265"/>
      <c r="YH89" s="265"/>
      <c r="YI89" s="265"/>
      <c r="YJ89" s="265"/>
      <c r="YK89" s="265"/>
      <c r="YL89" s="265"/>
      <c r="YM89" s="265"/>
      <c r="YN89" s="265"/>
      <c r="YO89" s="265"/>
      <c r="YP89" s="265"/>
      <c r="YQ89" s="265"/>
      <c r="YR89" s="265"/>
      <c r="YS89" s="265"/>
      <c r="YT89" s="265"/>
      <c r="YU89" s="265"/>
      <c r="YV89" s="265"/>
      <c r="YW89" s="265"/>
      <c r="YX89" s="265"/>
      <c r="YY89" s="265"/>
      <c r="YZ89" s="265"/>
      <c r="ZA89" s="265"/>
      <c r="ZB89" s="265"/>
      <c r="ZC89" s="265"/>
      <c r="ZD89" s="265"/>
      <c r="ZE89" s="265"/>
      <c r="ZF89" s="265"/>
      <c r="ZG89" s="265"/>
      <c r="ZH89" s="265"/>
      <c r="ZI89" s="265"/>
      <c r="ZJ89" s="265"/>
      <c r="ZK89" s="265"/>
      <c r="ZL89" s="265"/>
      <c r="ZM89" s="265"/>
      <c r="ZN89" s="265"/>
      <c r="ZO89" s="265"/>
      <c r="ZP89" s="265"/>
      <c r="ZQ89" s="265"/>
      <c r="ZR89" s="265"/>
      <c r="ZS89" s="265"/>
      <c r="ZT89" s="265"/>
      <c r="ZU89" s="265"/>
      <c r="ZV89" s="265"/>
      <c r="ZW89" s="265"/>
      <c r="ZX89" s="265"/>
      <c r="ZY89" s="265"/>
      <c r="ZZ89" s="265"/>
      <c r="AAA89" s="265"/>
      <c r="AAB89" s="265"/>
      <c r="AAC89" s="265"/>
      <c r="AAD89" s="265"/>
      <c r="AAE89" s="265"/>
      <c r="AAF89" s="265"/>
      <c r="AAG89" s="265"/>
      <c r="AAH89" s="265"/>
      <c r="AAI89" s="265"/>
      <c r="AAJ89" s="265"/>
      <c r="AAK89" s="265"/>
      <c r="AAL89" s="265"/>
      <c r="AAM89" s="265"/>
      <c r="AAN89" s="265"/>
      <c r="AAO89" s="265"/>
      <c r="AAP89" s="265"/>
      <c r="AAQ89" s="265"/>
      <c r="AAR89" s="265"/>
      <c r="AAS89" s="265"/>
      <c r="AAT89" s="265"/>
      <c r="AAU89" s="265"/>
      <c r="AAV89" s="265"/>
      <c r="AAW89" s="265"/>
      <c r="AAX89" s="265"/>
      <c r="AAY89" s="265"/>
      <c r="AAZ89" s="265"/>
      <c r="ABA89" s="265"/>
      <c r="ABB89" s="265"/>
      <c r="ABC89" s="265"/>
      <c r="ABD89" s="265"/>
      <c r="ABE89" s="265"/>
      <c r="ABF89" s="265"/>
      <c r="ABG89" s="265"/>
      <c r="ABH89" s="265"/>
      <c r="ABI89" s="265"/>
      <c r="ABJ89" s="265"/>
      <c r="ABK89" s="265"/>
      <c r="ABL89" s="265"/>
      <c r="ABM89" s="265"/>
      <c r="ABN89" s="265"/>
      <c r="ABO89" s="265"/>
      <c r="ABP89" s="265"/>
      <c r="ABQ89" s="265"/>
      <c r="ABR89" s="265"/>
      <c r="ABS89" s="265"/>
      <c r="ABT89" s="265"/>
      <c r="ABU89" s="265"/>
      <c r="ABV89" s="265"/>
      <c r="ABW89" s="265"/>
      <c r="ABX89" s="265"/>
      <c r="ABY89" s="265"/>
      <c r="ABZ89" s="265"/>
      <c r="ACA89" s="265"/>
      <c r="ACB89" s="265"/>
      <c r="ACC89" s="265"/>
      <c r="ACD89" s="265"/>
      <c r="ACE89" s="265"/>
      <c r="ACF89" s="265"/>
      <c r="ACG89" s="265"/>
      <c r="ACH89" s="265"/>
      <c r="ACI89" s="265"/>
      <c r="ACJ89" s="265"/>
      <c r="ACK89" s="265"/>
      <c r="ACL89" s="265"/>
      <c r="ACM89" s="265"/>
      <c r="ACN89" s="265"/>
      <c r="ACO89" s="265"/>
      <c r="ACP89" s="265"/>
      <c r="ACQ89" s="265"/>
      <c r="ACR89" s="265"/>
      <c r="ACS89" s="265"/>
      <c r="ACT89" s="265"/>
      <c r="ACU89" s="265"/>
      <c r="ACV89" s="265"/>
      <c r="ACW89" s="265"/>
      <c r="ACX89" s="265"/>
      <c r="ACY89" s="265"/>
      <c r="ACZ89" s="265"/>
      <c r="ADA89" s="265"/>
      <c r="ADB89" s="265"/>
      <c r="ADC89" s="265"/>
      <c r="ADD89" s="265"/>
      <c r="ADE89" s="265"/>
      <c r="ADF89" s="265"/>
      <c r="ADG89" s="265"/>
      <c r="ADH89" s="265"/>
      <c r="ADI89" s="265"/>
      <c r="ADJ89" s="265"/>
      <c r="ADK89" s="265"/>
      <c r="ADL89" s="265"/>
      <c r="ADM89" s="265"/>
      <c r="ADN89" s="265"/>
      <c r="ADO89" s="265"/>
      <c r="ADP89" s="265"/>
      <c r="ADQ89" s="265"/>
      <c r="ADR89" s="265"/>
      <c r="ADS89" s="265"/>
      <c r="ADT89" s="265"/>
      <c r="ADU89" s="265"/>
      <c r="ADV89" s="265"/>
      <c r="ADW89" s="265"/>
      <c r="ADX89" s="265"/>
      <c r="ADY89" s="265"/>
      <c r="ADZ89" s="265"/>
      <c r="AEA89" s="265"/>
      <c r="AEB89" s="265"/>
      <c r="AEC89" s="265"/>
      <c r="AED89" s="265"/>
      <c r="AEE89" s="265"/>
      <c r="AEF89" s="265"/>
      <c r="AEG89" s="265"/>
      <c r="AEH89" s="265"/>
      <c r="AEI89" s="265"/>
      <c r="AEJ89" s="265"/>
      <c r="AEK89" s="265"/>
      <c r="AEL89" s="265"/>
      <c r="AEM89" s="265"/>
      <c r="AEN89" s="265"/>
      <c r="AEO89" s="265"/>
      <c r="AEP89" s="265"/>
      <c r="AEQ89" s="265"/>
      <c r="AER89" s="265"/>
      <c r="AES89" s="265"/>
      <c r="AET89" s="265"/>
      <c r="AEU89" s="265"/>
      <c r="AEV89" s="265"/>
      <c r="AEW89" s="265"/>
      <c r="AEX89" s="265"/>
      <c r="AEY89" s="265"/>
      <c r="AEZ89" s="265"/>
      <c r="AFA89" s="265"/>
      <c r="AFB89" s="265"/>
      <c r="AFC89" s="265"/>
      <c r="AFD89" s="265"/>
      <c r="AFE89" s="265"/>
      <c r="AFF89" s="265"/>
      <c r="AFG89" s="265"/>
      <c r="AFH89" s="265"/>
      <c r="AFI89" s="265"/>
      <c r="AFJ89" s="265"/>
      <c r="AFK89" s="265"/>
      <c r="AFL89" s="265"/>
      <c r="AFM89" s="265"/>
      <c r="AFN89" s="265"/>
      <c r="AFO89" s="265"/>
      <c r="AFP89" s="265"/>
      <c r="AFQ89" s="265"/>
      <c r="AFR89" s="265"/>
      <c r="AFS89" s="265"/>
      <c r="AFT89" s="265"/>
      <c r="AFU89" s="265"/>
      <c r="AFV89" s="265"/>
      <c r="AFW89" s="265"/>
      <c r="AFX89" s="265"/>
      <c r="AFY89" s="265"/>
      <c r="AFZ89" s="265"/>
      <c r="AGA89" s="265"/>
      <c r="AGB89" s="265"/>
      <c r="AGC89" s="265"/>
      <c r="AGD89" s="265"/>
      <c r="AGE89" s="265"/>
      <c r="AGF89" s="265"/>
      <c r="AGG89" s="265"/>
      <c r="AGH89" s="265"/>
      <c r="AGI89" s="265"/>
      <c r="AGJ89" s="265"/>
      <c r="AGK89" s="265"/>
      <c r="AGL89" s="265"/>
      <c r="AGM89" s="265"/>
      <c r="AGN89" s="265"/>
      <c r="AGO89" s="265"/>
      <c r="AGP89" s="265"/>
      <c r="AGQ89" s="265"/>
      <c r="AGR89" s="265"/>
      <c r="AGS89" s="265"/>
      <c r="AGT89" s="265"/>
      <c r="AGU89" s="265"/>
      <c r="AGV89" s="265"/>
      <c r="AGW89" s="265"/>
      <c r="AGX89" s="265"/>
      <c r="AGY89" s="265"/>
      <c r="AGZ89" s="265"/>
      <c r="AHA89" s="265"/>
      <c r="AHB89" s="265"/>
      <c r="AHC89" s="265"/>
      <c r="AHD89" s="265"/>
      <c r="AHE89" s="265"/>
      <c r="AHF89" s="265"/>
      <c r="AHG89" s="265"/>
      <c r="AHH89" s="265"/>
      <c r="AHI89" s="265"/>
      <c r="AHJ89" s="265"/>
      <c r="AHK89" s="265"/>
      <c r="AHL89" s="265"/>
      <c r="AHM89" s="265"/>
      <c r="AHN89" s="265"/>
      <c r="AHO89" s="265"/>
      <c r="AHP89" s="265"/>
      <c r="AHQ89" s="265"/>
      <c r="AHR89" s="265"/>
      <c r="AHS89" s="265"/>
      <c r="AHT89" s="265"/>
      <c r="AHU89" s="265"/>
      <c r="AHV89" s="265"/>
      <c r="AHW89" s="265"/>
      <c r="AHX89" s="265"/>
      <c r="AHY89" s="265"/>
      <c r="AHZ89" s="265"/>
      <c r="AIA89" s="265"/>
      <c r="AIB89" s="265"/>
      <c r="AIC89" s="265"/>
      <c r="AID89" s="265"/>
      <c r="AIE89" s="265"/>
      <c r="AIF89" s="265"/>
      <c r="AIG89" s="265"/>
      <c r="AIH89" s="265"/>
      <c r="AII89" s="265"/>
      <c r="AIJ89" s="265"/>
      <c r="AIK89" s="265"/>
      <c r="AIL89" s="265"/>
      <c r="AIM89" s="265"/>
      <c r="AIN89" s="265"/>
      <c r="AIO89" s="265"/>
      <c r="AIP89" s="265"/>
      <c r="AIQ89" s="265"/>
      <c r="AIR89" s="265"/>
      <c r="AIS89" s="265"/>
      <c r="AIT89" s="265"/>
      <c r="AIU89" s="265"/>
      <c r="AIV89" s="265"/>
      <c r="AIW89" s="265"/>
      <c r="AIX89" s="265"/>
      <c r="AIY89" s="265"/>
      <c r="AIZ89" s="265"/>
      <c r="AJA89" s="265"/>
      <c r="AJB89" s="265"/>
      <c r="AJC89" s="265"/>
      <c r="AJD89" s="265"/>
      <c r="AJE89" s="265"/>
      <c r="AJF89" s="265"/>
      <c r="AJG89" s="265"/>
      <c r="AJH89" s="265"/>
      <c r="AJI89" s="265"/>
      <c r="AJJ89" s="265"/>
      <c r="AJK89" s="265"/>
      <c r="AJL89" s="265"/>
      <c r="AJM89" s="265"/>
      <c r="AJN89" s="265"/>
      <c r="AJO89" s="265"/>
      <c r="AJP89" s="265"/>
      <c r="AJQ89" s="265"/>
      <c r="AJR89" s="265"/>
      <c r="AJS89" s="265"/>
      <c r="AJT89" s="265"/>
      <c r="AJU89" s="265"/>
      <c r="AJV89" s="265"/>
      <c r="AJW89" s="265"/>
      <c r="AJX89" s="265"/>
      <c r="AJY89" s="265"/>
      <c r="AJZ89" s="265"/>
      <c r="AKA89" s="265"/>
      <c r="AKB89" s="265"/>
      <c r="AKC89" s="265"/>
      <c r="AKD89" s="265"/>
      <c r="AKE89" s="265"/>
      <c r="AKF89" s="265"/>
      <c r="AKG89" s="265"/>
      <c r="AKH89" s="265"/>
      <c r="AKI89" s="265"/>
      <c r="AKJ89" s="265"/>
      <c r="AKK89" s="265"/>
      <c r="AKL89" s="265"/>
      <c r="AKM89" s="265"/>
      <c r="AKN89" s="265"/>
      <c r="AKO89" s="265"/>
      <c r="AKP89" s="265"/>
      <c r="AKQ89" s="265"/>
      <c r="AKR89" s="265"/>
      <c r="AKS89" s="265"/>
      <c r="AKT89" s="265"/>
      <c r="AKU89" s="265"/>
      <c r="AKV89" s="265"/>
      <c r="AKW89" s="265"/>
      <c r="AKX89" s="265"/>
      <c r="AKY89" s="265"/>
      <c r="AKZ89" s="265"/>
      <c r="ALA89" s="265"/>
      <c r="ALB89" s="265"/>
      <c r="ALC89" s="265"/>
      <c r="ALD89" s="265"/>
      <c r="ALE89" s="265"/>
      <c r="ALF89" s="265"/>
      <c r="ALG89" s="265"/>
      <c r="ALH89" s="265"/>
      <c r="ALI89" s="265"/>
      <c r="ALJ89" s="265"/>
      <c r="ALK89" s="265"/>
      <c r="ALL89" s="265"/>
      <c r="ALM89" s="265"/>
      <c r="ALN89" s="265"/>
      <c r="ALO89" s="265"/>
      <c r="ALP89" s="265"/>
      <c r="ALQ89" s="265"/>
      <c r="ALR89" s="265"/>
      <c r="ALS89" s="265"/>
      <c r="ALT89" s="265"/>
      <c r="ALU89" s="265"/>
      <c r="ALV89" s="265"/>
      <c r="ALW89" s="265"/>
      <c r="ALX89" s="265"/>
      <c r="ALY89" s="265"/>
      <c r="ALZ89" s="265"/>
      <c r="AMA89" s="265"/>
      <c r="AMB89" s="265"/>
      <c r="AMC89" s="265"/>
      <c r="AMD89" s="265"/>
      <c r="AME89" s="265"/>
      <c r="AMF89" s="265"/>
      <c r="AMG89" s="265"/>
      <c r="AMH89" s="265"/>
      <c r="AMI89" s="265"/>
      <c r="AMJ89" s="265"/>
      <c r="AMK89" s="265"/>
      <c r="AML89" s="265"/>
      <c r="AMM89" s="265"/>
      <c r="AMN89" s="265"/>
      <c r="AMO89" s="265"/>
      <c r="AMP89" s="265"/>
      <c r="AMQ89" s="265"/>
      <c r="AMR89" s="265"/>
      <c r="AMS89" s="265"/>
      <c r="AMT89" s="265"/>
      <c r="AMU89" s="265"/>
      <c r="AMV89" s="265"/>
      <c r="AMW89" s="265"/>
      <c r="AMX89" s="265"/>
      <c r="AMY89" s="265"/>
      <c r="AMZ89" s="265"/>
      <c r="ANA89" s="265"/>
      <c r="ANB89" s="265"/>
      <c r="ANC89" s="265"/>
      <c r="AND89" s="265"/>
      <c r="ANE89" s="265"/>
      <c r="ANF89" s="265"/>
      <c r="ANG89" s="265"/>
      <c r="ANH89" s="265"/>
      <c r="ANI89" s="265"/>
      <c r="ANJ89" s="265"/>
      <c r="ANK89" s="265"/>
      <c r="ANL89" s="265"/>
      <c r="ANM89" s="265"/>
      <c r="ANN89" s="265"/>
      <c r="ANO89" s="265"/>
      <c r="ANP89" s="265"/>
      <c r="ANQ89" s="265"/>
      <c r="ANR89" s="265"/>
      <c r="ANS89" s="265"/>
      <c r="ANT89" s="265"/>
      <c r="ANU89" s="265"/>
      <c r="ANV89" s="265"/>
      <c r="ANW89" s="265"/>
      <c r="ANX89" s="265"/>
      <c r="ANY89" s="265"/>
      <c r="ANZ89" s="265"/>
      <c r="AOA89" s="265"/>
      <c r="AOB89" s="265"/>
      <c r="AOC89" s="265"/>
      <c r="AOD89" s="265"/>
      <c r="AOE89" s="265"/>
      <c r="AOF89" s="265"/>
      <c r="AOG89" s="265"/>
      <c r="AOH89" s="265"/>
      <c r="AOI89" s="265"/>
      <c r="AOJ89" s="265"/>
      <c r="AOK89" s="265"/>
      <c r="AOL89" s="265"/>
      <c r="AOM89" s="265"/>
      <c r="AON89" s="265"/>
      <c r="AOO89" s="265"/>
      <c r="AOP89" s="265"/>
      <c r="AOQ89" s="265"/>
      <c r="AOR89" s="265"/>
      <c r="AOS89" s="265"/>
      <c r="AOT89" s="265"/>
      <c r="AOU89" s="265"/>
      <c r="AOV89" s="265"/>
      <c r="AOW89" s="265"/>
      <c r="AOX89" s="265"/>
      <c r="AOY89" s="265"/>
      <c r="AOZ89" s="265"/>
      <c r="APA89" s="265"/>
      <c r="APB89" s="265"/>
      <c r="APC89" s="265"/>
      <c r="APD89" s="265"/>
      <c r="APE89" s="265"/>
      <c r="APF89" s="265"/>
      <c r="APG89" s="265"/>
      <c r="APH89" s="265"/>
      <c r="API89" s="265"/>
      <c r="APJ89" s="265"/>
      <c r="APK89" s="265"/>
      <c r="APL89" s="265"/>
      <c r="APM89" s="265"/>
      <c r="APN89" s="265"/>
      <c r="APO89" s="265"/>
      <c r="APP89" s="265"/>
      <c r="APQ89" s="265"/>
      <c r="APR89" s="265"/>
      <c r="APS89" s="265"/>
      <c r="APT89" s="265"/>
      <c r="APU89" s="265"/>
      <c r="APV89" s="265"/>
      <c r="APW89" s="265"/>
      <c r="APX89" s="265"/>
      <c r="APY89" s="265"/>
      <c r="APZ89" s="265"/>
    </row>
    <row r="90" spans="1:1118" s="269" customFormat="1" ht="13.5" customHeight="1" x14ac:dyDescent="0.15">
      <c r="A90"/>
      <c r="B90"/>
      <c r="C90" s="193"/>
      <c r="D90"/>
      <c r="E90"/>
      <c r="F90"/>
      <c r="G90"/>
      <c r="H90"/>
      <c r="I90"/>
      <c r="J90"/>
      <c r="K90"/>
      <c r="L90"/>
      <c r="M90"/>
      <c r="N90"/>
      <c r="O90"/>
      <c r="P90"/>
      <c r="Q90"/>
      <c r="R90"/>
      <c r="S90"/>
      <c r="T90"/>
      <c r="U90"/>
      <c r="V90"/>
      <c r="W90"/>
      <c r="X90"/>
      <c r="Y90"/>
      <c r="Z90"/>
      <c r="AA90"/>
      <c r="AB90"/>
      <c r="AC90"/>
      <c r="AD90"/>
      <c r="AE90"/>
      <c r="AF90"/>
      <c r="AG90"/>
      <c r="AH90"/>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c r="DM90" s="265"/>
      <c r="DN90" s="265"/>
      <c r="DO90" s="265"/>
      <c r="DP90" s="265"/>
      <c r="DQ90" s="265"/>
      <c r="DR90" s="265"/>
      <c r="DS90" s="265"/>
      <c r="DT90" s="265"/>
      <c r="DU90" s="265"/>
      <c r="DV90" s="265"/>
      <c r="DW90" s="265"/>
      <c r="DX90" s="265"/>
      <c r="DY90" s="265"/>
      <c r="DZ90" s="265"/>
      <c r="EA90" s="265"/>
      <c r="EB90" s="265"/>
      <c r="EC90" s="265"/>
      <c r="ED90" s="265"/>
      <c r="EE90" s="265"/>
      <c r="EF90" s="265"/>
      <c r="EG90" s="265"/>
      <c r="EH90" s="265"/>
      <c r="EI90" s="265"/>
      <c r="EJ90" s="265"/>
      <c r="EK90" s="265"/>
      <c r="EL90" s="265"/>
      <c r="EM90" s="265"/>
      <c r="EN90" s="265"/>
      <c r="EO90" s="265"/>
      <c r="EP90" s="265"/>
      <c r="EQ90" s="265"/>
      <c r="ER90" s="265"/>
      <c r="ES90" s="265"/>
      <c r="ET90" s="265"/>
      <c r="EU90" s="265"/>
      <c r="EV90" s="265"/>
      <c r="EW90" s="265"/>
      <c r="EX90" s="265"/>
      <c r="EY90" s="265"/>
      <c r="EZ90" s="265"/>
      <c r="FA90" s="265"/>
      <c r="FB90" s="265"/>
      <c r="FC90" s="265"/>
      <c r="FD90" s="265"/>
      <c r="FE90" s="265"/>
      <c r="FF90" s="265"/>
      <c r="FG90" s="265"/>
      <c r="FH90" s="265"/>
      <c r="FI90" s="265"/>
      <c r="FJ90" s="265"/>
      <c r="FK90" s="265"/>
      <c r="FL90" s="265"/>
      <c r="FM90" s="265"/>
      <c r="FN90" s="265"/>
      <c r="FO90" s="265"/>
      <c r="FP90" s="265"/>
      <c r="FQ90" s="265"/>
      <c r="FR90" s="265"/>
      <c r="FS90" s="265"/>
      <c r="FT90" s="265"/>
      <c r="FU90" s="265"/>
      <c r="FV90" s="265"/>
      <c r="FW90" s="265"/>
      <c r="FX90" s="265"/>
      <c r="FY90" s="265"/>
      <c r="FZ90" s="265"/>
      <c r="GA90" s="265"/>
      <c r="GB90" s="265"/>
      <c r="GC90" s="265"/>
      <c r="GD90" s="265"/>
      <c r="GE90" s="265"/>
      <c r="GF90" s="265"/>
      <c r="GG90" s="265"/>
      <c r="GH90" s="265"/>
      <c r="GI90" s="265"/>
      <c r="GJ90" s="265"/>
      <c r="GK90" s="265"/>
      <c r="GL90" s="265"/>
      <c r="GM90" s="265"/>
      <c r="GN90" s="265"/>
      <c r="GO90" s="265"/>
      <c r="GP90" s="265"/>
      <c r="GQ90" s="265"/>
      <c r="GR90" s="265"/>
      <c r="GS90" s="265"/>
      <c r="GT90" s="265"/>
      <c r="GU90" s="265"/>
      <c r="GV90" s="265"/>
      <c r="GW90" s="265"/>
      <c r="GX90" s="265"/>
      <c r="GY90" s="265"/>
      <c r="GZ90" s="265"/>
      <c r="HA90" s="265"/>
      <c r="HB90" s="265"/>
      <c r="HC90" s="265"/>
      <c r="HD90" s="265"/>
      <c r="HE90" s="265"/>
      <c r="HF90" s="265"/>
      <c r="HG90" s="265"/>
      <c r="HH90" s="265"/>
      <c r="HI90" s="265"/>
      <c r="HJ90" s="265"/>
      <c r="HK90" s="265"/>
      <c r="HL90" s="265"/>
      <c r="HM90" s="265"/>
      <c r="HN90" s="265"/>
      <c r="HO90" s="265"/>
      <c r="HP90" s="265"/>
      <c r="HQ90" s="265"/>
      <c r="HR90" s="265"/>
      <c r="HS90" s="265"/>
      <c r="HT90" s="265"/>
      <c r="HU90" s="265"/>
      <c r="HV90" s="265"/>
      <c r="HW90" s="265"/>
      <c r="HX90" s="265"/>
      <c r="HY90" s="265"/>
      <c r="HZ90" s="265"/>
      <c r="IA90" s="265"/>
      <c r="IB90" s="265"/>
      <c r="IC90" s="265"/>
      <c r="ID90" s="265"/>
      <c r="IE90" s="265"/>
      <c r="IF90" s="265"/>
      <c r="IG90" s="265"/>
      <c r="IH90" s="265"/>
      <c r="II90" s="265"/>
      <c r="IJ90" s="265"/>
      <c r="IK90" s="265"/>
      <c r="IL90" s="265"/>
      <c r="IM90" s="265"/>
      <c r="IN90" s="265"/>
      <c r="IO90" s="265"/>
      <c r="IP90" s="265"/>
      <c r="IQ90" s="265"/>
      <c r="IR90" s="265"/>
      <c r="IS90" s="265"/>
      <c r="IT90" s="265"/>
      <c r="IU90" s="265"/>
      <c r="IV90" s="265"/>
      <c r="IW90" s="265"/>
      <c r="IX90" s="265"/>
      <c r="IY90" s="265"/>
      <c r="IZ90" s="265"/>
      <c r="JA90" s="265"/>
      <c r="JB90" s="265"/>
      <c r="JC90" s="265"/>
      <c r="JD90" s="265"/>
      <c r="JE90" s="265"/>
      <c r="JF90" s="265"/>
      <c r="JG90" s="265"/>
      <c r="JH90" s="265"/>
      <c r="JI90" s="265"/>
      <c r="JJ90" s="265"/>
      <c r="JK90" s="265"/>
      <c r="JL90" s="265"/>
      <c r="JM90" s="265"/>
      <c r="JN90" s="265"/>
      <c r="JO90" s="265"/>
      <c r="JP90" s="265"/>
      <c r="JQ90" s="265"/>
      <c r="JR90" s="265"/>
      <c r="JS90" s="265"/>
      <c r="JT90" s="265"/>
      <c r="JU90" s="265"/>
      <c r="JV90" s="265"/>
      <c r="JW90" s="265"/>
      <c r="JX90" s="265"/>
      <c r="JY90" s="265"/>
      <c r="JZ90" s="265"/>
      <c r="KA90" s="265"/>
      <c r="KB90" s="265"/>
      <c r="KC90" s="265"/>
      <c r="KD90" s="265"/>
      <c r="KE90" s="265"/>
      <c r="KF90" s="265"/>
      <c r="KG90" s="265"/>
      <c r="KH90" s="265"/>
      <c r="KI90" s="265"/>
      <c r="KJ90" s="265"/>
      <c r="KK90" s="265"/>
      <c r="KL90" s="265"/>
      <c r="KM90" s="265"/>
      <c r="KN90" s="265"/>
      <c r="KO90" s="265"/>
      <c r="KP90" s="265"/>
      <c r="KQ90" s="265"/>
      <c r="KR90" s="265"/>
      <c r="KS90" s="265"/>
      <c r="KT90" s="265"/>
      <c r="KU90" s="265"/>
      <c r="KV90" s="265"/>
      <c r="KW90" s="265"/>
      <c r="KX90" s="265"/>
      <c r="KY90" s="265"/>
      <c r="KZ90" s="265"/>
      <c r="LA90" s="265"/>
      <c r="LB90" s="265"/>
      <c r="LC90" s="265"/>
      <c r="LD90" s="265"/>
      <c r="LE90" s="265"/>
      <c r="LF90" s="265"/>
      <c r="LG90" s="265"/>
      <c r="LH90" s="265"/>
      <c r="LI90" s="265"/>
      <c r="LJ90" s="265"/>
      <c r="LK90" s="265"/>
      <c r="LL90" s="265"/>
      <c r="LM90" s="265"/>
      <c r="LN90" s="265"/>
      <c r="LO90" s="265"/>
      <c r="LP90" s="265"/>
      <c r="LQ90" s="265"/>
      <c r="LR90" s="265"/>
      <c r="LS90" s="265"/>
      <c r="LT90" s="265"/>
      <c r="LU90" s="265"/>
      <c r="LV90" s="265"/>
      <c r="LW90" s="265"/>
      <c r="LX90" s="265"/>
      <c r="LY90" s="265"/>
      <c r="LZ90" s="265"/>
      <c r="MA90" s="265"/>
      <c r="MB90" s="265"/>
      <c r="MC90" s="265"/>
      <c r="MD90" s="265"/>
      <c r="ME90" s="265"/>
      <c r="MF90" s="265"/>
      <c r="MG90" s="265"/>
      <c r="MH90" s="265"/>
      <c r="MI90" s="265"/>
      <c r="MJ90" s="265"/>
      <c r="MK90" s="265"/>
      <c r="ML90" s="265"/>
      <c r="MM90" s="265"/>
      <c r="MN90" s="265"/>
      <c r="MO90" s="265"/>
      <c r="MP90" s="265"/>
      <c r="MQ90" s="265"/>
      <c r="MR90" s="265"/>
      <c r="MS90" s="265"/>
      <c r="MT90" s="265"/>
      <c r="MU90" s="265"/>
      <c r="MV90" s="265"/>
      <c r="MW90" s="265"/>
      <c r="MX90" s="265"/>
      <c r="MY90" s="265"/>
      <c r="MZ90" s="265"/>
      <c r="NA90" s="265"/>
      <c r="NB90" s="265"/>
      <c r="NC90" s="265"/>
      <c r="ND90" s="265"/>
      <c r="NE90" s="265"/>
      <c r="NF90" s="265"/>
      <c r="NG90" s="265"/>
      <c r="NH90" s="265"/>
      <c r="NI90" s="265"/>
      <c r="NJ90" s="265"/>
      <c r="NK90" s="265"/>
      <c r="NL90" s="265"/>
      <c r="NM90" s="265"/>
      <c r="NN90" s="265"/>
      <c r="NO90" s="265"/>
      <c r="NP90" s="265"/>
      <c r="NQ90" s="265"/>
      <c r="NR90" s="265"/>
      <c r="NS90" s="265"/>
      <c r="NT90" s="265"/>
      <c r="NU90" s="265"/>
      <c r="NV90" s="265"/>
      <c r="NW90" s="265"/>
      <c r="NX90" s="265"/>
      <c r="NY90" s="265"/>
      <c r="NZ90" s="265"/>
      <c r="OA90" s="265"/>
      <c r="OB90" s="265"/>
      <c r="OC90" s="265"/>
      <c r="OD90" s="265"/>
      <c r="OE90" s="265"/>
      <c r="OF90" s="265"/>
      <c r="OG90" s="265"/>
      <c r="OH90" s="265"/>
      <c r="OI90" s="265"/>
      <c r="OJ90" s="265"/>
      <c r="OK90" s="265"/>
      <c r="OL90" s="265"/>
      <c r="OM90" s="265"/>
      <c r="ON90" s="265"/>
      <c r="OO90" s="265"/>
      <c r="OP90" s="265"/>
      <c r="OQ90" s="265"/>
      <c r="OR90" s="265"/>
      <c r="OS90" s="265"/>
      <c r="OT90" s="265"/>
      <c r="OU90" s="265"/>
      <c r="OV90" s="265"/>
      <c r="OW90" s="265"/>
      <c r="OX90" s="265"/>
      <c r="OY90" s="265"/>
      <c r="OZ90" s="265"/>
      <c r="PA90" s="265"/>
      <c r="PB90" s="265"/>
      <c r="PC90" s="265"/>
      <c r="PD90" s="265"/>
      <c r="PE90" s="265"/>
      <c r="PF90" s="265"/>
      <c r="PG90" s="265"/>
      <c r="PH90" s="265"/>
      <c r="PI90" s="265"/>
      <c r="PJ90" s="265"/>
      <c r="PK90" s="265"/>
      <c r="PL90" s="265"/>
      <c r="PM90" s="265"/>
      <c r="PN90" s="265"/>
      <c r="PO90" s="265"/>
      <c r="PP90" s="265"/>
      <c r="PQ90" s="265"/>
      <c r="PR90" s="265"/>
      <c r="PS90" s="265"/>
      <c r="PT90" s="265"/>
      <c r="PU90" s="265"/>
      <c r="PV90" s="265"/>
      <c r="PW90" s="265"/>
      <c r="PX90" s="265"/>
      <c r="PY90" s="265"/>
      <c r="PZ90" s="265"/>
      <c r="QA90" s="265"/>
      <c r="QB90" s="265"/>
      <c r="QC90" s="265"/>
      <c r="QD90" s="265"/>
      <c r="QE90" s="265"/>
      <c r="QF90" s="265"/>
      <c r="QG90" s="265"/>
      <c r="QH90" s="265"/>
      <c r="QI90" s="265"/>
      <c r="QJ90" s="265"/>
      <c r="QK90" s="265"/>
      <c r="QL90" s="265"/>
      <c r="QM90" s="265"/>
      <c r="QN90" s="265"/>
      <c r="QO90" s="265"/>
      <c r="QP90" s="265"/>
      <c r="QQ90" s="265"/>
      <c r="QR90" s="265"/>
      <c r="QS90" s="265"/>
      <c r="QT90" s="265"/>
      <c r="QU90" s="265"/>
      <c r="QV90" s="265"/>
      <c r="QW90" s="265"/>
      <c r="QX90" s="265"/>
      <c r="QY90" s="265"/>
      <c r="QZ90" s="265"/>
      <c r="RA90" s="265"/>
      <c r="RB90" s="265"/>
      <c r="RC90" s="265"/>
      <c r="RD90" s="265"/>
      <c r="RE90" s="265"/>
      <c r="RF90" s="265"/>
      <c r="RG90" s="265"/>
      <c r="RH90" s="265"/>
      <c r="RI90" s="265"/>
      <c r="RJ90" s="265"/>
      <c r="RK90" s="265"/>
      <c r="RL90" s="265"/>
      <c r="RM90" s="265"/>
      <c r="RN90" s="265"/>
      <c r="RO90" s="265"/>
      <c r="RP90" s="265"/>
      <c r="RQ90" s="265"/>
      <c r="RR90" s="265"/>
      <c r="RS90" s="265"/>
      <c r="RT90" s="265"/>
      <c r="RU90" s="265"/>
      <c r="RV90" s="265"/>
      <c r="RW90" s="265"/>
      <c r="RX90" s="265"/>
      <c r="RY90" s="265"/>
      <c r="RZ90" s="265"/>
      <c r="SA90" s="265"/>
      <c r="SB90" s="265"/>
      <c r="SC90" s="265"/>
      <c r="SD90" s="265"/>
      <c r="SE90" s="265"/>
      <c r="SF90" s="265"/>
      <c r="SG90" s="265"/>
      <c r="SH90" s="265"/>
      <c r="SI90" s="265"/>
      <c r="SJ90" s="265"/>
      <c r="SK90" s="265"/>
      <c r="SL90" s="265"/>
      <c r="SM90" s="265"/>
      <c r="SN90" s="265"/>
      <c r="SO90" s="265"/>
      <c r="SP90" s="265"/>
      <c r="SQ90" s="265"/>
      <c r="SR90" s="265"/>
      <c r="SS90" s="265"/>
      <c r="ST90" s="265"/>
      <c r="SU90" s="265"/>
      <c r="SV90" s="265"/>
      <c r="SW90" s="265"/>
      <c r="SX90" s="265"/>
      <c r="SY90" s="265"/>
      <c r="SZ90" s="265"/>
      <c r="TA90" s="265"/>
      <c r="TB90" s="265"/>
      <c r="TC90" s="265"/>
      <c r="TD90" s="265"/>
      <c r="TE90" s="265"/>
      <c r="TF90" s="265"/>
      <c r="TG90" s="265"/>
      <c r="TH90" s="265"/>
      <c r="TI90" s="265"/>
      <c r="TJ90" s="265"/>
      <c r="TK90" s="265"/>
      <c r="TL90" s="265"/>
      <c r="TM90" s="265"/>
      <c r="TN90" s="265"/>
      <c r="TO90" s="265"/>
      <c r="TP90" s="265"/>
      <c r="TQ90" s="265"/>
      <c r="TR90" s="265"/>
      <c r="TS90" s="265"/>
      <c r="TT90" s="265"/>
      <c r="TU90" s="265"/>
      <c r="TV90" s="265"/>
      <c r="TW90" s="265"/>
      <c r="TX90" s="265"/>
      <c r="TY90" s="265"/>
      <c r="TZ90" s="265"/>
      <c r="UA90" s="265"/>
      <c r="UB90" s="265"/>
      <c r="UC90" s="265"/>
      <c r="UD90" s="265"/>
      <c r="UE90" s="265"/>
      <c r="UF90" s="265"/>
      <c r="UG90" s="265"/>
      <c r="UH90" s="265"/>
      <c r="UI90" s="265"/>
      <c r="UJ90" s="265"/>
      <c r="UK90" s="265"/>
      <c r="UL90" s="265"/>
      <c r="UM90" s="265"/>
      <c r="UN90" s="265"/>
      <c r="UO90" s="265"/>
      <c r="UP90" s="265"/>
      <c r="UQ90" s="265"/>
      <c r="UR90" s="265"/>
      <c r="US90" s="265"/>
      <c r="UT90" s="265"/>
      <c r="UU90" s="265"/>
      <c r="UV90" s="265"/>
      <c r="UW90" s="265"/>
      <c r="UX90" s="265"/>
      <c r="UY90" s="265"/>
      <c r="UZ90" s="265"/>
      <c r="VA90" s="265"/>
      <c r="VB90" s="265"/>
      <c r="VC90" s="265"/>
      <c r="VD90" s="265"/>
      <c r="VE90" s="265"/>
      <c r="VF90" s="265"/>
      <c r="VG90" s="265"/>
      <c r="VH90" s="265"/>
      <c r="VI90" s="265"/>
      <c r="VJ90" s="265"/>
      <c r="VK90" s="265"/>
      <c r="VL90" s="265"/>
      <c r="VM90" s="265"/>
      <c r="VN90" s="265"/>
      <c r="VO90" s="265"/>
      <c r="VP90" s="265"/>
      <c r="VQ90" s="265"/>
      <c r="VR90" s="265"/>
      <c r="VS90" s="265"/>
      <c r="VT90" s="265"/>
      <c r="VU90" s="265"/>
      <c r="VV90" s="265"/>
      <c r="VW90" s="265"/>
      <c r="VX90" s="265"/>
      <c r="VY90" s="265"/>
      <c r="VZ90" s="265"/>
      <c r="WA90" s="265"/>
      <c r="WB90" s="265"/>
      <c r="WC90" s="265"/>
      <c r="WD90" s="265"/>
      <c r="WE90" s="265"/>
      <c r="WF90" s="265"/>
      <c r="WG90" s="265"/>
      <c r="WH90" s="265"/>
      <c r="WI90" s="265"/>
      <c r="WJ90" s="265"/>
      <c r="WK90" s="265"/>
      <c r="WL90" s="265"/>
      <c r="WM90" s="265"/>
      <c r="WN90" s="265"/>
      <c r="WO90" s="265"/>
      <c r="WP90" s="265"/>
      <c r="WQ90" s="265"/>
      <c r="WR90" s="265"/>
      <c r="WS90" s="265"/>
      <c r="WT90" s="265"/>
      <c r="WU90" s="265"/>
      <c r="WV90" s="265"/>
      <c r="WW90" s="265"/>
      <c r="WX90" s="265"/>
      <c r="WY90" s="265"/>
      <c r="WZ90" s="265"/>
      <c r="XA90" s="265"/>
      <c r="XB90" s="265"/>
      <c r="XC90" s="265"/>
      <c r="XD90" s="265"/>
      <c r="XE90" s="265"/>
      <c r="XF90" s="265"/>
      <c r="XG90" s="265"/>
      <c r="XH90" s="265"/>
      <c r="XI90" s="265"/>
      <c r="XJ90" s="265"/>
      <c r="XK90" s="265"/>
      <c r="XL90" s="265"/>
      <c r="XM90" s="265"/>
      <c r="XN90" s="265"/>
      <c r="XO90" s="265"/>
      <c r="XP90" s="265"/>
      <c r="XQ90" s="265"/>
      <c r="XR90" s="265"/>
      <c r="XS90" s="265"/>
      <c r="XT90" s="265"/>
      <c r="XU90" s="265"/>
      <c r="XV90" s="265"/>
      <c r="XW90" s="265"/>
      <c r="XX90" s="265"/>
      <c r="XY90" s="265"/>
      <c r="XZ90" s="265"/>
      <c r="YA90" s="265"/>
      <c r="YB90" s="265"/>
      <c r="YC90" s="265"/>
      <c r="YD90" s="265"/>
      <c r="YE90" s="265"/>
      <c r="YF90" s="265"/>
      <c r="YG90" s="265"/>
      <c r="YH90" s="265"/>
      <c r="YI90" s="265"/>
      <c r="YJ90" s="265"/>
      <c r="YK90" s="265"/>
      <c r="YL90" s="265"/>
      <c r="YM90" s="265"/>
      <c r="YN90" s="265"/>
      <c r="YO90" s="265"/>
      <c r="YP90" s="265"/>
      <c r="YQ90" s="265"/>
      <c r="YR90" s="265"/>
      <c r="YS90" s="265"/>
      <c r="YT90" s="265"/>
      <c r="YU90" s="265"/>
      <c r="YV90" s="265"/>
      <c r="YW90" s="265"/>
      <c r="YX90" s="265"/>
      <c r="YY90" s="265"/>
      <c r="YZ90" s="265"/>
      <c r="ZA90" s="265"/>
      <c r="ZB90" s="265"/>
      <c r="ZC90" s="265"/>
      <c r="ZD90" s="265"/>
      <c r="ZE90" s="265"/>
      <c r="ZF90" s="265"/>
      <c r="ZG90" s="265"/>
      <c r="ZH90" s="265"/>
      <c r="ZI90" s="265"/>
      <c r="ZJ90" s="265"/>
      <c r="ZK90" s="265"/>
      <c r="ZL90" s="265"/>
      <c r="ZM90" s="265"/>
      <c r="ZN90" s="265"/>
      <c r="ZO90" s="265"/>
      <c r="ZP90" s="265"/>
      <c r="ZQ90" s="265"/>
      <c r="ZR90" s="265"/>
      <c r="ZS90" s="265"/>
      <c r="ZT90" s="265"/>
      <c r="ZU90" s="265"/>
      <c r="ZV90" s="265"/>
      <c r="ZW90" s="265"/>
      <c r="ZX90" s="265"/>
      <c r="ZY90" s="265"/>
      <c r="ZZ90" s="265"/>
      <c r="AAA90" s="265"/>
      <c r="AAB90" s="265"/>
      <c r="AAC90" s="265"/>
      <c r="AAD90" s="265"/>
      <c r="AAE90" s="265"/>
      <c r="AAF90" s="265"/>
      <c r="AAG90" s="265"/>
      <c r="AAH90" s="265"/>
      <c r="AAI90" s="265"/>
      <c r="AAJ90" s="265"/>
      <c r="AAK90" s="265"/>
      <c r="AAL90" s="265"/>
      <c r="AAM90" s="265"/>
      <c r="AAN90" s="265"/>
      <c r="AAO90" s="265"/>
      <c r="AAP90" s="265"/>
      <c r="AAQ90" s="265"/>
      <c r="AAR90" s="265"/>
      <c r="AAS90" s="265"/>
      <c r="AAT90" s="265"/>
      <c r="AAU90" s="265"/>
      <c r="AAV90" s="265"/>
      <c r="AAW90" s="265"/>
      <c r="AAX90" s="265"/>
      <c r="AAY90" s="265"/>
      <c r="AAZ90" s="265"/>
      <c r="ABA90" s="265"/>
      <c r="ABB90" s="265"/>
      <c r="ABC90" s="265"/>
      <c r="ABD90" s="265"/>
      <c r="ABE90" s="265"/>
      <c r="ABF90" s="265"/>
      <c r="ABG90" s="265"/>
      <c r="ABH90" s="265"/>
      <c r="ABI90" s="265"/>
      <c r="ABJ90" s="265"/>
      <c r="ABK90" s="265"/>
      <c r="ABL90" s="265"/>
      <c r="ABM90" s="265"/>
      <c r="ABN90" s="265"/>
      <c r="ABO90" s="265"/>
      <c r="ABP90" s="265"/>
      <c r="ABQ90" s="265"/>
      <c r="ABR90" s="265"/>
      <c r="ABS90" s="265"/>
      <c r="ABT90" s="265"/>
      <c r="ABU90" s="265"/>
      <c r="ABV90" s="265"/>
      <c r="ABW90" s="265"/>
      <c r="ABX90" s="265"/>
      <c r="ABY90" s="265"/>
      <c r="ABZ90" s="265"/>
      <c r="ACA90" s="265"/>
      <c r="ACB90" s="265"/>
      <c r="ACC90" s="265"/>
      <c r="ACD90" s="265"/>
      <c r="ACE90" s="265"/>
      <c r="ACF90" s="265"/>
      <c r="ACG90" s="265"/>
      <c r="ACH90" s="265"/>
      <c r="ACI90" s="265"/>
      <c r="ACJ90" s="265"/>
      <c r="ACK90" s="265"/>
      <c r="ACL90" s="265"/>
      <c r="ACM90" s="265"/>
      <c r="ACN90" s="265"/>
      <c r="ACO90" s="265"/>
      <c r="ACP90" s="265"/>
      <c r="ACQ90" s="265"/>
      <c r="ACR90" s="265"/>
      <c r="ACS90" s="265"/>
      <c r="ACT90" s="265"/>
      <c r="ACU90" s="265"/>
      <c r="ACV90" s="265"/>
      <c r="ACW90" s="265"/>
      <c r="ACX90" s="265"/>
      <c r="ACY90" s="265"/>
      <c r="ACZ90" s="265"/>
      <c r="ADA90" s="265"/>
      <c r="ADB90" s="265"/>
      <c r="ADC90" s="265"/>
      <c r="ADD90" s="265"/>
      <c r="ADE90" s="265"/>
      <c r="ADF90" s="265"/>
      <c r="ADG90" s="265"/>
      <c r="ADH90" s="265"/>
      <c r="ADI90" s="265"/>
      <c r="ADJ90" s="265"/>
      <c r="ADK90" s="265"/>
      <c r="ADL90" s="265"/>
      <c r="ADM90" s="265"/>
      <c r="ADN90" s="265"/>
      <c r="ADO90" s="265"/>
      <c r="ADP90" s="265"/>
      <c r="ADQ90" s="265"/>
      <c r="ADR90" s="265"/>
      <c r="ADS90" s="265"/>
      <c r="ADT90" s="265"/>
      <c r="ADU90" s="265"/>
      <c r="ADV90" s="265"/>
      <c r="ADW90" s="265"/>
      <c r="ADX90" s="265"/>
      <c r="ADY90" s="265"/>
      <c r="ADZ90" s="265"/>
      <c r="AEA90" s="265"/>
      <c r="AEB90" s="265"/>
      <c r="AEC90" s="265"/>
      <c r="AED90" s="265"/>
      <c r="AEE90" s="265"/>
      <c r="AEF90" s="265"/>
      <c r="AEG90" s="265"/>
      <c r="AEH90" s="265"/>
      <c r="AEI90" s="265"/>
      <c r="AEJ90" s="265"/>
      <c r="AEK90" s="265"/>
      <c r="AEL90" s="265"/>
      <c r="AEM90" s="265"/>
      <c r="AEN90" s="265"/>
      <c r="AEO90" s="265"/>
      <c r="AEP90" s="265"/>
      <c r="AEQ90" s="265"/>
      <c r="AER90" s="265"/>
      <c r="AES90" s="265"/>
      <c r="AET90" s="265"/>
      <c r="AEU90" s="265"/>
      <c r="AEV90" s="265"/>
      <c r="AEW90" s="265"/>
      <c r="AEX90" s="265"/>
      <c r="AEY90" s="265"/>
      <c r="AEZ90" s="265"/>
      <c r="AFA90" s="265"/>
      <c r="AFB90" s="265"/>
      <c r="AFC90" s="265"/>
      <c r="AFD90" s="265"/>
      <c r="AFE90" s="265"/>
      <c r="AFF90" s="265"/>
      <c r="AFG90" s="265"/>
      <c r="AFH90" s="265"/>
      <c r="AFI90" s="265"/>
      <c r="AFJ90" s="265"/>
      <c r="AFK90" s="265"/>
      <c r="AFL90" s="265"/>
      <c r="AFM90" s="265"/>
      <c r="AFN90" s="265"/>
      <c r="AFO90" s="265"/>
      <c r="AFP90" s="265"/>
      <c r="AFQ90" s="265"/>
      <c r="AFR90" s="265"/>
      <c r="AFS90" s="265"/>
      <c r="AFT90" s="265"/>
      <c r="AFU90" s="265"/>
      <c r="AFV90" s="265"/>
      <c r="AFW90" s="265"/>
      <c r="AFX90" s="265"/>
      <c r="AFY90" s="265"/>
      <c r="AFZ90" s="265"/>
      <c r="AGA90" s="265"/>
      <c r="AGB90" s="265"/>
      <c r="AGC90" s="265"/>
      <c r="AGD90" s="265"/>
      <c r="AGE90" s="265"/>
      <c r="AGF90" s="265"/>
      <c r="AGG90" s="265"/>
      <c r="AGH90" s="265"/>
      <c r="AGI90" s="265"/>
      <c r="AGJ90" s="265"/>
      <c r="AGK90" s="265"/>
      <c r="AGL90" s="265"/>
      <c r="AGM90" s="265"/>
      <c r="AGN90" s="265"/>
      <c r="AGO90" s="265"/>
      <c r="AGP90" s="265"/>
      <c r="AGQ90" s="265"/>
      <c r="AGR90" s="265"/>
      <c r="AGS90" s="265"/>
      <c r="AGT90" s="265"/>
      <c r="AGU90" s="265"/>
      <c r="AGV90" s="265"/>
      <c r="AGW90" s="265"/>
      <c r="AGX90" s="265"/>
      <c r="AGY90" s="265"/>
      <c r="AGZ90" s="265"/>
      <c r="AHA90" s="265"/>
      <c r="AHB90" s="265"/>
      <c r="AHC90" s="265"/>
      <c r="AHD90" s="265"/>
      <c r="AHE90" s="265"/>
      <c r="AHF90" s="265"/>
      <c r="AHG90" s="265"/>
      <c r="AHH90" s="265"/>
      <c r="AHI90" s="265"/>
      <c r="AHJ90" s="265"/>
      <c r="AHK90" s="265"/>
      <c r="AHL90" s="265"/>
      <c r="AHM90" s="265"/>
      <c r="AHN90" s="265"/>
      <c r="AHO90" s="265"/>
      <c r="AHP90" s="265"/>
      <c r="AHQ90" s="265"/>
      <c r="AHR90" s="265"/>
      <c r="AHS90" s="265"/>
      <c r="AHT90" s="265"/>
      <c r="AHU90" s="265"/>
      <c r="AHV90" s="265"/>
      <c r="AHW90" s="265"/>
      <c r="AHX90" s="265"/>
      <c r="AHY90" s="265"/>
      <c r="AHZ90" s="265"/>
      <c r="AIA90" s="265"/>
      <c r="AIB90" s="265"/>
      <c r="AIC90" s="265"/>
      <c r="AID90" s="265"/>
      <c r="AIE90" s="265"/>
      <c r="AIF90" s="265"/>
      <c r="AIG90" s="265"/>
      <c r="AIH90" s="265"/>
      <c r="AII90" s="265"/>
      <c r="AIJ90" s="265"/>
      <c r="AIK90" s="265"/>
      <c r="AIL90" s="265"/>
      <c r="AIM90" s="265"/>
      <c r="AIN90" s="265"/>
      <c r="AIO90" s="265"/>
      <c r="AIP90" s="265"/>
      <c r="AIQ90" s="265"/>
      <c r="AIR90" s="265"/>
      <c r="AIS90" s="265"/>
      <c r="AIT90" s="265"/>
      <c r="AIU90" s="265"/>
      <c r="AIV90" s="265"/>
      <c r="AIW90" s="265"/>
      <c r="AIX90" s="265"/>
      <c r="AIY90" s="265"/>
      <c r="AIZ90" s="265"/>
      <c r="AJA90" s="265"/>
      <c r="AJB90" s="265"/>
      <c r="AJC90" s="265"/>
      <c r="AJD90" s="265"/>
      <c r="AJE90" s="265"/>
      <c r="AJF90" s="265"/>
      <c r="AJG90" s="265"/>
      <c r="AJH90" s="265"/>
      <c r="AJI90" s="265"/>
      <c r="AJJ90" s="265"/>
      <c r="AJK90" s="265"/>
      <c r="AJL90" s="265"/>
      <c r="AJM90" s="265"/>
      <c r="AJN90" s="265"/>
      <c r="AJO90" s="265"/>
      <c r="AJP90" s="265"/>
      <c r="AJQ90" s="265"/>
      <c r="AJR90" s="265"/>
      <c r="AJS90" s="265"/>
      <c r="AJT90" s="265"/>
      <c r="AJU90" s="265"/>
      <c r="AJV90" s="265"/>
      <c r="AJW90" s="265"/>
      <c r="AJX90" s="265"/>
      <c r="AJY90" s="265"/>
      <c r="AJZ90" s="265"/>
      <c r="AKA90" s="265"/>
      <c r="AKB90" s="265"/>
      <c r="AKC90" s="265"/>
      <c r="AKD90" s="265"/>
      <c r="AKE90" s="265"/>
      <c r="AKF90" s="265"/>
      <c r="AKG90" s="265"/>
      <c r="AKH90" s="265"/>
      <c r="AKI90" s="265"/>
      <c r="AKJ90" s="265"/>
      <c r="AKK90" s="265"/>
      <c r="AKL90" s="265"/>
      <c r="AKM90" s="265"/>
      <c r="AKN90" s="265"/>
      <c r="AKO90" s="265"/>
      <c r="AKP90" s="265"/>
      <c r="AKQ90" s="265"/>
      <c r="AKR90" s="265"/>
      <c r="AKS90" s="265"/>
      <c r="AKT90" s="265"/>
      <c r="AKU90" s="265"/>
      <c r="AKV90" s="265"/>
      <c r="AKW90" s="265"/>
      <c r="AKX90" s="265"/>
      <c r="AKY90" s="265"/>
      <c r="AKZ90" s="265"/>
      <c r="ALA90" s="265"/>
      <c r="ALB90" s="265"/>
      <c r="ALC90" s="265"/>
      <c r="ALD90" s="265"/>
      <c r="ALE90" s="265"/>
      <c r="ALF90" s="265"/>
      <c r="ALG90" s="265"/>
      <c r="ALH90" s="265"/>
      <c r="ALI90" s="265"/>
      <c r="ALJ90" s="265"/>
      <c r="ALK90" s="265"/>
      <c r="ALL90" s="265"/>
      <c r="ALM90" s="265"/>
      <c r="ALN90" s="265"/>
      <c r="ALO90" s="265"/>
      <c r="ALP90" s="265"/>
      <c r="ALQ90" s="265"/>
      <c r="ALR90" s="265"/>
      <c r="ALS90" s="265"/>
      <c r="ALT90" s="265"/>
      <c r="ALU90" s="265"/>
      <c r="ALV90" s="265"/>
      <c r="ALW90" s="265"/>
      <c r="ALX90" s="265"/>
      <c r="ALY90" s="265"/>
      <c r="ALZ90" s="265"/>
      <c r="AMA90" s="265"/>
      <c r="AMB90" s="265"/>
      <c r="AMC90" s="265"/>
      <c r="AMD90" s="265"/>
      <c r="AME90" s="265"/>
      <c r="AMF90" s="265"/>
      <c r="AMG90" s="265"/>
      <c r="AMH90" s="265"/>
      <c r="AMI90" s="265"/>
      <c r="AMJ90" s="265"/>
      <c r="AMK90" s="265"/>
      <c r="AML90" s="265"/>
      <c r="AMM90" s="265"/>
      <c r="AMN90" s="265"/>
      <c r="AMO90" s="265"/>
      <c r="AMP90" s="265"/>
      <c r="AMQ90" s="265"/>
      <c r="AMR90" s="265"/>
      <c r="AMS90" s="265"/>
      <c r="AMT90" s="265"/>
      <c r="AMU90" s="265"/>
      <c r="AMV90" s="265"/>
      <c r="AMW90" s="265"/>
      <c r="AMX90" s="265"/>
      <c r="AMY90" s="265"/>
      <c r="AMZ90" s="265"/>
      <c r="ANA90" s="265"/>
      <c r="ANB90" s="265"/>
      <c r="ANC90" s="265"/>
      <c r="AND90" s="265"/>
      <c r="ANE90" s="265"/>
      <c r="ANF90" s="265"/>
      <c r="ANG90" s="265"/>
      <c r="ANH90" s="265"/>
      <c r="ANI90" s="265"/>
      <c r="ANJ90" s="265"/>
      <c r="ANK90" s="265"/>
      <c r="ANL90" s="265"/>
      <c r="ANM90" s="265"/>
      <c r="ANN90" s="265"/>
      <c r="ANO90" s="265"/>
      <c r="ANP90" s="265"/>
      <c r="ANQ90" s="265"/>
      <c r="ANR90" s="265"/>
      <c r="ANS90" s="265"/>
      <c r="ANT90" s="265"/>
      <c r="ANU90" s="265"/>
      <c r="ANV90" s="265"/>
      <c r="ANW90" s="265"/>
      <c r="ANX90" s="265"/>
      <c r="ANY90" s="265"/>
      <c r="ANZ90" s="265"/>
      <c r="AOA90" s="265"/>
      <c r="AOB90" s="265"/>
      <c r="AOC90" s="265"/>
      <c r="AOD90" s="265"/>
      <c r="AOE90" s="265"/>
      <c r="AOF90" s="265"/>
      <c r="AOG90" s="265"/>
      <c r="AOH90" s="265"/>
      <c r="AOI90" s="265"/>
      <c r="AOJ90" s="265"/>
      <c r="AOK90" s="265"/>
      <c r="AOL90" s="265"/>
      <c r="AOM90" s="265"/>
      <c r="AON90" s="265"/>
      <c r="AOO90" s="265"/>
      <c r="AOP90" s="265"/>
      <c r="AOQ90" s="265"/>
      <c r="AOR90" s="265"/>
      <c r="AOS90" s="265"/>
      <c r="AOT90" s="265"/>
      <c r="AOU90" s="265"/>
      <c r="AOV90" s="265"/>
      <c r="AOW90" s="265"/>
      <c r="AOX90" s="265"/>
      <c r="AOY90" s="265"/>
      <c r="AOZ90" s="265"/>
      <c r="APA90" s="265"/>
      <c r="APB90" s="265"/>
      <c r="APC90" s="265"/>
      <c r="APD90" s="265"/>
      <c r="APE90" s="265"/>
      <c r="APF90" s="265"/>
      <c r="APG90" s="265"/>
      <c r="APH90" s="265"/>
      <c r="API90" s="265"/>
      <c r="APJ90" s="265"/>
      <c r="APK90" s="265"/>
      <c r="APL90" s="265"/>
      <c r="APM90" s="265"/>
      <c r="APN90" s="265"/>
      <c r="APO90" s="265"/>
      <c r="APP90" s="265"/>
      <c r="APQ90" s="265"/>
      <c r="APR90" s="265"/>
      <c r="APS90" s="265"/>
      <c r="APT90" s="265"/>
      <c r="APU90" s="265"/>
      <c r="APV90" s="265"/>
      <c r="APW90" s="265"/>
      <c r="APX90" s="265"/>
      <c r="APY90" s="265"/>
      <c r="APZ90" s="265"/>
    </row>
    <row r="92" spans="1:1118" x14ac:dyDescent="0.15">
      <c r="C92"/>
    </row>
    <row r="93" spans="1:1118" x14ac:dyDescent="0.15">
      <c r="C93"/>
    </row>
    <row r="94" spans="1:1118" x14ac:dyDescent="0.15">
      <c r="C94"/>
    </row>
    <row r="95" spans="1:1118" x14ac:dyDescent="0.15">
      <c r="AL95">
        <f>SUM(B94:AK94)</f>
        <v>0</v>
      </c>
    </row>
    <row r="99" spans="3:3" x14ac:dyDescent="0.15">
      <c r="C99"/>
    </row>
    <row r="100" spans="3:3" x14ac:dyDescent="0.15">
      <c r="C100"/>
    </row>
  </sheetData>
  <mergeCells count="1">
    <mergeCell ref="A1:P1"/>
  </mergeCells>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E260A-F31F-F84B-84D6-49FC0E3E65E7}">
  <sheetPr codeName="Sheet28"/>
  <dimension ref="A1:Q79"/>
  <sheetViews>
    <sheetView zoomScaleNormal="100" workbookViewId="0">
      <selection activeCell="A46" sqref="A46"/>
    </sheetView>
  </sheetViews>
  <sheetFormatPr baseColWidth="10" defaultColWidth="11.5" defaultRowHeight="13" x14ac:dyDescent="0.15"/>
  <cols>
    <col min="1" max="1" width="18.83203125" customWidth="1"/>
    <col min="2" max="2" width="11.1640625" customWidth="1"/>
    <col min="3" max="3" width="14" customWidth="1"/>
    <col min="4" max="5" width="13.5" customWidth="1"/>
    <col min="6" max="6" width="14" customWidth="1"/>
    <col min="7" max="7" width="14.5" customWidth="1"/>
    <col min="8" max="8" width="14.6640625" customWidth="1"/>
  </cols>
  <sheetData>
    <row r="1" spans="1:17" x14ac:dyDescent="0.15">
      <c r="A1" t="s">
        <v>1139</v>
      </c>
    </row>
    <row r="2" spans="1:17" x14ac:dyDescent="0.15">
      <c r="A2" t="s">
        <v>806</v>
      </c>
    </row>
    <row r="3" spans="1:17" x14ac:dyDescent="0.15">
      <c r="A3" t="s">
        <v>807</v>
      </c>
    </row>
    <row r="4" spans="1:17" x14ac:dyDescent="0.15">
      <c r="A4" t="s">
        <v>808</v>
      </c>
    </row>
    <row r="5" spans="1:17" x14ac:dyDescent="0.15">
      <c r="A5" t="s">
        <v>809</v>
      </c>
    </row>
    <row r="6" spans="1:17" x14ac:dyDescent="0.15">
      <c r="A6" t="s">
        <v>810</v>
      </c>
    </row>
    <row r="7" spans="1:17" x14ac:dyDescent="0.15">
      <c r="A7" t="s">
        <v>811</v>
      </c>
    </row>
    <row r="9" spans="1:17" ht="24.75" customHeight="1" x14ac:dyDescent="0.15">
      <c r="A9" s="1039" t="s">
        <v>812</v>
      </c>
      <c r="B9" s="1039"/>
      <c r="C9" s="1039"/>
      <c r="D9" s="1039"/>
      <c r="E9" s="1039"/>
      <c r="F9" s="1039"/>
      <c r="G9" s="1039"/>
      <c r="H9" s="1039"/>
      <c r="I9" s="1039"/>
      <c r="J9" s="1039"/>
      <c r="K9" s="7"/>
    </row>
    <row r="11" spans="1:17" x14ac:dyDescent="0.15">
      <c r="A11" s="757" t="s">
        <v>813</v>
      </c>
    </row>
    <row r="12" spans="1:17" s="194" customFormat="1" ht="15" x14ac:dyDescent="0.15">
      <c r="A12" s="289" t="s">
        <v>814</v>
      </c>
      <c r="B12" s="758" t="s">
        <v>87</v>
      </c>
      <c r="C12" s="758" t="s">
        <v>88</v>
      </c>
      <c r="D12" s="758" t="s">
        <v>89</v>
      </c>
      <c r="E12" s="759" t="s">
        <v>90</v>
      </c>
      <c r="F12" s="758" t="s">
        <v>91</v>
      </c>
      <c r="G12" s="42" t="s">
        <v>815</v>
      </c>
    </row>
    <row r="13" spans="1:17" x14ac:dyDescent="0.15">
      <c r="A13" s="272" t="s">
        <v>1066</v>
      </c>
      <c r="B13" s="760">
        <f t="shared" ref="B13:G13" si="0">B43</f>
        <v>12.991069</v>
      </c>
      <c r="C13" s="760">
        <f t="shared" si="0"/>
        <v>1528.8666479999999</v>
      </c>
      <c r="D13" s="760">
        <f t="shared" si="0"/>
        <v>1236.497875</v>
      </c>
      <c r="E13" s="760">
        <f t="shared" si="0"/>
        <v>4501.1619259999998</v>
      </c>
      <c r="F13" s="760">
        <f t="shared" si="0"/>
        <v>446.78948400000002</v>
      </c>
      <c r="G13" s="760">
        <f t="shared" si="0"/>
        <v>73.604901999999996</v>
      </c>
      <c r="Q13" t="s">
        <v>64</v>
      </c>
    </row>
    <row r="16" spans="1:17" x14ac:dyDescent="0.15">
      <c r="A16" s="757" t="s">
        <v>816</v>
      </c>
      <c r="E16" t="s">
        <v>64</v>
      </c>
    </row>
    <row r="17" spans="1:8" ht="51" x14ac:dyDescent="0.15">
      <c r="A17" s="761" t="s">
        <v>817</v>
      </c>
      <c r="B17" s="66" t="s">
        <v>87</v>
      </c>
      <c r="C17" s="66" t="s">
        <v>88</v>
      </c>
      <c r="D17" s="66" t="s">
        <v>89</v>
      </c>
      <c r="E17" s="65" t="s">
        <v>90</v>
      </c>
      <c r="F17" s="66" t="s">
        <v>91</v>
      </c>
      <c r="G17" s="66" t="s">
        <v>818</v>
      </c>
      <c r="H17" s="66" t="s">
        <v>17</v>
      </c>
    </row>
    <row r="18" spans="1:8" ht="16" x14ac:dyDescent="0.2">
      <c r="A18" s="255" t="s">
        <v>695</v>
      </c>
      <c r="B18" s="762">
        <f t="shared" ref="B18:G33" si="1">B49/1000000</f>
        <v>7.3846999999999996E-2</v>
      </c>
      <c r="C18" s="762">
        <f t="shared" si="1"/>
        <v>0.455897</v>
      </c>
      <c r="D18" s="762">
        <f t="shared" si="1"/>
        <v>7.0280000000000004E-3</v>
      </c>
      <c r="E18" s="762">
        <f t="shared" si="1"/>
        <v>1.0995E-2</v>
      </c>
      <c r="F18" s="762">
        <f t="shared" si="1"/>
        <v>3.0839999999999999E-3</v>
      </c>
      <c r="G18" s="762">
        <f t="shared" si="1"/>
        <v>4.1598759999999997</v>
      </c>
      <c r="H18" s="762">
        <f>SUM(B18:G18)</f>
        <v>4.7107269999999994</v>
      </c>
    </row>
    <row r="19" spans="1:8" ht="16" x14ac:dyDescent="0.2">
      <c r="A19" s="255" t="s">
        <v>696</v>
      </c>
      <c r="B19" s="762">
        <f t="shared" si="1"/>
        <v>0.38306000000000001</v>
      </c>
      <c r="C19" s="762">
        <f t="shared" si="1"/>
        <v>1.6666430000000001</v>
      </c>
      <c r="D19" s="762">
        <f t="shared" si="1"/>
        <v>0.404414</v>
      </c>
      <c r="E19" s="762">
        <f t="shared" si="1"/>
        <v>0.201567</v>
      </c>
      <c r="F19" s="762">
        <f t="shared" si="1"/>
        <v>4.5828000000000001E-2</v>
      </c>
      <c r="G19" s="762">
        <f t="shared" si="1"/>
        <v>5.7922209999999996</v>
      </c>
      <c r="H19" s="762">
        <f t="shared" ref="H19:H43" si="2">SUM(B19:G19)</f>
        <v>8.4937329999999989</v>
      </c>
    </row>
    <row r="20" spans="1:8" ht="16" x14ac:dyDescent="0.2">
      <c r="A20" s="255" t="s">
        <v>697</v>
      </c>
      <c r="B20" s="762">
        <f t="shared" si="1"/>
        <v>0.36446800000000001</v>
      </c>
      <c r="C20" s="762">
        <f t="shared" si="1"/>
        <v>4.5956840000000003</v>
      </c>
      <c r="D20" s="762">
        <f t="shared" si="1"/>
        <v>1.7343919999999999</v>
      </c>
      <c r="E20" s="762">
        <f t="shared" si="1"/>
        <v>0.77546000000000004</v>
      </c>
      <c r="F20" s="762">
        <f t="shared" si="1"/>
        <v>0.34154699999999999</v>
      </c>
      <c r="G20" s="762">
        <f t="shared" si="1"/>
        <v>11.494088</v>
      </c>
      <c r="H20" s="762">
        <f t="shared" si="2"/>
        <v>19.305638999999999</v>
      </c>
    </row>
    <row r="21" spans="1:8" ht="16" x14ac:dyDescent="0.2">
      <c r="A21" s="255" t="s">
        <v>698</v>
      </c>
      <c r="B21" s="762">
        <f t="shared" si="1"/>
        <v>0.93133200000000005</v>
      </c>
      <c r="C21" s="762">
        <f t="shared" si="1"/>
        <v>7.4671089999999998</v>
      </c>
      <c r="D21" s="762">
        <f t="shared" si="1"/>
        <v>9.5797380000000008</v>
      </c>
      <c r="E21" s="762">
        <f t="shared" si="1"/>
        <v>5.1749679999999998</v>
      </c>
      <c r="F21" s="762">
        <f t="shared" si="1"/>
        <v>1.044189</v>
      </c>
      <c r="G21" s="762">
        <f t="shared" si="1"/>
        <v>11.014049</v>
      </c>
      <c r="H21" s="762">
        <f t="shared" si="2"/>
        <v>35.211385</v>
      </c>
    </row>
    <row r="22" spans="1:8" ht="16" x14ac:dyDescent="0.2">
      <c r="A22" s="255" t="s">
        <v>699</v>
      </c>
      <c r="B22" s="762">
        <f t="shared" si="1"/>
        <v>2.8445179999999999</v>
      </c>
      <c r="C22" s="762">
        <f t="shared" si="1"/>
        <v>10.78206</v>
      </c>
      <c r="D22" s="762">
        <f t="shared" si="1"/>
        <v>13.69205</v>
      </c>
      <c r="E22" s="762">
        <f t="shared" si="1"/>
        <v>6.0309799999999996</v>
      </c>
      <c r="F22" s="762">
        <f t="shared" si="1"/>
        <v>1.0432809999999999</v>
      </c>
      <c r="G22" s="762">
        <f t="shared" si="1"/>
        <v>12.340040999999999</v>
      </c>
      <c r="H22" s="762">
        <f t="shared" si="2"/>
        <v>46.732929999999996</v>
      </c>
    </row>
    <row r="23" spans="1:8" ht="16" x14ac:dyDescent="0.2">
      <c r="A23" s="255" t="s">
        <v>700</v>
      </c>
      <c r="B23" s="762">
        <f t="shared" si="1"/>
        <v>0.98538800000000004</v>
      </c>
      <c r="C23" s="762">
        <f t="shared" si="1"/>
        <v>9.976718</v>
      </c>
      <c r="D23" s="762">
        <f t="shared" si="1"/>
        <v>20.260641</v>
      </c>
      <c r="E23" s="762">
        <f t="shared" si="1"/>
        <v>13.687386999999999</v>
      </c>
      <c r="F23" s="762">
        <f t="shared" si="1"/>
        <v>1.871853</v>
      </c>
      <c r="G23" s="762">
        <f t="shared" si="1"/>
        <v>19.586569000000001</v>
      </c>
      <c r="H23" s="762">
        <f t="shared" si="2"/>
        <v>66.368555999999998</v>
      </c>
    </row>
    <row r="24" spans="1:8" ht="16" x14ac:dyDescent="0.2">
      <c r="A24" s="255" t="s">
        <v>702</v>
      </c>
      <c r="B24" s="762">
        <f t="shared" si="1"/>
        <v>1.201684</v>
      </c>
      <c r="C24" s="762">
        <f t="shared" si="1"/>
        <v>15.127181999999999</v>
      </c>
      <c r="D24" s="762">
        <f t="shared" si="1"/>
        <v>29.741105999999998</v>
      </c>
      <c r="E24" s="762">
        <f t="shared" si="1"/>
        <v>12.022124</v>
      </c>
      <c r="F24" s="762">
        <f t="shared" si="1"/>
        <v>1.1749830000000001</v>
      </c>
      <c r="G24" s="762">
        <f t="shared" si="1"/>
        <v>26.601156</v>
      </c>
      <c r="H24" s="762">
        <f t="shared" si="2"/>
        <v>85.868234999999984</v>
      </c>
    </row>
    <row r="25" spans="1:8" ht="16" x14ac:dyDescent="0.2">
      <c r="A25" s="255" t="s">
        <v>703</v>
      </c>
      <c r="B25" s="762">
        <f t="shared" si="1"/>
        <v>1.5309870000000001</v>
      </c>
      <c r="C25" s="762">
        <f t="shared" si="1"/>
        <v>22.666913000000001</v>
      </c>
      <c r="D25" s="762">
        <f t="shared" si="1"/>
        <v>47.641204000000002</v>
      </c>
      <c r="E25" s="762">
        <f t="shared" si="1"/>
        <v>15.117656999999999</v>
      </c>
      <c r="F25" s="762">
        <f t="shared" si="1"/>
        <v>1.7994920000000001</v>
      </c>
      <c r="G25" s="762">
        <f t="shared" si="1"/>
        <v>32.821292999999997</v>
      </c>
      <c r="H25" s="762">
        <f t="shared" si="2"/>
        <v>121.577546</v>
      </c>
    </row>
    <row r="26" spans="1:8" ht="16" x14ac:dyDescent="0.2">
      <c r="A26" s="255" t="s">
        <v>704</v>
      </c>
      <c r="B26" s="762">
        <f t="shared" si="1"/>
        <v>0.73440899999999998</v>
      </c>
      <c r="C26" s="762">
        <f t="shared" si="1"/>
        <v>31.290271000000001</v>
      </c>
      <c r="D26" s="762">
        <f t="shared" si="1"/>
        <v>78.474031999999994</v>
      </c>
      <c r="E26" s="762">
        <f t="shared" si="1"/>
        <v>27.770396999999999</v>
      </c>
      <c r="F26" s="762">
        <f t="shared" si="1"/>
        <v>4.0463709999999997</v>
      </c>
      <c r="G26" s="762">
        <f t="shared" si="1"/>
        <v>21.80292</v>
      </c>
      <c r="H26" s="762">
        <f t="shared" si="2"/>
        <v>164.11839999999998</v>
      </c>
    </row>
    <row r="27" spans="1:8" ht="16" x14ac:dyDescent="0.2">
      <c r="A27" s="255" t="s">
        <v>706</v>
      </c>
      <c r="B27" s="762">
        <f t="shared" si="1"/>
        <v>1.38883</v>
      </c>
      <c r="C27" s="762">
        <f t="shared" si="1"/>
        <v>58.512839999999997</v>
      </c>
      <c r="D27" s="762">
        <f t="shared" si="1"/>
        <v>108.062855</v>
      </c>
      <c r="E27" s="762">
        <f t="shared" si="1"/>
        <v>53.119028999999998</v>
      </c>
      <c r="F27" s="762">
        <f t="shared" si="1"/>
        <v>12.931047</v>
      </c>
      <c r="G27" s="762">
        <f t="shared" si="1"/>
        <v>22.423525999999999</v>
      </c>
      <c r="H27" s="762">
        <f t="shared" si="2"/>
        <v>256.43812700000001</v>
      </c>
    </row>
    <row r="28" spans="1:8" ht="16" x14ac:dyDescent="0.2">
      <c r="A28" s="255" t="s">
        <v>707</v>
      </c>
      <c r="B28" s="762">
        <f t="shared" si="1"/>
        <v>1.13025</v>
      </c>
      <c r="C28" s="762">
        <f t="shared" si="1"/>
        <v>96.292953999999995</v>
      </c>
      <c r="D28" s="762">
        <f t="shared" si="1"/>
        <v>179.48289199999999</v>
      </c>
      <c r="E28" s="762">
        <f t="shared" si="1"/>
        <v>103.23486</v>
      </c>
      <c r="F28" s="762">
        <f t="shared" si="1"/>
        <v>37.149217</v>
      </c>
      <c r="G28" s="762">
        <f t="shared" si="1"/>
        <v>5.8237100000000002</v>
      </c>
      <c r="H28" s="762">
        <f t="shared" si="2"/>
        <v>423.11388299999999</v>
      </c>
    </row>
    <row r="29" spans="1:8" ht="16" x14ac:dyDescent="0.2">
      <c r="A29" s="255" t="s">
        <v>708</v>
      </c>
      <c r="B29" s="762">
        <f t="shared" si="1"/>
        <v>1.7256720000000001</v>
      </c>
      <c r="C29" s="762">
        <f t="shared" si="1"/>
        <v>127.444305</v>
      </c>
      <c r="D29" s="762">
        <f t="shared" si="1"/>
        <v>233.05652000000001</v>
      </c>
      <c r="E29" s="762">
        <f t="shared" si="1"/>
        <v>59.389938999999998</v>
      </c>
      <c r="F29" s="762">
        <f t="shared" si="1"/>
        <v>61.631079999999997</v>
      </c>
      <c r="G29" s="762">
        <f t="shared" si="1"/>
        <v>19.148987000000002</v>
      </c>
      <c r="H29" s="762">
        <f t="shared" si="2"/>
        <v>502.396503</v>
      </c>
    </row>
    <row r="30" spans="1:8" ht="16" x14ac:dyDescent="0.2">
      <c r="A30" s="255" t="s">
        <v>709</v>
      </c>
      <c r="B30" s="762">
        <f t="shared" si="1"/>
        <v>1.6792830000000001</v>
      </c>
      <c r="C30" s="762">
        <f t="shared" si="1"/>
        <v>140.29547099999999</v>
      </c>
      <c r="D30" s="762">
        <f t="shared" si="1"/>
        <v>279.65156500000001</v>
      </c>
      <c r="E30" s="762">
        <f t="shared" si="1"/>
        <v>82.007067000000006</v>
      </c>
      <c r="F30" s="762">
        <f t="shared" si="1"/>
        <v>89.801469999999995</v>
      </c>
      <c r="G30" s="762">
        <f t="shared" si="1"/>
        <v>22.357348999999999</v>
      </c>
      <c r="H30" s="762">
        <f t="shared" si="2"/>
        <v>615.79220499999997</v>
      </c>
    </row>
    <row r="31" spans="1:8" ht="16" x14ac:dyDescent="0.2">
      <c r="A31" s="255" t="s">
        <v>710</v>
      </c>
      <c r="B31" s="762">
        <f t="shared" si="1"/>
        <v>2.5817540000000001</v>
      </c>
      <c r="C31" s="762">
        <f t="shared" si="1"/>
        <v>160.09891200000001</v>
      </c>
      <c r="D31" s="762">
        <f t="shared" si="1"/>
        <v>354.53330499999998</v>
      </c>
      <c r="E31" s="762">
        <f t="shared" si="1"/>
        <v>135.177662</v>
      </c>
      <c r="F31" s="762">
        <f t="shared" si="1"/>
        <v>140.02072899999999</v>
      </c>
      <c r="G31" s="762">
        <f t="shared" si="1"/>
        <v>35.732905000000002</v>
      </c>
      <c r="H31" s="762">
        <f t="shared" si="2"/>
        <v>828.14526699999988</v>
      </c>
    </row>
    <row r="32" spans="1:8" ht="16" x14ac:dyDescent="0.2">
      <c r="A32" s="255" t="s">
        <v>711</v>
      </c>
      <c r="B32" s="762">
        <f t="shared" si="1"/>
        <v>2.9024570000000001</v>
      </c>
      <c r="C32" s="762">
        <f t="shared" si="1"/>
        <v>197.91232199999999</v>
      </c>
      <c r="D32" s="762">
        <f t="shared" si="1"/>
        <v>352.68350199999998</v>
      </c>
      <c r="E32" s="762">
        <f t="shared" si="1"/>
        <v>187.229724</v>
      </c>
      <c r="F32" s="762">
        <f t="shared" si="1"/>
        <v>244.256879</v>
      </c>
      <c r="G32" s="762">
        <f t="shared" si="1"/>
        <v>43.186785999999998</v>
      </c>
      <c r="H32" s="762">
        <f t="shared" si="2"/>
        <v>1028.1716699999999</v>
      </c>
    </row>
    <row r="33" spans="1:8" ht="16" x14ac:dyDescent="0.2">
      <c r="A33" s="255" t="s">
        <v>712</v>
      </c>
      <c r="B33" s="762">
        <f t="shared" si="1"/>
        <v>4.2102680000000001</v>
      </c>
      <c r="C33" s="762">
        <f t="shared" si="1"/>
        <v>243.10916</v>
      </c>
      <c r="D33" s="762">
        <f t="shared" si="1"/>
        <v>501.72144400000002</v>
      </c>
      <c r="E33" s="762">
        <f t="shared" si="1"/>
        <v>260.710936</v>
      </c>
      <c r="F33" s="762">
        <f t="shared" si="1"/>
        <v>364.16824600000001</v>
      </c>
      <c r="G33" s="762">
        <f t="shared" si="1"/>
        <v>49.483013</v>
      </c>
      <c r="H33" s="762">
        <f t="shared" si="2"/>
        <v>1423.403067</v>
      </c>
    </row>
    <row r="34" spans="1:8" ht="16" x14ac:dyDescent="0.2">
      <c r="A34" s="255" t="s">
        <v>713</v>
      </c>
      <c r="B34" s="762">
        <f t="shared" ref="B34:G38" si="3">B65/1000000</f>
        <v>3.290146</v>
      </c>
      <c r="C34" s="762">
        <f t="shared" si="3"/>
        <v>302.96056800000002</v>
      </c>
      <c r="D34" s="762">
        <f t="shared" si="3"/>
        <v>498.03322900000001</v>
      </c>
      <c r="E34" s="762">
        <f t="shared" si="3"/>
        <v>272.22255000000001</v>
      </c>
      <c r="F34" s="762">
        <f t="shared" si="3"/>
        <v>340.935565</v>
      </c>
      <c r="G34" s="762">
        <f t="shared" si="3"/>
        <v>95.439993999999999</v>
      </c>
      <c r="H34" s="762">
        <f t="shared" si="2"/>
        <v>1512.8820520000002</v>
      </c>
    </row>
    <row r="35" spans="1:8" ht="16" x14ac:dyDescent="0.2">
      <c r="A35" s="255" t="s">
        <v>714</v>
      </c>
      <c r="B35" s="762">
        <f t="shared" si="3"/>
        <v>2.202728</v>
      </c>
      <c r="C35" s="762">
        <f t="shared" si="3"/>
        <v>280.23853200000002</v>
      </c>
      <c r="D35" s="762">
        <f t="shared" si="3"/>
        <v>558.74749099999997</v>
      </c>
      <c r="E35" s="762">
        <f t="shared" si="3"/>
        <v>261.91036100000002</v>
      </c>
      <c r="F35" s="762">
        <f t="shared" si="3"/>
        <v>193.43923599999999</v>
      </c>
      <c r="G35" s="762">
        <f t="shared" si="3"/>
        <v>97.127844999999994</v>
      </c>
      <c r="H35" s="762">
        <f t="shared" si="2"/>
        <v>1393.6661929999998</v>
      </c>
    </row>
    <row r="36" spans="1:8" ht="16" x14ac:dyDescent="0.2">
      <c r="A36" s="255" t="s">
        <v>715</v>
      </c>
      <c r="B36" s="762">
        <f t="shared" si="3"/>
        <v>1.518332</v>
      </c>
      <c r="C36" s="762">
        <f t="shared" si="3"/>
        <v>351.45623399999999</v>
      </c>
      <c r="D36" s="762">
        <f t="shared" si="3"/>
        <v>562.20123699999999</v>
      </c>
      <c r="E36" s="762">
        <f t="shared" si="3"/>
        <v>355.45439699999997</v>
      </c>
      <c r="F36" s="762">
        <f t="shared" si="3"/>
        <v>222.471676</v>
      </c>
      <c r="G36" s="762">
        <f t="shared" si="3"/>
        <v>118.340701</v>
      </c>
      <c r="H36" s="762">
        <f t="shared" si="2"/>
        <v>1611.4425770000003</v>
      </c>
    </row>
    <row r="37" spans="1:8" ht="16" x14ac:dyDescent="0.2">
      <c r="A37" s="255" t="s">
        <v>716</v>
      </c>
      <c r="B37" s="762">
        <f t="shared" si="3"/>
        <v>2.228008</v>
      </c>
      <c r="C37" s="762">
        <f t="shared" si="3"/>
        <v>409.95981799999998</v>
      </c>
      <c r="D37" s="762">
        <f t="shared" si="3"/>
        <v>684.00167299999998</v>
      </c>
      <c r="E37" s="762">
        <f t="shared" si="3"/>
        <v>455.88954899999999</v>
      </c>
      <c r="F37" s="762">
        <f t="shared" si="3"/>
        <v>283.63660399999998</v>
      </c>
      <c r="G37" s="762">
        <f t="shared" si="3"/>
        <v>75.962602000000004</v>
      </c>
      <c r="H37" s="762">
        <f t="shared" si="2"/>
        <v>1911.6782540000002</v>
      </c>
    </row>
    <row r="38" spans="1:8" ht="16" x14ac:dyDescent="0.2">
      <c r="A38" s="255" t="s">
        <v>717</v>
      </c>
      <c r="B38" s="762">
        <f t="shared" si="3"/>
        <v>3.57429</v>
      </c>
      <c r="C38" s="762">
        <f t="shared" si="3"/>
        <v>404.82909699999999</v>
      </c>
      <c r="D38" s="762">
        <f t="shared" si="3"/>
        <v>710.10228800000004</v>
      </c>
      <c r="E38" s="762">
        <f t="shared" si="3"/>
        <v>456.83677899999998</v>
      </c>
      <c r="F38" s="762">
        <f t="shared" si="3"/>
        <v>272.590462</v>
      </c>
      <c r="G38" s="762">
        <f t="shared" si="3"/>
        <v>36.303235000000001</v>
      </c>
      <c r="H38" s="762">
        <f t="shared" si="2"/>
        <v>1884.2361510000003</v>
      </c>
    </row>
    <row r="39" spans="1:8" ht="16" x14ac:dyDescent="0.2">
      <c r="A39" s="255" t="s">
        <v>718</v>
      </c>
      <c r="B39" s="762">
        <f t="shared" ref="B39:G39" si="4">B69/1000000</f>
        <v>3.57429</v>
      </c>
      <c r="C39" s="762">
        <f t="shared" si="4"/>
        <v>404.82909699999999</v>
      </c>
      <c r="D39" s="762">
        <f t="shared" si="4"/>
        <v>710.10228800000004</v>
      </c>
      <c r="E39" s="762">
        <f t="shared" si="4"/>
        <v>456.83677899999998</v>
      </c>
      <c r="F39" s="762">
        <f t="shared" si="4"/>
        <v>272.590462</v>
      </c>
      <c r="G39" s="762">
        <f t="shared" si="4"/>
        <v>36.303235000000001</v>
      </c>
      <c r="H39" s="762">
        <f t="shared" si="2"/>
        <v>1884.2361510000003</v>
      </c>
    </row>
    <row r="40" spans="1:8" ht="16" x14ac:dyDescent="0.2">
      <c r="A40" s="255" t="s">
        <v>719</v>
      </c>
      <c r="B40" s="762">
        <f t="shared" ref="B40:G43" si="5">B71/1000000</f>
        <v>2.138207</v>
      </c>
      <c r="C40" s="762">
        <f t="shared" si="5"/>
        <v>666.95384899999999</v>
      </c>
      <c r="D40" s="762">
        <f t="shared" si="5"/>
        <v>1056.846839</v>
      </c>
      <c r="E40" s="762">
        <f t="shared" si="5"/>
        <v>863.60807899999998</v>
      </c>
      <c r="F40" s="762">
        <f t="shared" si="5"/>
        <v>327.81903399999999</v>
      </c>
      <c r="G40" s="762">
        <f t="shared" si="5"/>
        <v>86.035314</v>
      </c>
      <c r="H40" s="762">
        <f t="shared" si="2"/>
        <v>3003.4013220000002</v>
      </c>
    </row>
    <row r="41" spans="1:8" ht="16" x14ac:dyDescent="0.2">
      <c r="A41" s="255" t="s">
        <v>720</v>
      </c>
      <c r="B41" s="762">
        <f t="shared" si="5"/>
        <v>0.69956700000000005</v>
      </c>
      <c r="C41" s="762">
        <f t="shared" si="5"/>
        <v>1197.375231</v>
      </c>
      <c r="D41" s="762">
        <f t="shared" si="5"/>
        <v>772.02705400000002</v>
      </c>
      <c r="E41" s="762">
        <f t="shared" si="5"/>
        <v>912.76058799999998</v>
      </c>
      <c r="F41" s="762">
        <f t="shared" si="5"/>
        <v>315.72591399999999</v>
      </c>
      <c r="G41" s="762">
        <f t="shared" si="5"/>
        <v>102.987345</v>
      </c>
      <c r="H41" s="762">
        <f t="shared" si="2"/>
        <v>3301.575699</v>
      </c>
    </row>
    <row r="42" spans="1:8" ht="16" x14ac:dyDescent="0.2">
      <c r="A42" s="255" t="s">
        <v>721</v>
      </c>
      <c r="B42" s="762">
        <f t="shared" si="5"/>
        <v>0.44851000000000002</v>
      </c>
      <c r="C42" s="762">
        <f t="shared" si="5"/>
        <v>1331.9370309999999</v>
      </c>
      <c r="D42" s="762">
        <f t="shared" si="5"/>
        <v>827.784718</v>
      </c>
      <c r="E42" s="762">
        <f t="shared" si="5"/>
        <v>2110.8141339999993</v>
      </c>
      <c r="F42" s="762">
        <f t="shared" si="5"/>
        <v>393.78950400000008</v>
      </c>
      <c r="G42" s="762">
        <f t="shared" si="5"/>
        <v>104.49251800000002</v>
      </c>
      <c r="H42" s="762">
        <f t="shared" ref="H42" si="6">SUM(B42:G42)</f>
        <v>4769.2664149999991</v>
      </c>
    </row>
    <row r="43" spans="1:8" ht="16" x14ac:dyDescent="0.2">
      <c r="A43" s="255" t="s">
        <v>1066</v>
      </c>
      <c r="B43" s="762">
        <f t="shared" si="5"/>
        <v>12.991069</v>
      </c>
      <c r="C43" s="762">
        <f t="shared" si="5"/>
        <v>1528.8666479999999</v>
      </c>
      <c r="D43" s="762">
        <f t="shared" si="5"/>
        <v>1236.497875</v>
      </c>
      <c r="E43" s="762">
        <f t="shared" si="5"/>
        <v>4501.1619259999998</v>
      </c>
      <c r="F43" s="762">
        <f t="shared" si="5"/>
        <v>446.78948400000002</v>
      </c>
      <c r="G43" s="762">
        <f t="shared" si="5"/>
        <v>73.604901999999996</v>
      </c>
      <c r="H43" s="762">
        <f t="shared" si="2"/>
        <v>7799.9119039999996</v>
      </c>
    </row>
    <row r="44" spans="1:8" ht="16" x14ac:dyDescent="0.2">
      <c r="A44" s="763" t="s">
        <v>17</v>
      </c>
      <c r="B44" s="764">
        <f t="shared" ref="B44:H44" si="7">SUM(B18:B41)</f>
        <v>43.893774999999998</v>
      </c>
      <c r="C44" s="764">
        <f t="shared" si="7"/>
        <v>5146.2968669999991</v>
      </c>
      <c r="D44" s="764">
        <f t="shared" si="7"/>
        <v>7762.7887869999995</v>
      </c>
      <c r="E44" s="764">
        <f t="shared" si="7"/>
        <v>4997.1798339999996</v>
      </c>
      <c r="F44" s="764">
        <f t="shared" si="7"/>
        <v>3190.5382490000002</v>
      </c>
      <c r="G44" s="764">
        <f t="shared" si="7"/>
        <v>992.26875999999993</v>
      </c>
      <c r="H44" s="764">
        <f t="shared" si="7"/>
        <v>22132.966272000001</v>
      </c>
    </row>
    <row r="45" spans="1:8" x14ac:dyDescent="0.15">
      <c r="A45" s="748" t="s">
        <v>819</v>
      </c>
      <c r="B45" s="296"/>
      <c r="C45" s="296"/>
      <c r="D45" s="296"/>
      <c r="E45" s="296"/>
      <c r="F45" s="296"/>
      <c r="G45" s="296"/>
    </row>
    <row r="46" spans="1:8" x14ac:dyDescent="0.15">
      <c r="A46" s="748" t="s">
        <v>1140</v>
      </c>
      <c r="B46" s="296"/>
      <c r="C46" s="296"/>
      <c r="D46" s="296"/>
      <c r="E46" s="296"/>
      <c r="F46" s="296"/>
      <c r="G46" s="296"/>
    </row>
    <row r="47" spans="1:8" x14ac:dyDescent="0.15">
      <c r="A47" s="182" t="s">
        <v>820</v>
      </c>
    </row>
    <row r="48" spans="1:8" ht="15" x14ac:dyDescent="0.15">
      <c r="A48" s="289" t="s">
        <v>814</v>
      </c>
      <c r="B48" s="41" t="s">
        <v>87</v>
      </c>
      <c r="C48" s="41" t="s">
        <v>88</v>
      </c>
      <c r="D48" s="41" t="s">
        <v>89</v>
      </c>
      <c r="E48" s="40" t="s">
        <v>90</v>
      </c>
      <c r="F48" s="41" t="s">
        <v>91</v>
      </c>
      <c r="G48" s="42" t="s">
        <v>815</v>
      </c>
      <c r="H48" s="42" t="s">
        <v>17</v>
      </c>
    </row>
    <row r="49" spans="1:8" x14ac:dyDescent="0.15">
      <c r="A49" s="272" t="s">
        <v>695</v>
      </c>
      <c r="B49" s="765">
        <v>73847</v>
      </c>
      <c r="C49" s="765">
        <v>455897</v>
      </c>
      <c r="D49" s="765">
        <v>7028</v>
      </c>
      <c r="E49" s="765">
        <v>10995</v>
      </c>
      <c r="F49" s="765">
        <v>3084</v>
      </c>
      <c r="G49" s="765">
        <v>4159876</v>
      </c>
      <c r="H49" s="765">
        <f>SUM(B49:G49)</f>
        <v>4710727</v>
      </c>
    </row>
    <row r="50" spans="1:8" x14ac:dyDescent="0.15">
      <c r="A50" s="272" t="s">
        <v>696</v>
      </c>
      <c r="B50" s="765">
        <v>383060</v>
      </c>
      <c r="C50" s="765">
        <v>1666643</v>
      </c>
      <c r="D50" s="765">
        <v>404414</v>
      </c>
      <c r="E50" s="765">
        <v>201567</v>
      </c>
      <c r="F50" s="765">
        <v>45828</v>
      </c>
      <c r="G50" s="765">
        <v>5792221</v>
      </c>
      <c r="H50" s="765">
        <f t="shared" ref="H50:H74" si="8">SUM(B50:G50)</f>
        <v>8493733</v>
      </c>
    </row>
    <row r="51" spans="1:8" x14ac:dyDescent="0.15">
      <c r="A51" s="272" t="s">
        <v>697</v>
      </c>
      <c r="B51" s="765">
        <v>364468</v>
      </c>
      <c r="C51" s="765">
        <v>4595684</v>
      </c>
      <c r="D51" s="765">
        <v>1734392</v>
      </c>
      <c r="E51" s="765">
        <v>775460</v>
      </c>
      <c r="F51" s="765">
        <v>341547</v>
      </c>
      <c r="G51" s="765">
        <v>11494088</v>
      </c>
      <c r="H51" s="765">
        <f t="shared" si="8"/>
        <v>19305639</v>
      </c>
    </row>
    <row r="52" spans="1:8" x14ac:dyDescent="0.15">
      <c r="A52" s="272" t="s">
        <v>698</v>
      </c>
      <c r="B52" s="765">
        <v>931332</v>
      </c>
      <c r="C52" s="765">
        <v>7467109</v>
      </c>
      <c r="D52" s="765">
        <v>9579738</v>
      </c>
      <c r="E52" s="765">
        <v>5174968</v>
      </c>
      <c r="F52" s="765">
        <v>1044189</v>
      </c>
      <c r="G52" s="765">
        <v>11014049</v>
      </c>
      <c r="H52" s="765">
        <f t="shared" si="8"/>
        <v>35211385</v>
      </c>
    </row>
    <row r="53" spans="1:8" x14ac:dyDescent="0.15">
      <c r="A53" s="272" t="s">
        <v>699</v>
      </c>
      <c r="B53" s="765">
        <v>2844518</v>
      </c>
      <c r="C53" s="765">
        <v>10782060</v>
      </c>
      <c r="D53" s="765">
        <v>13692050</v>
      </c>
      <c r="E53" s="765">
        <v>6030980</v>
      </c>
      <c r="F53" s="765">
        <v>1043281</v>
      </c>
      <c r="G53" s="765">
        <v>12340041</v>
      </c>
      <c r="H53" s="765">
        <f t="shared" si="8"/>
        <v>46732930</v>
      </c>
    </row>
    <row r="54" spans="1:8" x14ac:dyDescent="0.15">
      <c r="A54" s="272" t="s">
        <v>700</v>
      </c>
      <c r="B54" s="765">
        <v>985388</v>
      </c>
      <c r="C54" s="765">
        <v>9976718</v>
      </c>
      <c r="D54" s="765">
        <v>20260641</v>
      </c>
      <c r="E54" s="765">
        <v>13687387</v>
      </c>
      <c r="F54" s="765">
        <v>1871853</v>
      </c>
      <c r="G54" s="765">
        <v>19586569</v>
      </c>
      <c r="H54" s="765">
        <f t="shared" si="8"/>
        <v>66368556</v>
      </c>
    </row>
    <row r="55" spans="1:8" x14ac:dyDescent="0.15">
      <c r="A55" s="272" t="s">
        <v>702</v>
      </c>
      <c r="B55" s="765">
        <v>1201684</v>
      </c>
      <c r="C55" s="765">
        <v>15127182</v>
      </c>
      <c r="D55" s="765">
        <v>29741106</v>
      </c>
      <c r="E55" s="765">
        <v>12022124</v>
      </c>
      <c r="F55" s="765">
        <v>1174983</v>
      </c>
      <c r="G55" s="765">
        <v>26601156</v>
      </c>
      <c r="H55" s="765">
        <f t="shared" si="8"/>
        <v>85868235</v>
      </c>
    </row>
    <row r="56" spans="1:8" x14ac:dyDescent="0.15">
      <c r="A56" s="272" t="s">
        <v>703</v>
      </c>
      <c r="B56" s="765">
        <v>1530987</v>
      </c>
      <c r="C56" s="765">
        <v>22666913</v>
      </c>
      <c r="D56" s="765">
        <v>47641204</v>
      </c>
      <c r="E56" s="765">
        <v>15117657</v>
      </c>
      <c r="F56" s="765">
        <v>1799492</v>
      </c>
      <c r="G56" s="765">
        <v>32821293</v>
      </c>
      <c r="H56" s="765">
        <f t="shared" si="8"/>
        <v>121577546</v>
      </c>
    </row>
    <row r="57" spans="1:8" x14ac:dyDescent="0.15">
      <c r="A57" s="272" t="s">
        <v>704</v>
      </c>
      <c r="B57" s="765">
        <v>734409</v>
      </c>
      <c r="C57" s="765">
        <v>31290271</v>
      </c>
      <c r="D57" s="765">
        <v>78474032</v>
      </c>
      <c r="E57" s="765">
        <v>27770397</v>
      </c>
      <c r="F57" s="765">
        <v>4046371</v>
      </c>
      <c r="G57" s="765">
        <v>21802920</v>
      </c>
      <c r="H57" s="765">
        <f t="shared" si="8"/>
        <v>164118400</v>
      </c>
    </row>
    <row r="58" spans="1:8" x14ac:dyDescent="0.15">
      <c r="A58" s="272" t="s">
        <v>706</v>
      </c>
      <c r="B58" s="765">
        <v>1388830</v>
      </c>
      <c r="C58" s="765">
        <v>58512840</v>
      </c>
      <c r="D58" s="765">
        <v>108062855</v>
      </c>
      <c r="E58" s="765">
        <v>53119029</v>
      </c>
      <c r="F58" s="765">
        <v>12931047</v>
      </c>
      <c r="G58" s="765">
        <v>22423526</v>
      </c>
      <c r="H58" s="765">
        <f t="shared" si="8"/>
        <v>256438127</v>
      </c>
    </row>
    <row r="59" spans="1:8" x14ac:dyDescent="0.15">
      <c r="A59" s="272" t="s">
        <v>707</v>
      </c>
      <c r="B59" s="765">
        <v>1130250</v>
      </c>
      <c r="C59" s="765">
        <v>96292954</v>
      </c>
      <c r="D59" s="765">
        <v>179482892</v>
      </c>
      <c r="E59" s="765">
        <v>103234860</v>
      </c>
      <c r="F59" s="765">
        <v>37149217</v>
      </c>
      <c r="G59" s="765">
        <v>5823710</v>
      </c>
      <c r="H59" s="765">
        <f t="shared" si="8"/>
        <v>423113883</v>
      </c>
    </row>
    <row r="60" spans="1:8" x14ac:dyDescent="0.15">
      <c r="A60" s="272" t="s">
        <v>708</v>
      </c>
      <c r="B60" s="765">
        <v>1725672</v>
      </c>
      <c r="C60" s="765">
        <v>127444305</v>
      </c>
      <c r="D60" s="765">
        <v>233056520</v>
      </c>
      <c r="E60" s="765">
        <v>59389939</v>
      </c>
      <c r="F60" s="765">
        <v>61631080</v>
      </c>
      <c r="G60" s="765">
        <v>19148987</v>
      </c>
      <c r="H60" s="765">
        <f t="shared" si="8"/>
        <v>502396503</v>
      </c>
    </row>
    <row r="61" spans="1:8" x14ac:dyDescent="0.15">
      <c r="A61" s="272" t="s">
        <v>709</v>
      </c>
      <c r="B61" s="765">
        <v>1679283</v>
      </c>
      <c r="C61" s="765">
        <v>140295471</v>
      </c>
      <c r="D61" s="765">
        <v>279651565</v>
      </c>
      <c r="E61" s="765">
        <v>82007067</v>
      </c>
      <c r="F61" s="765">
        <v>89801470</v>
      </c>
      <c r="G61" s="765">
        <v>22357349</v>
      </c>
      <c r="H61" s="765">
        <f t="shared" si="8"/>
        <v>615792205</v>
      </c>
    </row>
    <row r="62" spans="1:8" x14ac:dyDescent="0.15">
      <c r="A62" s="272" t="s">
        <v>710</v>
      </c>
      <c r="B62" s="765">
        <v>2581754</v>
      </c>
      <c r="C62" s="765">
        <v>160098912</v>
      </c>
      <c r="D62" s="765">
        <v>354533305</v>
      </c>
      <c r="E62" s="765">
        <v>135177662</v>
      </c>
      <c r="F62" s="765">
        <v>140020729</v>
      </c>
      <c r="G62" s="765">
        <v>35732905</v>
      </c>
      <c r="H62" s="765">
        <f t="shared" si="8"/>
        <v>828145267</v>
      </c>
    </row>
    <row r="63" spans="1:8" x14ac:dyDescent="0.15">
      <c r="A63" s="272" t="s">
        <v>711</v>
      </c>
      <c r="B63" s="765">
        <v>2902457</v>
      </c>
      <c r="C63" s="765">
        <v>197912322</v>
      </c>
      <c r="D63" s="765">
        <v>352683502</v>
      </c>
      <c r="E63" s="765">
        <v>187229724</v>
      </c>
      <c r="F63" s="765">
        <v>244256879</v>
      </c>
      <c r="G63" s="765">
        <v>43186786</v>
      </c>
      <c r="H63" s="765">
        <f t="shared" si="8"/>
        <v>1028171670</v>
      </c>
    </row>
    <row r="64" spans="1:8" x14ac:dyDescent="0.15">
      <c r="A64" s="268" t="s">
        <v>712</v>
      </c>
      <c r="B64" s="765">
        <v>4210268</v>
      </c>
      <c r="C64" s="765">
        <v>243109160</v>
      </c>
      <c r="D64" s="765">
        <v>501721444</v>
      </c>
      <c r="E64" s="765">
        <v>260710936</v>
      </c>
      <c r="F64" s="765">
        <v>364168246</v>
      </c>
      <c r="G64" s="765">
        <v>49483013</v>
      </c>
      <c r="H64" s="765">
        <f t="shared" si="8"/>
        <v>1423403067</v>
      </c>
    </row>
    <row r="65" spans="1:10" x14ac:dyDescent="0.15">
      <c r="A65" s="272" t="s">
        <v>713</v>
      </c>
      <c r="B65" s="765">
        <v>3290146</v>
      </c>
      <c r="C65" s="765">
        <v>302960568</v>
      </c>
      <c r="D65" s="765">
        <v>498033229</v>
      </c>
      <c r="E65" s="765">
        <v>272222550</v>
      </c>
      <c r="F65" s="765">
        <v>340935565</v>
      </c>
      <c r="G65" s="765">
        <v>95439994</v>
      </c>
      <c r="H65" s="765">
        <f t="shared" si="8"/>
        <v>1512882052</v>
      </c>
    </row>
    <row r="66" spans="1:10" x14ac:dyDescent="0.15">
      <c r="A66" s="272" t="s">
        <v>714</v>
      </c>
      <c r="B66" s="765">
        <v>2202728</v>
      </c>
      <c r="C66" s="765">
        <v>280238532</v>
      </c>
      <c r="D66" s="765">
        <v>558747491</v>
      </c>
      <c r="E66" s="765">
        <v>261910361</v>
      </c>
      <c r="F66" s="765">
        <v>193439236</v>
      </c>
      <c r="G66" s="765">
        <v>97127845</v>
      </c>
      <c r="H66" s="765">
        <f t="shared" si="8"/>
        <v>1393666193</v>
      </c>
    </row>
    <row r="67" spans="1:10" x14ac:dyDescent="0.15">
      <c r="A67" s="272" t="s">
        <v>715</v>
      </c>
      <c r="B67" s="765">
        <v>1518332</v>
      </c>
      <c r="C67" s="765">
        <v>351456234</v>
      </c>
      <c r="D67" s="765">
        <v>562201237</v>
      </c>
      <c r="E67" s="765">
        <v>355454397</v>
      </c>
      <c r="F67" s="765">
        <v>222471676</v>
      </c>
      <c r="G67" s="765">
        <v>118340701</v>
      </c>
      <c r="H67" s="765">
        <f t="shared" si="8"/>
        <v>1611442577</v>
      </c>
    </row>
    <row r="68" spans="1:10" x14ac:dyDescent="0.15">
      <c r="A68" s="272" t="s">
        <v>716</v>
      </c>
      <c r="B68" s="765">
        <v>2228008</v>
      </c>
      <c r="C68" s="765">
        <v>409959818</v>
      </c>
      <c r="D68" s="765">
        <v>684001673</v>
      </c>
      <c r="E68" s="765">
        <v>455889549</v>
      </c>
      <c r="F68" s="765">
        <v>283636604</v>
      </c>
      <c r="G68" s="765">
        <v>75962602</v>
      </c>
      <c r="H68" s="765">
        <f t="shared" si="8"/>
        <v>1911678254</v>
      </c>
    </row>
    <row r="69" spans="1:10" x14ac:dyDescent="0.15">
      <c r="A69" s="272" t="s">
        <v>717</v>
      </c>
      <c r="B69" s="765">
        <v>3574290</v>
      </c>
      <c r="C69" s="765">
        <v>404829097</v>
      </c>
      <c r="D69" s="765">
        <v>710102288</v>
      </c>
      <c r="E69" s="765">
        <v>456836779</v>
      </c>
      <c r="F69" s="765">
        <v>272590462</v>
      </c>
      <c r="G69" s="765">
        <v>36303235</v>
      </c>
      <c r="H69" s="765">
        <f t="shared" si="8"/>
        <v>1884236151</v>
      </c>
    </row>
    <row r="70" spans="1:10" x14ac:dyDescent="0.15">
      <c r="A70" s="272" t="s">
        <v>718</v>
      </c>
      <c r="B70" s="765">
        <v>2671277</v>
      </c>
      <c r="C70" s="765">
        <v>355205573</v>
      </c>
      <c r="D70" s="765">
        <v>687435658</v>
      </c>
      <c r="E70" s="765">
        <v>547977483</v>
      </c>
      <c r="F70" s="765">
        <v>337540607</v>
      </c>
      <c r="G70" s="765">
        <v>53038895</v>
      </c>
      <c r="H70" s="765">
        <f t="shared" si="8"/>
        <v>1983869493</v>
      </c>
    </row>
    <row r="71" spans="1:10" x14ac:dyDescent="0.15">
      <c r="A71" s="272" t="s">
        <v>719</v>
      </c>
      <c r="B71" s="765">
        <v>2138207</v>
      </c>
      <c r="C71" s="765">
        <v>666953849</v>
      </c>
      <c r="D71" s="765">
        <v>1056846839</v>
      </c>
      <c r="E71" s="765">
        <v>863608079</v>
      </c>
      <c r="F71" s="765">
        <v>327819034</v>
      </c>
      <c r="G71" s="765">
        <v>86035314</v>
      </c>
      <c r="H71" s="765">
        <f t="shared" si="8"/>
        <v>3003401322</v>
      </c>
    </row>
    <row r="72" spans="1:10" x14ac:dyDescent="0.15">
      <c r="A72" s="272" t="s">
        <v>720</v>
      </c>
      <c r="B72" s="765">
        <v>699567</v>
      </c>
      <c r="C72" s="765">
        <v>1197375231</v>
      </c>
      <c r="D72" s="765">
        <v>772027054</v>
      </c>
      <c r="E72" s="765">
        <v>912760588</v>
      </c>
      <c r="F72" s="765">
        <v>315725914</v>
      </c>
      <c r="G72" s="765">
        <v>102987345</v>
      </c>
      <c r="H72" s="765">
        <f t="shared" si="8"/>
        <v>3301575699</v>
      </c>
    </row>
    <row r="73" spans="1:10" x14ac:dyDescent="0.15">
      <c r="A73" s="272" t="s">
        <v>721</v>
      </c>
      <c r="B73" s="766">
        <v>448510</v>
      </c>
      <c r="C73" s="766">
        <v>1331937031</v>
      </c>
      <c r="D73" s="766">
        <v>827784718</v>
      </c>
      <c r="E73" s="766">
        <v>2110814133.9999993</v>
      </c>
      <c r="F73" s="766">
        <v>393789504.00000006</v>
      </c>
      <c r="G73" s="766">
        <v>104492518.00000001</v>
      </c>
      <c r="H73" s="765">
        <f t="shared" ref="H73" si="9">SUM(B73:G73)</f>
        <v>4769266414.999999</v>
      </c>
      <c r="I73" s="152"/>
    </row>
    <row r="74" spans="1:10" x14ac:dyDescent="0.15">
      <c r="A74" s="272" t="s">
        <v>1066</v>
      </c>
      <c r="B74" s="766">
        <v>12991069</v>
      </c>
      <c r="C74" s="766">
        <v>1528866648</v>
      </c>
      <c r="D74" s="766">
        <v>1236497875</v>
      </c>
      <c r="E74" s="766">
        <v>4501161926</v>
      </c>
      <c r="F74" s="766">
        <v>446789484</v>
      </c>
      <c r="G74" s="766">
        <v>73604902</v>
      </c>
      <c r="H74" s="765">
        <f t="shared" si="8"/>
        <v>7799911904</v>
      </c>
      <c r="I74" s="152"/>
    </row>
    <row r="75" spans="1:10" x14ac:dyDescent="0.15">
      <c r="A75" s="767" t="s">
        <v>17</v>
      </c>
      <c r="B75" s="296">
        <f t="shared" ref="B75:H75" si="10">SUM(B49:B72)</f>
        <v>42990762</v>
      </c>
      <c r="C75" s="296">
        <f t="shared" si="10"/>
        <v>5096673343</v>
      </c>
      <c r="D75" s="296">
        <f t="shared" si="10"/>
        <v>7740122157</v>
      </c>
      <c r="E75" s="296">
        <f t="shared" si="10"/>
        <v>5088320538</v>
      </c>
      <c r="F75" s="296">
        <f t="shared" si="10"/>
        <v>3255488394</v>
      </c>
      <c r="G75" s="296">
        <f t="shared" si="10"/>
        <v>1009004420</v>
      </c>
      <c r="H75" s="296">
        <f t="shared" si="10"/>
        <v>22232599614</v>
      </c>
      <c r="I75" s="152"/>
    </row>
    <row r="76" spans="1:10" x14ac:dyDescent="0.15">
      <c r="I76" s="152"/>
    </row>
    <row r="77" spans="1:10" x14ac:dyDescent="0.15">
      <c r="I77" s="152"/>
    </row>
    <row r="78" spans="1:10" x14ac:dyDescent="0.15">
      <c r="A78" s="958" t="s">
        <v>94</v>
      </c>
      <c r="B78" s="972"/>
      <c r="C78" s="972"/>
      <c r="D78" s="972"/>
      <c r="E78" s="972"/>
      <c r="I78" s="152"/>
    </row>
    <row r="79" spans="1:10" x14ac:dyDescent="0.15">
      <c r="J79" s="152"/>
    </row>
  </sheetData>
  <mergeCells count="2">
    <mergeCell ref="A9:J9"/>
    <mergeCell ref="A78:E78"/>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23DF1-FEC2-0F49-9F9A-10F8EA35A10A}">
  <sheetPr codeName="Sheet29"/>
  <dimension ref="A1:AA506"/>
  <sheetViews>
    <sheetView topLeftCell="A448" zoomScaleNormal="100" workbookViewId="0">
      <selection activeCell="B495" sqref="B495:E504"/>
    </sheetView>
  </sheetViews>
  <sheetFormatPr baseColWidth="10" defaultColWidth="10.83203125" defaultRowHeight="13" x14ac:dyDescent="0.15"/>
  <cols>
    <col min="1" max="1" width="7.6640625" style="187" customWidth="1"/>
    <col min="2" max="2" width="34" style="187" customWidth="1"/>
    <col min="3" max="3" width="83.1640625" style="187" customWidth="1"/>
    <col min="4" max="4" width="14.33203125" style="152" customWidth="1"/>
    <col min="5" max="5" width="14.1640625" customWidth="1"/>
    <col min="6" max="6" width="4" customWidth="1"/>
    <col min="7" max="7" width="12.83203125" style="187" customWidth="1"/>
    <col min="8" max="8" width="18" customWidth="1"/>
    <col min="9" max="10" width="9.83203125" customWidth="1"/>
  </cols>
  <sheetData>
    <row r="1" spans="1:7" ht="16" x14ac:dyDescent="0.2">
      <c r="A1" s="1043" t="s">
        <v>821</v>
      </c>
      <c r="B1" s="1043"/>
      <c r="C1" s="1043"/>
      <c r="D1" s="1043"/>
      <c r="E1" s="1043"/>
    </row>
    <row r="2" spans="1:7" x14ac:dyDescent="0.15">
      <c r="A2" s="751" t="s">
        <v>169</v>
      </c>
      <c r="B2" s="44" t="s">
        <v>578</v>
      </c>
      <c r="C2" s="44" t="s">
        <v>261</v>
      </c>
      <c r="D2" s="751" t="s">
        <v>263</v>
      </c>
      <c r="E2" s="768" t="s">
        <v>822</v>
      </c>
    </row>
    <row r="3" spans="1:7" x14ac:dyDescent="0.15">
      <c r="A3" s="751">
        <v>1</v>
      </c>
      <c r="B3" s="289" t="s">
        <v>823</v>
      </c>
      <c r="C3" s="268" t="s">
        <v>824</v>
      </c>
      <c r="D3" s="269">
        <v>93034.89</v>
      </c>
      <c r="E3" s="769">
        <v>483920</v>
      </c>
      <c r="G3"/>
    </row>
    <row r="4" spans="1:7" x14ac:dyDescent="0.15">
      <c r="A4" s="751">
        <v>2</v>
      </c>
      <c r="B4" s="289" t="s">
        <v>825</v>
      </c>
      <c r="C4" s="268" t="s">
        <v>826</v>
      </c>
      <c r="D4" s="269">
        <v>84600.44</v>
      </c>
      <c r="E4" s="769">
        <v>1094519</v>
      </c>
      <c r="G4"/>
    </row>
    <row r="5" spans="1:7" x14ac:dyDescent="0.15">
      <c r="A5" s="751">
        <v>3</v>
      </c>
      <c r="B5" s="289" t="s">
        <v>827</v>
      </c>
      <c r="C5" s="268" t="s">
        <v>828</v>
      </c>
      <c r="D5" s="269">
        <v>79064.38</v>
      </c>
      <c r="E5" s="769">
        <v>495140</v>
      </c>
      <c r="G5"/>
    </row>
    <row r="6" spans="1:7" x14ac:dyDescent="0.15">
      <c r="A6" s="751">
        <v>4</v>
      </c>
      <c r="B6" s="289" t="s">
        <v>829</v>
      </c>
      <c r="C6" s="268" t="s">
        <v>830</v>
      </c>
      <c r="D6" s="269">
        <v>62641.21</v>
      </c>
      <c r="E6" s="769">
        <v>510833</v>
      </c>
      <c r="G6"/>
    </row>
    <row r="7" spans="1:7" x14ac:dyDescent="0.15">
      <c r="A7" s="751">
        <v>5</v>
      </c>
      <c r="B7" s="289" t="s">
        <v>831</v>
      </c>
      <c r="C7" s="268" t="s">
        <v>832</v>
      </c>
      <c r="D7" s="269">
        <v>51678.06</v>
      </c>
      <c r="E7" s="769">
        <v>810148</v>
      </c>
      <c r="G7"/>
    </row>
    <row r="8" spans="1:7" x14ac:dyDescent="0.15">
      <c r="A8" s="751">
        <v>6</v>
      </c>
      <c r="B8" s="289" t="s">
        <v>833</v>
      </c>
      <c r="C8" s="268" t="s">
        <v>828</v>
      </c>
      <c r="D8" s="269">
        <v>46233.52</v>
      </c>
      <c r="E8" s="769">
        <v>292049</v>
      </c>
      <c r="G8"/>
    </row>
    <row r="9" spans="1:7" x14ac:dyDescent="0.15">
      <c r="A9" s="751">
        <v>7</v>
      </c>
      <c r="B9" s="289" t="s">
        <v>834</v>
      </c>
      <c r="C9" s="268" t="s">
        <v>835</v>
      </c>
      <c r="D9" s="269">
        <v>45930.94</v>
      </c>
      <c r="E9" s="769">
        <v>755558</v>
      </c>
      <c r="G9"/>
    </row>
    <row r="10" spans="1:7" x14ac:dyDescent="0.15">
      <c r="A10" s="751">
        <v>8</v>
      </c>
      <c r="B10" s="289" t="s">
        <v>836</v>
      </c>
      <c r="C10" s="268" t="s">
        <v>837</v>
      </c>
      <c r="D10" s="269">
        <v>45624.18</v>
      </c>
      <c r="E10" s="769">
        <v>1729248</v>
      </c>
      <c r="G10"/>
    </row>
    <row r="11" spans="1:7" ht="14" x14ac:dyDescent="0.15">
      <c r="A11" s="751">
        <v>9</v>
      </c>
      <c r="B11" s="289" t="s">
        <v>838</v>
      </c>
      <c r="C11" s="145" t="s">
        <v>839</v>
      </c>
      <c r="D11" s="269">
        <v>45578.47</v>
      </c>
      <c r="E11" s="769">
        <v>5414685</v>
      </c>
      <c r="G11"/>
    </row>
    <row r="12" spans="1:7" ht="14" x14ac:dyDescent="0.15">
      <c r="A12" s="751">
        <v>10</v>
      </c>
      <c r="B12" s="289" t="s">
        <v>840</v>
      </c>
      <c r="C12" s="145" t="s">
        <v>841</v>
      </c>
      <c r="D12" s="269">
        <v>43639.45</v>
      </c>
      <c r="E12" s="769">
        <v>519463</v>
      </c>
      <c r="G12"/>
    </row>
    <row r="14" spans="1:7" ht="16" x14ac:dyDescent="0.2">
      <c r="A14" s="1043" t="s">
        <v>842</v>
      </c>
      <c r="B14" s="1043"/>
      <c r="C14" s="1043"/>
      <c r="D14" s="1043"/>
      <c r="E14" s="1043"/>
      <c r="G14"/>
    </row>
    <row r="15" spans="1:7" ht="12" customHeight="1" x14ac:dyDescent="0.15">
      <c r="A15" s="751" t="s">
        <v>169</v>
      </c>
      <c r="B15" s="44" t="s">
        <v>578</v>
      </c>
      <c r="C15" s="44" t="s">
        <v>261</v>
      </c>
      <c r="D15" s="751" t="s">
        <v>263</v>
      </c>
      <c r="E15" s="768" t="s">
        <v>822</v>
      </c>
      <c r="G15"/>
    </row>
    <row r="16" spans="1:7" ht="12" customHeight="1" x14ac:dyDescent="0.15">
      <c r="A16" s="751">
        <v>1</v>
      </c>
      <c r="B16" s="289" t="s">
        <v>825</v>
      </c>
      <c r="C16" s="770" t="s">
        <v>826</v>
      </c>
      <c r="D16" s="264">
        <v>124618.63</v>
      </c>
      <c r="E16" s="290">
        <v>2771007</v>
      </c>
      <c r="G16"/>
    </row>
    <row r="17" spans="1:7" ht="12" customHeight="1" x14ac:dyDescent="0.15">
      <c r="A17" s="751">
        <v>2</v>
      </c>
      <c r="B17" s="289" t="s">
        <v>843</v>
      </c>
      <c r="C17" s="258" t="s">
        <v>844</v>
      </c>
      <c r="D17" s="264">
        <v>111146.03</v>
      </c>
      <c r="E17" s="290">
        <v>2903073</v>
      </c>
      <c r="G17"/>
    </row>
    <row r="18" spans="1:7" ht="12" customHeight="1" x14ac:dyDescent="0.15">
      <c r="A18" s="751">
        <v>3</v>
      </c>
      <c r="B18" s="289" t="s">
        <v>845</v>
      </c>
      <c r="C18" s="770" t="s">
        <v>846</v>
      </c>
      <c r="D18" s="264">
        <v>102767.58</v>
      </c>
      <c r="E18" s="290">
        <v>722931</v>
      </c>
      <c r="G18"/>
    </row>
    <row r="19" spans="1:7" ht="12" customHeight="1" x14ac:dyDescent="0.15">
      <c r="A19" s="751">
        <v>4</v>
      </c>
      <c r="B19" s="289" t="s">
        <v>823</v>
      </c>
      <c r="C19" s="770" t="s">
        <v>824</v>
      </c>
      <c r="D19" s="264">
        <v>93648.47</v>
      </c>
      <c r="E19" s="290">
        <v>976410</v>
      </c>
      <c r="G19"/>
    </row>
    <row r="20" spans="1:7" ht="12" customHeight="1" x14ac:dyDescent="0.15">
      <c r="A20" s="751">
        <v>5</v>
      </c>
      <c r="B20" s="289" t="s">
        <v>827</v>
      </c>
      <c r="C20" s="770" t="s">
        <v>828</v>
      </c>
      <c r="D20" s="264">
        <v>86588.36</v>
      </c>
      <c r="E20" s="290">
        <v>571815</v>
      </c>
      <c r="G20"/>
    </row>
    <row r="21" spans="1:7" ht="12" customHeight="1" x14ac:dyDescent="0.15">
      <c r="A21" s="751">
        <v>6</v>
      </c>
      <c r="B21" s="289" t="s">
        <v>834</v>
      </c>
      <c r="C21" s="770" t="s">
        <v>835</v>
      </c>
      <c r="D21" s="264">
        <v>82150.44</v>
      </c>
      <c r="E21" s="290">
        <v>2361609</v>
      </c>
      <c r="G21"/>
    </row>
    <row r="22" spans="1:7" ht="12" customHeight="1" x14ac:dyDescent="0.15">
      <c r="A22" s="751">
        <v>7</v>
      </c>
      <c r="B22" s="289" t="s">
        <v>833</v>
      </c>
      <c r="C22" s="770" t="s">
        <v>847</v>
      </c>
      <c r="D22" s="264">
        <v>60130.46</v>
      </c>
      <c r="E22" s="290">
        <v>364638</v>
      </c>
      <c r="G22"/>
    </row>
    <row r="23" spans="1:7" ht="12" customHeight="1" x14ac:dyDescent="0.15">
      <c r="A23" s="751">
        <v>8</v>
      </c>
      <c r="B23" s="289" t="s">
        <v>848</v>
      </c>
      <c r="C23" s="770" t="s">
        <v>837</v>
      </c>
      <c r="D23" s="264">
        <v>49630.35</v>
      </c>
      <c r="E23" s="290">
        <v>1937871</v>
      </c>
      <c r="G23"/>
    </row>
    <row r="24" spans="1:7" ht="12" customHeight="1" x14ac:dyDescent="0.15">
      <c r="A24" s="751">
        <v>9</v>
      </c>
      <c r="B24" s="289" t="s">
        <v>831</v>
      </c>
      <c r="C24" s="770" t="s">
        <v>849</v>
      </c>
      <c r="D24" s="264">
        <v>46681.83</v>
      </c>
      <c r="E24" s="290">
        <v>1287054</v>
      </c>
      <c r="G24"/>
    </row>
    <row r="25" spans="1:7" ht="12" customHeight="1" x14ac:dyDescent="0.15">
      <c r="A25" s="751">
        <v>10</v>
      </c>
      <c r="B25" s="289" t="s">
        <v>850</v>
      </c>
      <c r="C25" s="258" t="s">
        <v>851</v>
      </c>
      <c r="D25" s="264">
        <v>45379.45</v>
      </c>
      <c r="E25" s="290">
        <v>1050686</v>
      </c>
      <c r="G25"/>
    </row>
    <row r="26" spans="1:7" x14ac:dyDescent="0.15">
      <c r="A26"/>
      <c r="B26"/>
      <c r="C26"/>
      <c r="D26"/>
      <c r="E26" s="152"/>
      <c r="G26"/>
    </row>
    <row r="27" spans="1:7" ht="16" x14ac:dyDescent="0.2">
      <c r="A27" s="1044" t="s">
        <v>852</v>
      </c>
      <c r="B27" s="1045"/>
      <c r="C27" s="1045"/>
      <c r="D27" s="1045"/>
      <c r="E27" s="1046"/>
      <c r="G27"/>
    </row>
    <row r="28" spans="1:7" x14ac:dyDescent="0.15">
      <c r="A28" s="751" t="s">
        <v>169</v>
      </c>
      <c r="B28" s="751" t="s">
        <v>236</v>
      </c>
      <c r="C28" s="751" t="s">
        <v>237</v>
      </c>
      <c r="D28" s="751" t="s">
        <v>238</v>
      </c>
      <c r="E28" s="768" t="s">
        <v>397</v>
      </c>
      <c r="G28"/>
    </row>
    <row r="29" spans="1:7" ht="14" x14ac:dyDescent="0.15">
      <c r="A29" s="751">
        <v>1</v>
      </c>
      <c r="B29" s="289" t="s">
        <v>843</v>
      </c>
      <c r="C29" s="258" t="s">
        <v>844</v>
      </c>
      <c r="D29" s="264">
        <v>196138.506714508</v>
      </c>
      <c r="E29" s="290">
        <v>4372203</v>
      </c>
      <c r="G29"/>
    </row>
    <row r="30" spans="1:7" ht="14" x14ac:dyDescent="0.15">
      <c r="A30" s="751">
        <v>2</v>
      </c>
      <c r="B30" s="289" t="s">
        <v>825</v>
      </c>
      <c r="C30" s="258" t="s">
        <v>826</v>
      </c>
      <c r="D30" s="264">
        <v>165987.98944526899</v>
      </c>
      <c r="E30" s="290">
        <v>2740625</v>
      </c>
      <c r="G30"/>
    </row>
    <row r="31" spans="1:7" ht="14" x14ac:dyDescent="0.15">
      <c r="A31" s="751">
        <v>3</v>
      </c>
      <c r="B31" s="289" t="s">
        <v>834</v>
      </c>
      <c r="C31" s="258" t="s">
        <v>835</v>
      </c>
      <c r="D31" s="264">
        <v>129814.394872499</v>
      </c>
      <c r="E31" s="290">
        <v>1505551</v>
      </c>
      <c r="G31"/>
    </row>
    <row r="32" spans="1:7" ht="14" x14ac:dyDescent="0.15">
      <c r="A32" s="751">
        <v>4</v>
      </c>
      <c r="B32" s="289" t="s">
        <v>853</v>
      </c>
      <c r="C32" s="770" t="s">
        <v>854</v>
      </c>
      <c r="D32" s="264">
        <v>92435.132680815601</v>
      </c>
      <c r="E32" s="290">
        <v>1016617</v>
      </c>
      <c r="G32"/>
    </row>
    <row r="33" spans="1:7" ht="14" x14ac:dyDescent="0.15">
      <c r="A33" s="751">
        <v>5</v>
      </c>
      <c r="B33" s="289" t="s">
        <v>850</v>
      </c>
      <c r="C33" s="770" t="s">
        <v>855</v>
      </c>
      <c r="D33" s="264">
        <v>76969.066405799196</v>
      </c>
      <c r="E33" s="290">
        <v>1271568</v>
      </c>
      <c r="G33"/>
    </row>
    <row r="34" spans="1:7" ht="14" x14ac:dyDescent="0.15">
      <c r="A34" s="751">
        <v>6</v>
      </c>
      <c r="B34" s="289" t="s">
        <v>827</v>
      </c>
      <c r="C34" s="770" t="s">
        <v>828</v>
      </c>
      <c r="D34" s="264">
        <v>76395.475724142001</v>
      </c>
      <c r="E34" s="290">
        <v>520382</v>
      </c>
      <c r="G34"/>
    </row>
    <row r="35" spans="1:7" ht="14" x14ac:dyDescent="0.15">
      <c r="A35" s="751">
        <v>7</v>
      </c>
      <c r="B35" s="289" t="s">
        <v>823</v>
      </c>
      <c r="C35" s="770" t="s">
        <v>824</v>
      </c>
      <c r="D35" s="264">
        <v>73551.466931229399</v>
      </c>
      <c r="E35" s="290">
        <v>5151841</v>
      </c>
      <c r="G35"/>
    </row>
    <row r="36" spans="1:7" ht="14" x14ac:dyDescent="0.15">
      <c r="A36" s="751">
        <v>8</v>
      </c>
      <c r="B36" s="289" t="s">
        <v>856</v>
      </c>
      <c r="C36" s="770" t="s">
        <v>830</v>
      </c>
      <c r="D36" s="264">
        <v>70918.780934014299</v>
      </c>
      <c r="E36" s="290">
        <v>776452</v>
      </c>
      <c r="G36"/>
    </row>
    <row r="37" spans="1:7" ht="14" x14ac:dyDescent="0.15">
      <c r="A37" s="751">
        <v>9</v>
      </c>
      <c r="B37" s="289" t="s">
        <v>848</v>
      </c>
      <c r="C37" s="770" t="s">
        <v>837</v>
      </c>
      <c r="D37" s="264">
        <v>70132.051120114498</v>
      </c>
      <c r="E37" s="290">
        <v>2799820</v>
      </c>
      <c r="G37"/>
    </row>
    <row r="38" spans="1:7" ht="14" x14ac:dyDescent="0.15">
      <c r="A38" s="751">
        <v>10</v>
      </c>
      <c r="B38" s="289" t="s">
        <v>845</v>
      </c>
      <c r="C38" s="770" t="s">
        <v>846</v>
      </c>
      <c r="D38" s="264">
        <v>69015.678275994898</v>
      </c>
      <c r="E38" s="290">
        <v>503350</v>
      </c>
      <c r="G38"/>
    </row>
    <row r="39" spans="1:7" x14ac:dyDescent="0.15">
      <c r="A39"/>
      <c r="B39"/>
      <c r="C39" s="771"/>
      <c r="D39"/>
      <c r="E39" s="152"/>
      <c r="G39"/>
    </row>
    <row r="40" spans="1:7" ht="16" x14ac:dyDescent="0.2">
      <c r="A40" s="1044" t="s">
        <v>857</v>
      </c>
      <c r="B40" s="1045"/>
      <c r="C40" s="1045"/>
      <c r="D40" s="1045"/>
      <c r="E40" s="1046"/>
      <c r="G40"/>
    </row>
    <row r="41" spans="1:7" x14ac:dyDescent="0.15">
      <c r="A41" s="751" t="s">
        <v>169</v>
      </c>
      <c r="B41" s="751" t="s">
        <v>236</v>
      </c>
      <c r="C41" s="751" t="s">
        <v>237</v>
      </c>
      <c r="D41" s="751" t="s">
        <v>238</v>
      </c>
      <c r="E41" s="768" t="s">
        <v>397</v>
      </c>
      <c r="G41"/>
    </row>
    <row r="42" spans="1:7" ht="14" x14ac:dyDescent="0.15">
      <c r="A42" s="751">
        <v>1</v>
      </c>
      <c r="B42" s="289" t="s">
        <v>853</v>
      </c>
      <c r="C42" s="258" t="s">
        <v>854</v>
      </c>
      <c r="D42" s="264">
        <v>226826.39</v>
      </c>
      <c r="E42" s="290">
        <v>2850783</v>
      </c>
      <c r="G42"/>
    </row>
    <row r="43" spans="1:7" ht="14" x14ac:dyDescent="0.15">
      <c r="A43" s="751">
        <v>2</v>
      </c>
      <c r="B43" s="289" t="s">
        <v>825</v>
      </c>
      <c r="C43" s="258" t="s">
        <v>858</v>
      </c>
      <c r="D43" s="264">
        <v>210100.01</v>
      </c>
      <c r="E43" s="290">
        <v>2378453</v>
      </c>
      <c r="G43"/>
    </row>
    <row r="44" spans="1:7" ht="14" x14ac:dyDescent="0.15">
      <c r="A44" s="751">
        <v>3</v>
      </c>
      <c r="B44" s="289" t="s">
        <v>848</v>
      </c>
      <c r="C44" s="258" t="s">
        <v>859</v>
      </c>
      <c r="D44" s="264">
        <v>158329.60000000001</v>
      </c>
      <c r="E44" s="290">
        <v>6432178</v>
      </c>
      <c r="G44"/>
    </row>
    <row r="45" spans="1:7" ht="14" x14ac:dyDescent="0.15">
      <c r="A45" s="751">
        <v>4</v>
      </c>
      <c r="B45" s="289" t="s">
        <v>834</v>
      </c>
      <c r="C45" s="770" t="s">
        <v>860</v>
      </c>
      <c r="D45" s="264">
        <v>156542.44</v>
      </c>
      <c r="E45" s="290">
        <v>1707672</v>
      </c>
      <c r="G45"/>
    </row>
    <row r="46" spans="1:7" ht="14" x14ac:dyDescent="0.15">
      <c r="A46" s="751">
        <v>5</v>
      </c>
      <c r="B46" s="289" t="s">
        <v>843</v>
      </c>
      <c r="C46" s="770" t="s">
        <v>861</v>
      </c>
      <c r="D46" s="264">
        <v>141685.42000000001</v>
      </c>
      <c r="E46" s="290">
        <v>9320890</v>
      </c>
      <c r="G46"/>
    </row>
    <row r="47" spans="1:7" ht="14" x14ac:dyDescent="0.15">
      <c r="A47" s="751">
        <v>6</v>
      </c>
      <c r="B47" s="289" t="s">
        <v>862</v>
      </c>
      <c r="C47" s="770" t="s">
        <v>863</v>
      </c>
      <c r="D47" s="264">
        <v>126802.22</v>
      </c>
      <c r="E47" s="290">
        <v>1629756</v>
      </c>
      <c r="G47"/>
    </row>
    <row r="48" spans="1:7" ht="14" x14ac:dyDescent="0.15">
      <c r="A48" s="751">
        <v>7</v>
      </c>
      <c r="B48" s="289" t="s">
        <v>836</v>
      </c>
      <c r="C48" s="770" t="s">
        <v>864</v>
      </c>
      <c r="D48" s="264">
        <v>122261.48</v>
      </c>
      <c r="E48" s="290">
        <v>4865754</v>
      </c>
      <c r="G48"/>
    </row>
    <row r="49" spans="1:12" ht="14" x14ac:dyDescent="0.15">
      <c r="A49" s="751">
        <v>8</v>
      </c>
      <c r="B49" s="289" t="s">
        <v>823</v>
      </c>
      <c r="C49" s="770" t="s">
        <v>865</v>
      </c>
      <c r="D49" s="264">
        <v>114249.9</v>
      </c>
      <c r="E49" s="290">
        <v>816726</v>
      </c>
      <c r="G49"/>
    </row>
    <row r="50" spans="1:12" ht="14" x14ac:dyDescent="0.15">
      <c r="A50" s="751">
        <v>9</v>
      </c>
      <c r="B50" s="289" t="s">
        <v>856</v>
      </c>
      <c r="C50" s="770" t="s">
        <v>830</v>
      </c>
      <c r="D50" s="264">
        <v>100876.07</v>
      </c>
      <c r="E50" s="290">
        <v>1252625</v>
      </c>
      <c r="G50"/>
    </row>
    <row r="51" spans="1:12" ht="14" x14ac:dyDescent="0.15">
      <c r="A51" s="751">
        <v>10</v>
      </c>
      <c r="B51" s="289" t="s">
        <v>845</v>
      </c>
      <c r="C51" s="770" t="s">
        <v>866</v>
      </c>
      <c r="D51" s="264">
        <v>86922.21</v>
      </c>
      <c r="E51" s="290">
        <v>675024</v>
      </c>
      <c r="G51"/>
    </row>
    <row r="52" spans="1:12" x14ac:dyDescent="0.15">
      <c r="A52"/>
      <c r="B52"/>
      <c r="C52" s="771"/>
      <c r="D52"/>
      <c r="E52" s="152"/>
      <c r="G52"/>
    </row>
    <row r="53" spans="1:12" ht="16" x14ac:dyDescent="0.2">
      <c r="A53" s="1044" t="s">
        <v>867</v>
      </c>
      <c r="B53" s="1045"/>
      <c r="C53" s="1045"/>
      <c r="D53" s="1045"/>
      <c r="E53" s="1046"/>
      <c r="G53"/>
    </row>
    <row r="54" spans="1:12" s="191" customFormat="1" ht="16" customHeight="1" x14ac:dyDescent="0.15">
      <c r="A54" s="751" t="s">
        <v>169</v>
      </c>
      <c r="B54" s="44" t="s">
        <v>578</v>
      </c>
      <c r="C54" s="44" t="s">
        <v>261</v>
      </c>
      <c r="D54" s="751" t="s">
        <v>263</v>
      </c>
      <c r="E54" s="44" t="s">
        <v>397</v>
      </c>
      <c r="F54" s="295"/>
      <c r="H54"/>
      <c r="I54"/>
      <c r="J54"/>
      <c r="K54"/>
      <c r="L54"/>
    </row>
    <row r="55" spans="1:12" s="191" customFormat="1" ht="14" customHeight="1" x14ac:dyDescent="0.15">
      <c r="A55" s="751">
        <v>1</v>
      </c>
      <c r="B55" s="289" t="s">
        <v>825</v>
      </c>
      <c r="C55" s="770" t="s">
        <v>858</v>
      </c>
      <c r="D55" s="264">
        <v>343592.1</v>
      </c>
      <c r="E55" s="290">
        <v>3739321</v>
      </c>
      <c r="F55" s="295"/>
      <c r="H55"/>
      <c r="I55"/>
      <c r="J55"/>
      <c r="K55"/>
      <c r="L55"/>
    </row>
    <row r="56" spans="1:12" s="191" customFormat="1" ht="14" customHeight="1" x14ac:dyDescent="0.15">
      <c r="A56" s="751">
        <v>2</v>
      </c>
      <c r="B56" s="289" t="s">
        <v>853</v>
      </c>
      <c r="C56" s="258" t="s">
        <v>854</v>
      </c>
      <c r="D56" s="264">
        <v>331656.08</v>
      </c>
      <c r="E56" s="290">
        <v>5482610</v>
      </c>
      <c r="F56" s="295"/>
      <c r="H56"/>
      <c r="I56"/>
      <c r="J56"/>
      <c r="K56"/>
      <c r="L56"/>
    </row>
    <row r="57" spans="1:12" s="191" customFormat="1" ht="14" customHeight="1" x14ac:dyDescent="0.15">
      <c r="A57" s="751">
        <v>3</v>
      </c>
      <c r="B57" s="289" t="s">
        <v>843</v>
      </c>
      <c r="C57" s="770" t="s">
        <v>861</v>
      </c>
      <c r="D57" s="264">
        <v>272501.05</v>
      </c>
      <c r="E57" s="290">
        <v>10548705</v>
      </c>
      <c r="F57" s="295"/>
      <c r="H57"/>
      <c r="I57"/>
      <c r="J57"/>
      <c r="K57"/>
      <c r="L57"/>
    </row>
    <row r="58" spans="1:12" s="191" customFormat="1" ht="14" customHeight="1" x14ac:dyDescent="0.15">
      <c r="A58" s="751">
        <v>4</v>
      </c>
      <c r="B58" s="289" t="s">
        <v>834</v>
      </c>
      <c r="C58" s="770" t="s">
        <v>860</v>
      </c>
      <c r="D58" s="264">
        <v>261833.43</v>
      </c>
      <c r="E58" s="290">
        <v>2993917</v>
      </c>
      <c r="F58" s="295"/>
      <c r="H58"/>
      <c r="I58"/>
      <c r="J58"/>
      <c r="K58"/>
      <c r="L58"/>
    </row>
    <row r="59" spans="1:12" s="191" customFormat="1" ht="14" customHeight="1" x14ac:dyDescent="0.15">
      <c r="A59" s="751">
        <v>5</v>
      </c>
      <c r="B59" s="289" t="s">
        <v>856</v>
      </c>
      <c r="C59" s="770" t="s">
        <v>830</v>
      </c>
      <c r="D59" s="264">
        <v>177308.16</v>
      </c>
      <c r="E59" s="290">
        <v>2216940</v>
      </c>
      <c r="F59" s="295"/>
      <c r="H59"/>
      <c r="I59"/>
      <c r="J59"/>
      <c r="K59"/>
      <c r="L59"/>
    </row>
    <row r="60" spans="1:12" s="191" customFormat="1" ht="14" customHeight="1" x14ac:dyDescent="0.15">
      <c r="A60" s="751">
        <v>6</v>
      </c>
      <c r="B60" s="289" t="s">
        <v>848</v>
      </c>
      <c r="C60" s="770" t="s">
        <v>859</v>
      </c>
      <c r="D60" s="264">
        <v>154674.88</v>
      </c>
      <c r="E60" s="290">
        <v>6401390</v>
      </c>
      <c r="F60" s="295"/>
      <c r="H60"/>
      <c r="I60"/>
      <c r="J60"/>
      <c r="K60"/>
      <c r="L60"/>
    </row>
    <row r="61" spans="1:12" s="191" customFormat="1" ht="14" customHeight="1" x14ac:dyDescent="0.15">
      <c r="A61" s="751">
        <v>7</v>
      </c>
      <c r="B61" s="289" t="s">
        <v>836</v>
      </c>
      <c r="C61" s="770" t="s">
        <v>864</v>
      </c>
      <c r="D61" s="264">
        <v>152307.74</v>
      </c>
      <c r="E61" s="290">
        <v>5983657</v>
      </c>
      <c r="F61" s="295"/>
      <c r="H61"/>
      <c r="I61"/>
      <c r="J61"/>
      <c r="K61"/>
      <c r="L61"/>
    </row>
    <row r="62" spans="1:12" s="191" customFormat="1" ht="14" customHeight="1" x14ac:dyDescent="0.15">
      <c r="A62" s="751">
        <v>8</v>
      </c>
      <c r="B62" s="289" t="s">
        <v>823</v>
      </c>
      <c r="C62" s="770" t="s">
        <v>865</v>
      </c>
      <c r="D62" s="264">
        <v>137804.76</v>
      </c>
      <c r="E62" s="290">
        <v>1063894</v>
      </c>
      <c r="F62" s="295"/>
      <c r="H62"/>
      <c r="I62"/>
      <c r="J62"/>
      <c r="K62"/>
      <c r="L62"/>
    </row>
    <row r="63" spans="1:12" s="191" customFormat="1" ht="14" customHeight="1" x14ac:dyDescent="0.15">
      <c r="A63" s="751">
        <v>9</v>
      </c>
      <c r="B63" s="289" t="s">
        <v>831</v>
      </c>
      <c r="C63" s="770" t="s">
        <v>832</v>
      </c>
      <c r="D63" s="264">
        <v>93398.45</v>
      </c>
      <c r="E63" s="290">
        <v>1946396</v>
      </c>
      <c r="F63" s="295"/>
      <c r="H63"/>
      <c r="I63"/>
      <c r="J63"/>
      <c r="K63"/>
      <c r="L63"/>
    </row>
    <row r="64" spans="1:12" s="191" customFormat="1" ht="14" customHeight="1" x14ac:dyDescent="0.15">
      <c r="A64" s="751">
        <v>10</v>
      </c>
      <c r="B64" s="289" t="s">
        <v>845</v>
      </c>
      <c r="C64" s="258" t="s">
        <v>866</v>
      </c>
      <c r="D64" s="264">
        <v>89697.63</v>
      </c>
      <c r="E64" s="290">
        <v>685511</v>
      </c>
      <c r="F64" s="295"/>
      <c r="H64"/>
      <c r="I64"/>
      <c r="J64"/>
      <c r="K64"/>
      <c r="L64"/>
    </row>
    <row r="65" spans="1:12" x14ac:dyDescent="0.15">
      <c r="A65"/>
      <c r="B65"/>
      <c r="C65"/>
      <c r="D65"/>
      <c r="E65" s="152"/>
      <c r="F65" s="152"/>
      <c r="G65"/>
    </row>
    <row r="66" spans="1:12" ht="16" x14ac:dyDescent="0.2">
      <c r="A66" s="1044" t="s">
        <v>868</v>
      </c>
      <c r="B66" s="1045"/>
      <c r="C66" s="1045"/>
      <c r="D66" s="1045"/>
      <c r="E66" s="1046"/>
      <c r="G66"/>
    </row>
    <row r="67" spans="1:12" s="191" customFormat="1" ht="16" customHeight="1" x14ac:dyDescent="0.15">
      <c r="A67" s="751" t="s">
        <v>169</v>
      </c>
      <c r="B67" s="44" t="s">
        <v>578</v>
      </c>
      <c r="C67" s="44" t="s">
        <v>261</v>
      </c>
      <c r="D67" s="751" t="s">
        <v>263</v>
      </c>
      <c r="E67" s="44" t="s">
        <v>397</v>
      </c>
      <c r="F67" s="295"/>
      <c r="H67"/>
      <c r="I67"/>
      <c r="J67"/>
      <c r="K67"/>
      <c r="L67"/>
    </row>
    <row r="68" spans="1:12" s="191" customFormat="1" ht="14" customHeight="1" x14ac:dyDescent="0.15">
      <c r="A68" s="751">
        <v>1</v>
      </c>
      <c r="B68" s="289" t="s">
        <v>834</v>
      </c>
      <c r="C68" s="770" t="s">
        <v>860</v>
      </c>
      <c r="D68" s="264">
        <v>238001.11</v>
      </c>
      <c r="E68" s="290">
        <v>2840487</v>
      </c>
      <c r="F68" s="295"/>
      <c r="H68"/>
      <c r="I68"/>
      <c r="J68"/>
      <c r="K68"/>
      <c r="L68"/>
    </row>
    <row r="69" spans="1:12" s="191" customFormat="1" ht="14" customHeight="1" x14ac:dyDescent="0.15">
      <c r="A69" s="751">
        <v>2</v>
      </c>
      <c r="B69" s="289" t="s">
        <v>853</v>
      </c>
      <c r="C69" s="258" t="s">
        <v>854</v>
      </c>
      <c r="D69" s="264">
        <v>215509.78</v>
      </c>
      <c r="E69" s="290">
        <v>3239713</v>
      </c>
      <c r="F69" s="295"/>
      <c r="H69"/>
      <c r="I69"/>
      <c r="J69"/>
      <c r="K69"/>
      <c r="L69"/>
    </row>
    <row r="70" spans="1:12" s="191" customFormat="1" ht="14" customHeight="1" x14ac:dyDescent="0.15">
      <c r="A70" s="751">
        <v>3</v>
      </c>
      <c r="B70" s="289" t="s">
        <v>869</v>
      </c>
      <c r="C70" s="770" t="s">
        <v>870</v>
      </c>
      <c r="D70" s="264">
        <v>199404.97</v>
      </c>
      <c r="E70" s="290">
        <v>446346</v>
      </c>
      <c r="F70" s="295"/>
      <c r="H70"/>
      <c r="I70"/>
      <c r="J70"/>
      <c r="K70"/>
      <c r="L70"/>
    </row>
    <row r="71" spans="1:12" s="191" customFormat="1" ht="14" customHeight="1" x14ac:dyDescent="0.15">
      <c r="A71" s="751">
        <v>4</v>
      </c>
      <c r="B71" s="289" t="s">
        <v>843</v>
      </c>
      <c r="C71" s="772" t="s">
        <v>861</v>
      </c>
      <c r="D71" s="264">
        <v>188918.54</v>
      </c>
      <c r="E71" s="290">
        <v>5252525</v>
      </c>
      <c r="F71" s="295"/>
      <c r="H71"/>
      <c r="I71"/>
      <c r="J71"/>
      <c r="K71"/>
      <c r="L71"/>
    </row>
    <row r="72" spans="1:12" s="191" customFormat="1" ht="14" customHeight="1" x14ac:dyDescent="0.15">
      <c r="A72" s="751">
        <v>5</v>
      </c>
      <c r="B72" s="289" t="s">
        <v>825</v>
      </c>
      <c r="C72" s="770" t="s">
        <v>858</v>
      </c>
      <c r="D72" s="264">
        <v>187906.68</v>
      </c>
      <c r="E72" s="290">
        <v>3030734</v>
      </c>
      <c r="F72" s="295"/>
      <c r="H72"/>
      <c r="I72"/>
      <c r="J72"/>
      <c r="K72"/>
      <c r="L72"/>
    </row>
    <row r="73" spans="1:12" s="191" customFormat="1" ht="14" customHeight="1" x14ac:dyDescent="0.15">
      <c r="A73" s="751">
        <v>6</v>
      </c>
      <c r="B73" s="289" t="s">
        <v>823</v>
      </c>
      <c r="C73" s="770" t="s">
        <v>865</v>
      </c>
      <c r="D73" s="264">
        <v>162792.37</v>
      </c>
      <c r="E73" s="290">
        <v>1410663</v>
      </c>
      <c r="F73" s="295"/>
      <c r="H73"/>
      <c r="I73"/>
      <c r="J73"/>
      <c r="K73"/>
      <c r="L73"/>
    </row>
    <row r="74" spans="1:12" s="191" customFormat="1" ht="14" customHeight="1" x14ac:dyDescent="0.15">
      <c r="A74" s="751">
        <v>7</v>
      </c>
      <c r="B74" s="289" t="s">
        <v>831</v>
      </c>
      <c r="C74" s="770" t="s">
        <v>832</v>
      </c>
      <c r="D74" s="264">
        <v>156108.68</v>
      </c>
      <c r="E74" s="290">
        <v>3199439</v>
      </c>
      <c r="F74" s="295"/>
      <c r="H74"/>
      <c r="I74"/>
      <c r="J74"/>
      <c r="K74"/>
      <c r="L74"/>
    </row>
    <row r="75" spans="1:12" s="191" customFormat="1" ht="14" customHeight="1" x14ac:dyDescent="0.15">
      <c r="A75" s="751">
        <v>8</v>
      </c>
      <c r="B75" s="289" t="s">
        <v>836</v>
      </c>
      <c r="C75" s="770" t="s">
        <v>864</v>
      </c>
      <c r="D75" s="264">
        <v>119162.63</v>
      </c>
      <c r="E75" s="290">
        <v>5325785</v>
      </c>
      <c r="F75" s="295"/>
      <c r="H75"/>
      <c r="I75"/>
      <c r="J75"/>
      <c r="K75"/>
      <c r="L75"/>
    </row>
    <row r="76" spans="1:12" s="191" customFormat="1" ht="14" customHeight="1" x14ac:dyDescent="0.15">
      <c r="A76" s="751">
        <v>9</v>
      </c>
      <c r="B76" s="289" t="s">
        <v>871</v>
      </c>
      <c r="C76" s="216" t="s">
        <v>872</v>
      </c>
      <c r="D76" s="264">
        <v>95156.49</v>
      </c>
      <c r="E76" s="290">
        <v>11973896</v>
      </c>
      <c r="F76" s="295"/>
      <c r="H76"/>
      <c r="I76"/>
      <c r="J76"/>
      <c r="K76"/>
      <c r="L76"/>
    </row>
    <row r="77" spans="1:12" s="191" customFormat="1" ht="14" customHeight="1" x14ac:dyDescent="0.15">
      <c r="A77" s="751">
        <v>10</v>
      </c>
      <c r="B77" s="289" t="s">
        <v>856</v>
      </c>
      <c r="C77" s="258" t="s">
        <v>830</v>
      </c>
      <c r="D77" s="264">
        <v>94676.79</v>
      </c>
      <c r="E77" s="290">
        <v>1332332</v>
      </c>
      <c r="F77" s="295"/>
      <c r="H77"/>
      <c r="I77"/>
      <c r="J77"/>
      <c r="K77"/>
      <c r="L77"/>
    </row>
    <row r="78" spans="1:12" x14ac:dyDescent="0.15">
      <c r="A78"/>
      <c r="B78"/>
      <c r="C78" s="771"/>
      <c r="D78"/>
      <c r="E78" s="152"/>
      <c r="G78"/>
    </row>
    <row r="79" spans="1:12" ht="16" x14ac:dyDescent="0.2">
      <c r="A79" s="1044" t="s">
        <v>873</v>
      </c>
      <c r="B79" s="1045"/>
      <c r="C79" s="1045"/>
      <c r="D79" s="1045"/>
      <c r="E79" s="1046"/>
      <c r="G79"/>
    </row>
    <row r="80" spans="1:12" s="191" customFormat="1" ht="16" customHeight="1" x14ac:dyDescent="0.15">
      <c r="A80" s="751" t="s">
        <v>169</v>
      </c>
      <c r="B80" s="44" t="s">
        <v>578</v>
      </c>
      <c r="C80" s="44" t="s">
        <v>261</v>
      </c>
      <c r="D80" s="751" t="s">
        <v>263</v>
      </c>
      <c r="E80" s="44" t="s">
        <v>397</v>
      </c>
      <c r="F80" s="295"/>
      <c r="H80"/>
      <c r="I80"/>
      <c r="J80"/>
      <c r="K80"/>
      <c r="L80"/>
    </row>
    <row r="81" spans="1:12" s="191" customFormat="1" ht="14" customHeight="1" x14ac:dyDescent="0.15">
      <c r="A81" s="751">
        <v>1</v>
      </c>
      <c r="B81" s="258" t="s">
        <v>834</v>
      </c>
      <c r="C81" s="258" t="s">
        <v>860</v>
      </c>
      <c r="D81" s="264">
        <v>398907.23</v>
      </c>
      <c r="E81" s="290">
        <v>4098343</v>
      </c>
      <c r="F81" s="295"/>
      <c r="H81"/>
      <c r="I81"/>
      <c r="J81"/>
      <c r="K81"/>
      <c r="L81"/>
    </row>
    <row r="82" spans="1:12" s="191" customFormat="1" ht="14" customHeight="1" x14ac:dyDescent="0.15">
      <c r="A82" s="751">
        <v>2</v>
      </c>
      <c r="B82" s="258" t="s">
        <v>843</v>
      </c>
      <c r="C82" s="258" t="s">
        <v>861</v>
      </c>
      <c r="D82" s="264">
        <v>368325.09</v>
      </c>
      <c r="E82" s="290">
        <v>7868201</v>
      </c>
      <c r="F82" s="295"/>
      <c r="H82"/>
      <c r="I82"/>
      <c r="J82"/>
      <c r="K82"/>
      <c r="L82"/>
    </row>
    <row r="83" spans="1:12" s="191" customFormat="1" ht="14" customHeight="1" x14ac:dyDescent="0.15">
      <c r="A83" s="751">
        <v>3</v>
      </c>
      <c r="B83" s="258" t="s">
        <v>825</v>
      </c>
      <c r="C83" s="258" t="s">
        <v>858</v>
      </c>
      <c r="D83" s="264">
        <v>339845.22</v>
      </c>
      <c r="E83" s="290">
        <v>3328557</v>
      </c>
      <c r="F83" s="295"/>
      <c r="H83"/>
      <c r="I83"/>
      <c r="J83"/>
      <c r="K83"/>
      <c r="L83"/>
    </row>
    <row r="84" spans="1:12" s="191" customFormat="1" ht="14" customHeight="1" x14ac:dyDescent="0.15">
      <c r="A84" s="751">
        <v>4</v>
      </c>
      <c r="B84" s="258" t="s">
        <v>823</v>
      </c>
      <c r="C84" s="258" t="s">
        <v>865</v>
      </c>
      <c r="D84" s="264">
        <v>211364.13</v>
      </c>
      <c r="E84" s="290">
        <v>1658684</v>
      </c>
      <c r="F84" s="295"/>
      <c r="H84"/>
      <c r="I84"/>
      <c r="J84"/>
      <c r="K84"/>
      <c r="L84"/>
    </row>
    <row r="85" spans="1:12" s="191" customFormat="1" ht="14" customHeight="1" x14ac:dyDescent="0.15">
      <c r="A85" s="751">
        <v>5</v>
      </c>
      <c r="B85" s="258" t="s">
        <v>853</v>
      </c>
      <c r="C85" s="258" t="s">
        <v>854</v>
      </c>
      <c r="D85" s="264">
        <v>201163.13</v>
      </c>
      <c r="E85" s="290">
        <v>7024927</v>
      </c>
      <c r="F85" s="295"/>
      <c r="H85"/>
      <c r="I85"/>
      <c r="J85"/>
      <c r="K85"/>
      <c r="L85"/>
    </row>
    <row r="86" spans="1:12" s="191" customFormat="1" ht="14" customHeight="1" x14ac:dyDescent="0.15">
      <c r="A86" s="751">
        <v>6</v>
      </c>
      <c r="B86" s="258" t="s">
        <v>836</v>
      </c>
      <c r="C86" s="258" t="s">
        <v>864</v>
      </c>
      <c r="D86" s="264">
        <v>184498.36</v>
      </c>
      <c r="E86" s="290">
        <v>7262297</v>
      </c>
      <c r="F86" s="295"/>
      <c r="H86"/>
      <c r="I86"/>
      <c r="J86"/>
      <c r="K86"/>
      <c r="L86"/>
    </row>
    <row r="87" spans="1:12" s="191" customFormat="1" ht="14" customHeight="1" x14ac:dyDescent="0.15">
      <c r="A87" s="751">
        <v>7</v>
      </c>
      <c r="B87" s="258" t="s">
        <v>831</v>
      </c>
      <c r="C87" s="258" t="s">
        <v>832</v>
      </c>
      <c r="D87" s="264">
        <v>166373.19</v>
      </c>
      <c r="E87" s="290">
        <v>5197945</v>
      </c>
      <c r="F87" s="295"/>
      <c r="H87"/>
      <c r="I87"/>
      <c r="J87"/>
      <c r="K87"/>
      <c r="L87"/>
    </row>
    <row r="88" spans="1:12" s="191" customFormat="1" ht="14" customHeight="1" x14ac:dyDescent="0.15">
      <c r="A88" s="751">
        <v>8</v>
      </c>
      <c r="B88" s="258" t="s">
        <v>869</v>
      </c>
      <c r="C88" s="258" t="s">
        <v>870</v>
      </c>
      <c r="D88" s="264">
        <v>152024.54999999999</v>
      </c>
      <c r="E88" s="290">
        <v>341894</v>
      </c>
      <c r="F88" s="295"/>
      <c r="H88"/>
      <c r="I88"/>
      <c r="J88"/>
      <c r="K88"/>
      <c r="L88"/>
    </row>
    <row r="89" spans="1:12" s="191" customFormat="1" ht="14" customHeight="1" x14ac:dyDescent="0.15">
      <c r="A89" s="751">
        <v>9</v>
      </c>
      <c r="B89" s="258" t="s">
        <v>874</v>
      </c>
      <c r="C89" s="258" t="s">
        <v>875</v>
      </c>
      <c r="D89" s="264">
        <v>143318.43</v>
      </c>
      <c r="E89" s="290">
        <v>1562875</v>
      </c>
      <c r="F89" s="295"/>
      <c r="H89"/>
      <c r="I89"/>
      <c r="J89"/>
      <c r="K89"/>
      <c r="L89"/>
    </row>
    <row r="90" spans="1:12" s="191" customFormat="1" ht="14" customHeight="1" x14ac:dyDescent="0.15">
      <c r="A90" s="751">
        <v>10</v>
      </c>
      <c r="B90" s="258" t="s">
        <v>871</v>
      </c>
      <c r="C90" s="220" t="s">
        <v>872</v>
      </c>
      <c r="D90" s="264">
        <v>142137.39000000001</v>
      </c>
      <c r="E90" s="290">
        <v>19053338</v>
      </c>
      <c r="F90" s="295"/>
      <c r="H90"/>
      <c r="I90"/>
      <c r="J90"/>
      <c r="K90"/>
      <c r="L90"/>
    </row>
    <row r="91" spans="1:12" s="191" customFormat="1" ht="14" customHeight="1" x14ac:dyDescent="0.15">
      <c r="A91" s="773"/>
      <c r="B91" s="281"/>
      <c r="C91" s="281"/>
      <c r="D91" s="280"/>
      <c r="E91" s="295"/>
      <c r="F91" s="295"/>
      <c r="H91"/>
      <c r="I91"/>
      <c r="J91"/>
      <c r="K91"/>
      <c r="L91"/>
    </row>
    <row r="92" spans="1:12" ht="16" x14ac:dyDescent="0.2">
      <c r="A92" s="1044" t="s">
        <v>876</v>
      </c>
      <c r="B92" s="1045"/>
      <c r="C92" s="1045"/>
      <c r="D92" s="1045"/>
      <c r="E92" s="1046"/>
      <c r="G92"/>
    </row>
    <row r="93" spans="1:12" x14ac:dyDescent="0.15">
      <c r="A93" s="751" t="s">
        <v>169</v>
      </c>
      <c r="B93" s="44" t="s">
        <v>578</v>
      </c>
      <c r="C93" s="44" t="s">
        <v>261</v>
      </c>
      <c r="D93" s="751" t="s">
        <v>263</v>
      </c>
      <c r="E93" s="44" t="s">
        <v>397</v>
      </c>
      <c r="G93"/>
    </row>
    <row r="94" spans="1:12" ht="14" x14ac:dyDescent="0.15">
      <c r="A94" s="751">
        <v>1</v>
      </c>
      <c r="B94" s="258" t="s">
        <v>834</v>
      </c>
      <c r="C94" s="258" t="s">
        <v>860</v>
      </c>
      <c r="D94" s="264">
        <v>674445.29</v>
      </c>
      <c r="E94" s="290">
        <v>7142022</v>
      </c>
      <c r="G94"/>
    </row>
    <row r="95" spans="1:12" ht="14" x14ac:dyDescent="0.15">
      <c r="A95" s="751">
        <v>2</v>
      </c>
      <c r="B95" s="258" t="s">
        <v>825</v>
      </c>
      <c r="C95" s="258" t="s">
        <v>858</v>
      </c>
      <c r="D95" s="264">
        <v>520338.84</v>
      </c>
      <c r="E95" s="290">
        <v>5973631</v>
      </c>
      <c r="G95"/>
    </row>
    <row r="96" spans="1:12" ht="13.5" customHeight="1" x14ac:dyDescent="0.15">
      <c r="A96" s="751">
        <v>3</v>
      </c>
      <c r="B96" s="258" t="s">
        <v>877</v>
      </c>
      <c r="C96" s="258" t="s">
        <v>878</v>
      </c>
      <c r="D96" s="264">
        <v>419037.49</v>
      </c>
      <c r="E96" s="290">
        <v>12832754</v>
      </c>
      <c r="G96"/>
    </row>
    <row r="97" spans="1:7" ht="14" customHeight="1" x14ac:dyDescent="0.15">
      <c r="A97" s="751">
        <v>4</v>
      </c>
      <c r="B97" s="258" t="s">
        <v>843</v>
      </c>
      <c r="C97" s="258" t="s">
        <v>861</v>
      </c>
      <c r="D97" s="264">
        <v>360963.04</v>
      </c>
      <c r="E97" s="290">
        <v>9339642</v>
      </c>
      <c r="G97"/>
    </row>
    <row r="98" spans="1:7" ht="14" customHeight="1" x14ac:dyDescent="0.15">
      <c r="A98" s="751">
        <v>5</v>
      </c>
      <c r="B98" s="258" t="s">
        <v>853</v>
      </c>
      <c r="C98" s="258" t="s">
        <v>854</v>
      </c>
      <c r="D98" s="264">
        <v>349747.32</v>
      </c>
      <c r="E98" s="290">
        <v>7714639</v>
      </c>
      <c r="G98"/>
    </row>
    <row r="99" spans="1:7" ht="14" customHeight="1" x14ac:dyDescent="0.15">
      <c r="A99" s="751">
        <v>6</v>
      </c>
      <c r="B99" s="258" t="s">
        <v>862</v>
      </c>
      <c r="C99" s="258" t="s">
        <v>863</v>
      </c>
      <c r="D99" s="264">
        <v>302803.63</v>
      </c>
      <c r="E99" s="290">
        <v>4936438</v>
      </c>
      <c r="G99"/>
    </row>
    <row r="100" spans="1:7" ht="14" customHeight="1" x14ac:dyDescent="0.15">
      <c r="A100" s="751">
        <v>7</v>
      </c>
      <c r="B100" s="258" t="s">
        <v>836</v>
      </c>
      <c r="C100" s="258" t="s">
        <v>864</v>
      </c>
      <c r="D100" s="264">
        <v>244608.58</v>
      </c>
      <c r="E100" s="290">
        <v>11314422</v>
      </c>
      <c r="G100"/>
    </row>
    <row r="101" spans="1:7" ht="14" customHeight="1" x14ac:dyDescent="0.15">
      <c r="A101" s="751">
        <v>8</v>
      </c>
      <c r="B101" s="258" t="s">
        <v>848</v>
      </c>
      <c r="C101" s="258" t="s">
        <v>859</v>
      </c>
      <c r="D101" s="264">
        <v>238483.13</v>
      </c>
      <c r="E101" s="290">
        <v>11826890</v>
      </c>
      <c r="G101"/>
    </row>
    <row r="102" spans="1:7" ht="14" customHeight="1" x14ac:dyDescent="0.15">
      <c r="A102" s="751">
        <v>9</v>
      </c>
      <c r="B102" s="258" t="s">
        <v>823</v>
      </c>
      <c r="C102" s="216" t="s">
        <v>865</v>
      </c>
      <c r="D102" s="264">
        <v>233898.69</v>
      </c>
      <c r="E102" s="290">
        <v>1708084</v>
      </c>
      <c r="G102"/>
    </row>
    <row r="103" spans="1:7" ht="14" customHeight="1" x14ac:dyDescent="0.15">
      <c r="A103" s="751">
        <v>10</v>
      </c>
      <c r="B103" s="258" t="s">
        <v>869</v>
      </c>
      <c r="C103" s="258" t="s">
        <v>870</v>
      </c>
      <c r="D103" s="264">
        <v>213137.6</v>
      </c>
      <c r="E103" s="290">
        <v>478361</v>
      </c>
      <c r="G103"/>
    </row>
    <row r="104" spans="1:7" ht="14" customHeight="1" x14ac:dyDescent="0.15">
      <c r="A104" s="773"/>
      <c r="B104" s="281"/>
      <c r="C104" s="281"/>
      <c r="D104" s="280"/>
      <c r="E104" s="295"/>
      <c r="G104"/>
    </row>
    <row r="105" spans="1:7" ht="14" customHeight="1" x14ac:dyDescent="0.2">
      <c r="A105" s="1044" t="s">
        <v>879</v>
      </c>
      <c r="B105" s="1045"/>
      <c r="C105" s="1045"/>
      <c r="D105" s="1045"/>
      <c r="E105" s="1046"/>
      <c r="G105"/>
    </row>
    <row r="106" spans="1:7" ht="14" customHeight="1" x14ac:dyDescent="0.15">
      <c r="A106" s="751" t="s">
        <v>169</v>
      </c>
      <c r="B106" s="41" t="s">
        <v>578</v>
      </c>
      <c r="C106" s="41" t="s">
        <v>261</v>
      </c>
      <c r="D106" s="42" t="s">
        <v>263</v>
      </c>
      <c r="E106" s="41" t="s">
        <v>239</v>
      </c>
      <c r="G106"/>
    </row>
    <row r="107" spans="1:7" ht="14" x14ac:dyDescent="0.15">
      <c r="A107" s="40">
        <v>1</v>
      </c>
      <c r="B107" s="38" t="s">
        <v>825</v>
      </c>
      <c r="C107" s="170" t="s">
        <v>858</v>
      </c>
      <c r="D107" s="774">
        <v>671724.07335518615</v>
      </c>
      <c r="E107" s="101">
        <v>7181511</v>
      </c>
      <c r="G107"/>
    </row>
    <row r="108" spans="1:7" ht="14" x14ac:dyDescent="0.15">
      <c r="A108" s="40">
        <v>2</v>
      </c>
      <c r="B108" s="38" t="s">
        <v>834</v>
      </c>
      <c r="C108" s="170" t="s">
        <v>880</v>
      </c>
      <c r="D108" s="774">
        <v>626973.90140454296</v>
      </c>
      <c r="E108" s="101">
        <v>6337638</v>
      </c>
      <c r="G108"/>
    </row>
    <row r="109" spans="1:7" ht="14" x14ac:dyDescent="0.15">
      <c r="A109" s="40">
        <v>3</v>
      </c>
      <c r="B109" s="38" t="s">
        <v>877</v>
      </c>
      <c r="C109" s="170" t="s">
        <v>878</v>
      </c>
      <c r="D109" s="774">
        <v>336942.17647693102</v>
      </c>
      <c r="E109" s="101">
        <v>9814519</v>
      </c>
      <c r="G109"/>
    </row>
    <row r="110" spans="1:7" ht="14" x14ac:dyDescent="0.15">
      <c r="A110" s="40">
        <v>4</v>
      </c>
      <c r="B110" s="38" t="s">
        <v>853</v>
      </c>
      <c r="C110" s="170" t="s">
        <v>854</v>
      </c>
      <c r="D110" s="774">
        <v>335795.67496068717</v>
      </c>
      <c r="E110" s="101">
        <v>14846650</v>
      </c>
      <c r="G110"/>
    </row>
    <row r="111" spans="1:7" ht="14" x14ac:dyDescent="0.15">
      <c r="A111" s="40">
        <v>5</v>
      </c>
      <c r="B111" s="38" t="s">
        <v>823</v>
      </c>
      <c r="C111" s="170" t="s">
        <v>865</v>
      </c>
      <c r="D111" s="774">
        <v>315616.33546042675</v>
      </c>
      <c r="E111" s="101">
        <v>8456418</v>
      </c>
      <c r="G111"/>
    </row>
    <row r="112" spans="1:7" ht="14" x14ac:dyDescent="0.15">
      <c r="A112" s="40">
        <v>6</v>
      </c>
      <c r="B112" s="38" t="s">
        <v>856</v>
      </c>
      <c r="C112" s="170" t="s">
        <v>830</v>
      </c>
      <c r="D112" s="774">
        <v>305659.64206832042</v>
      </c>
      <c r="E112" s="101">
        <v>10180916</v>
      </c>
      <c r="G112"/>
    </row>
    <row r="113" spans="1:7" ht="14" x14ac:dyDescent="0.15">
      <c r="A113" s="40">
        <v>7</v>
      </c>
      <c r="B113" s="38" t="s">
        <v>836</v>
      </c>
      <c r="C113" s="170" t="s">
        <v>864</v>
      </c>
      <c r="D113" s="774">
        <v>290110.44199642702</v>
      </c>
      <c r="E113" s="101">
        <v>12615546</v>
      </c>
      <c r="G113"/>
    </row>
    <row r="114" spans="1:7" ht="14" x14ac:dyDescent="0.15">
      <c r="A114" s="40">
        <v>8</v>
      </c>
      <c r="B114" s="38" t="s">
        <v>881</v>
      </c>
      <c r="C114" s="170" t="s">
        <v>882</v>
      </c>
      <c r="D114" s="774">
        <v>269757.510020983</v>
      </c>
      <c r="E114" s="101">
        <v>1346926</v>
      </c>
      <c r="G114"/>
    </row>
    <row r="115" spans="1:7" ht="14" x14ac:dyDescent="0.15">
      <c r="A115" s="40">
        <v>9</v>
      </c>
      <c r="B115" s="38" t="s">
        <v>843</v>
      </c>
      <c r="C115" s="170" t="s">
        <v>861</v>
      </c>
      <c r="D115" s="774">
        <v>253870.59694326599</v>
      </c>
      <c r="E115" s="101">
        <v>5269686</v>
      </c>
      <c r="G115"/>
    </row>
    <row r="116" spans="1:7" ht="14" x14ac:dyDescent="0.15">
      <c r="A116" s="40">
        <v>10</v>
      </c>
      <c r="B116" s="38" t="s">
        <v>848</v>
      </c>
      <c r="C116" s="170" t="s">
        <v>859</v>
      </c>
      <c r="D116" s="774">
        <v>229584.71451888219</v>
      </c>
      <c r="E116" s="101">
        <v>10942519</v>
      </c>
      <c r="G116"/>
    </row>
    <row r="117" spans="1:7" x14ac:dyDescent="0.15">
      <c r="A117" s="164"/>
      <c r="B117" s="56"/>
      <c r="C117" s="2"/>
      <c r="D117" s="775"/>
      <c r="E117" s="89"/>
      <c r="G117"/>
    </row>
    <row r="118" spans="1:7" ht="16" x14ac:dyDescent="0.2">
      <c r="A118" s="1044" t="s">
        <v>883</v>
      </c>
      <c r="B118" s="1045"/>
      <c r="C118" s="1045"/>
      <c r="D118" s="1045"/>
      <c r="E118" s="1046"/>
      <c r="G118"/>
    </row>
    <row r="119" spans="1:7" x14ac:dyDescent="0.15">
      <c r="A119" s="751" t="s">
        <v>169</v>
      </c>
      <c r="B119" s="41" t="s">
        <v>578</v>
      </c>
      <c r="C119" s="41" t="s">
        <v>261</v>
      </c>
      <c r="D119" s="42" t="s">
        <v>263</v>
      </c>
      <c r="E119" s="41" t="s">
        <v>239</v>
      </c>
      <c r="G119"/>
    </row>
    <row r="120" spans="1:7" ht="14" x14ac:dyDescent="0.15">
      <c r="A120" s="40">
        <v>1</v>
      </c>
      <c r="B120" s="38" t="s">
        <v>853</v>
      </c>
      <c r="C120" s="170" t="s">
        <v>854</v>
      </c>
      <c r="D120" s="774">
        <v>529968.99197898409</v>
      </c>
      <c r="E120" s="101">
        <v>7181511</v>
      </c>
      <c r="G120"/>
    </row>
    <row r="121" spans="1:7" ht="14" x14ac:dyDescent="0.15">
      <c r="A121" s="40">
        <v>2</v>
      </c>
      <c r="B121" s="38" t="s">
        <v>825</v>
      </c>
      <c r="C121" s="170" t="s">
        <v>858</v>
      </c>
      <c r="D121" s="774">
        <v>435138.066868458</v>
      </c>
      <c r="E121" s="101">
        <v>6337638</v>
      </c>
      <c r="G121"/>
    </row>
    <row r="122" spans="1:7" ht="14" x14ac:dyDescent="0.15">
      <c r="A122" s="40">
        <v>3</v>
      </c>
      <c r="B122" s="38" t="s">
        <v>823</v>
      </c>
      <c r="C122" s="170" t="s">
        <v>865</v>
      </c>
      <c r="D122" s="774">
        <v>405273.00570349663</v>
      </c>
      <c r="E122" s="101">
        <v>9814519</v>
      </c>
      <c r="G122"/>
    </row>
    <row r="123" spans="1:7" ht="14" x14ac:dyDescent="0.15">
      <c r="A123" s="40">
        <v>4</v>
      </c>
      <c r="B123" s="38" t="s">
        <v>881</v>
      </c>
      <c r="C123" s="170" t="s">
        <v>882</v>
      </c>
      <c r="D123" s="774">
        <v>380298.0996468502</v>
      </c>
      <c r="E123" s="101">
        <v>14846650</v>
      </c>
      <c r="G123"/>
    </row>
    <row r="124" spans="1:7" ht="14" x14ac:dyDescent="0.15">
      <c r="A124" s="40">
        <v>5</v>
      </c>
      <c r="B124" s="38" t="s">
        <v>884</v>
      </c>
      <c r="C124" s="170" t="s">
        <v>885</v>
      </c>
      <c r="D124" s="774">
        <v>353311.45190174098</v>
      </c>
      <c r="E124" s="101">
        <v>8456418</v>
      </c>
      <c r="G124"/>
    </row>
    <row r="125" spans="1:7" ht="28" x14ac:dyDescent="0.15">
      <c r="A125" s="40">
        <v>6</v>
      </c>
      <c r="B125" s="38" t="s">
        <v>886</v>
      </c>
      <c r="C125" s="170" t="s">
        <v>887</v>
      </c>
      <c r="D125" s="774">
        <v>341242.08613372</v>
      </c>
      <c r="E125" s="101">
        <v>10180916</v>
      </c>
      <c r="G125"/>
    </row>
    <row r="126" spans="1:7" ht="14" x14ac:dyDescent="0.15">
      <c r="A126" s="40">
        <v>7</v>
      </c>
      <c r="B126" s="38" t="s">
        <v>888</v>
      </c>
      <c r="C126" s="170" t="s">
        <v>889</v>
      </c>
      <c r="D126" s="774">
        <v>340936.51901910512</v>
      </c>
      <c r="E126" s="101">
        <v>12615546</v>
      </c>
      <c r="G126"/>
    </row>
    <row r="127" spans="1:7" ht="14" x14ac:dyDescent="0.15">
      <c r="A127" s="40">
        <v>8</v>
      </c>
      <c r="B127" s="38" t="s">
        <v>834</v>
      </c>
      <c r="C127" s="170" t="s">
        <v>860</v>
      </c>
      <c r="D127" s="774">
        <v>334197.55133405398</v>
      </c>
      <c r="E127" s="101">
        <v>1346926</v>
      </c>
      <c r="G127"/>
    </row>
    <row r="128" spans="1:7" ht="14" x14ac:dyDescent="0.15">
      <c r="A128" s="40">
        <v>9</v>
      </c>
      <c r="B128" s="38" t="s">
        <v>856</v>
      </c>
      <c r="C128" s="170" t="s">
        <v>830</v>
      </c>
      <c r="D128" s="774">
        <v>300336.71865674888</v>
      </c>
      <c r="E128" s="101">
        <v>5269686</v>
      </c>
      <c r="G128"/>
    </row>
    <row r="129" spans="1:7" ht="14" x14ac:dyDescent="0.15">
      <c r="A129" s="40">
        <v>10</v>
      </c>
      <c r="B129" s="38" t="s">
        <v>843</v>
      </c>
      <c r="C129" s="170" t="s">
        <v>861</v>
      </c>
      <c r="D129" s="774">
        <v>288289.43780484499</v>
      </c>
      <c r="E129" s="101">
        <v>10942519</v>
      </c>
      <c r="G129"/>
    </row>
    <row r="130" spans="1:7" x14ac:dyDescent="0.15">
      <c r="A130" s="164"/>
      <c r="B130" s="56"/>
      <c r="C130" s="2"/>
      <c r="D130" s="775"/>
      <c r="E130" s="89"/>
      <c r="G130"/>
    </row>
    <row r="131" spans="1:7" ht="16" x14ac:dyDescent="0.2">
      <c r="A131" s="1044" t="s">
        <v>890</v>
      </c>
      <c r="B131" s="1045"/>
      <c r="C131" s="1045"/>
      <c r="D131" s="1045"/>
      <c r="E131" s="1046"/>
      <c r="G131"/>
    </row>
    <row r="132" spans="1:7" x14ac:dyDescent="0.15">
      <c r="A132" s="751" t="s">
        <v>169</v>
      </c>
      <c r="B132" s="41" t="s">
        <v>578</v>
      </c>
      <c r="C132" s="41" t="s">
        <v>261</v>
      </c>
      <c r="D132" s="42" t="s">
        <v>263</v>
      </c>
      <c r="E132" s="41" t="s">
        <v>239</v>
      </c>
      <c r="G132"/>
    </row>
    <row r="133" spans="1:7" ht="14" x14ac:dyDescent="0.15">
      <c r="A133" s="40">
        <v>1</v>
      </c>
      <c r="B133" s="38" t="s">
        <v>853</v>
      </c>
      <c r="C133" s="170" t="s">
        <v>854</v>
      </c>
      <c r="D133" s="774">
        <v>729258.33458006126</v>
      </c>
      <c r="E133" s="101">
        <v>26371984</v>
      </c>
      <c r="G133"/>
    </row>
    <row r="134" spans="1:7" ht="14" x14ac:dyDescent="0.15">
      <c r="A134" s="40">
        <v>2</v>
      </c>
      <c r="B134" s="38" t="s">
        <v>884</v>
      </c>
      <c r="C134" s="170" t="s">
        <v>885</v>
      </c>
      <c r="D134" s="774">
        <v>693803.53800734004</v>
      </c>
      <c r="E134" s="101">
        <v>398997</v>
      </c>
      <c r="G134"/>
    </row>
    <row r="135" spans="1:7" ht="14" x14ac:dyDescent="0.15">
      <c r="A135" s="40">
        <v>3</v>
      </c>
      <c r="B135" s="38" t="s">
        <v>856</v>
      </c>
      <c r="C135" s="170" t="s">
        <v>830</v>
      </c>
      <c r="D135" s="774">
        <v>606975.37433241145</v>
      </c>
      <c r="E135" s="101">
        <v>7480951</v>
      </c>
      <c r="G135"/>
    </row>
    <row r="136" spans="1:7" ht="28" x14ac:dyDescent="0.15">
      <c r="A136" s="40">
        <v>4</v>
      </c>
      <c r="B136" s="38" t="s">
        <v>891</v>
      </c>
      <c r="C136" s="170" t="s">
        <v>892</v>
      </c>
      <c r="D136" s="774">
        <v>543651.91405758297</v>
      </c>
      <c r="E136" s="101">
        <v>1537941</v>
      </c>
      <c r="G136"/>
    </row>
    <row r="137" spans="1:7" ht="14" x14ac:dyDescent="0.15">
      <c r="A137" s="40">
        <v>5</v>
      </c>
      <c r="B137" s="38" t="s">
        <v>893</v>
      </c>
      <c r="C137" s="170" t="s">
        <v>894</v>
      </c>
      <c r="D137" s="774">
        <v>516204.33669164701</v>
      </c>
      <c r="E137" s="101">
        <v>7193947</v>
      </c>
      <c r="G137"/>
    </row>
    <row r="138" spans="1:7" ht="28" x14ac:dyDescent="0.15">
      <c r="A138" s="40">
        <v>6</v>
      </c>
      <c r="B138" s="38" t="s">
        <v>895</v>
      </c>
      <c r="C138" s="170" t="s">
        <v>896</v>
      </c>
      <c r="D138" s="774">
        <v>460233.51482663502</v>
      </c>
      <c r="E138" s="101">
        <v>736185</v>
      </c>
      <c r="G138"/>
    </row>
    <row r="139" spans="1:7" ht="28" x14ac:dyDescent="0.15">
      <c r="A139" s="40">
        <v>7</v>
      </c>
      <c r="B139" s="38" t="s">
        <v>886</v>
      </c>
      <c r="C139" s="170" t="s">
        <v>897</v>
      </c>
      <c r="D139" s="774">
        <v>453302.01973900502</v>
      </c>
      <c r="E139" s="101">
        <v>5142525</v>
      </c>
      <c r="G139"/>
    </row>
    <row r="140" spans="1:7" ht="14" x14ac:dyDescent="0.15">
      <c r="A140" s="40">
        <v>8</v>
      </c>
      <c r="B140" s="38" t="s">
        <v>823</v>
      </c>
      <c r="C140" s="170" t="s">
        <v>865</v>
      </c>
      <c r="D140" s="774">
        <v>362676.72708337894</v>
      </c>
      <c r="E140" s="101">
        <v>4529208</v>
      </c>
      <c r="G140"/>
    </row>
    <row r="141" spans="1:7" ht="14" x14ac:dyDescent="0.15">
      <c r="A141" s="40">
        <v>9</v>
      </c>
      <c r="B141" s="38" t="s">
        <v>881</v>
      </c>
      <c r="C141" s="170" t="s">
        <v>882</v>
      </c>
      <c r="D141" s="774">
        <v>354407.92420923198</v>
      </c>
      <c r="E141" s="101">
        <v>1897897</v>
      </c>
      <c r="G141"/>
    </row>
    <row r="142" spans="1:7" ht="14" x14ac:dyDescent="0.15">
      <c r="A142" s="40">
        <v>10</v>
      </c>
      <c r="B142" s="38" t="s">
        <v>825</v>
      </c>
      <c r="C142" s="170" t="s">
        <v>858</v>
      </c>
      <c r="D142" s="774">
        <v>347652.23801393597</v>
      </c>
      <c r="E142" s="101">
        <v>4298570</v>
      </c>
      <c r="G142"/>
    </row>
    <row r="143" spans="1:7" x14ac:dyDescent="0.15">
      <c r="A143" s="776"/>
      <c r="B143" s="777"/>
      <c r="C143" s="778"/>
      <c r="D143" s="779"/>
      <c r="E143" s="780"/>
      <c r="G143"/>
    </row>
    <row r="144" spans="1:7" ht="16" x14ac:dyDescent="0.2">
      <c r="A144" s="1040" t="s">
        <v>898</v>
      </c>
      <c r="B144" s="1041"/>
      <c r="C144" s="1041"/>
      <c r="D144" s="1041"/>
      <c r="E144" s="1042"/>
      <c r="G144"/>
    </row>
    <row r="145" spans="1:27" s="191" customFormat="1" ht="14" customHeight="1" x14ac:dyDescent="0.15">
      <c r="A145" s="781" t="s">
        <v>169</v>
      </c>
      <c r="B145" s="17" t="s">
        <v>578</v>
      </c>
      <c r="C145" s="17" t="s">
        <v>261</v>
      </c>
      <c r="D145" s="17" t="s">
        <v>263</v>
      </c>
      <c r="E145" s="17" t="s">
        <v>239</v>
      </c>
      <c r="F145" s="152"/>
      <c r="G145"/>
      <c r="H145"/>
      <c r="I145"/>
      <c r="J145"/>
      <c r="K145"/>
      <c r="L145"/>
      <c r="M145"/>
      <c r="N145"/>
      <c r="O145"/>
      <c r="P145"/>
      <c r="Q145"/>
      <c r="R145"/>
      <c r="S145"/>
      <c r="T145"/>
      <c r="U145"/>
      <c r="V145"/>
      <c r="W145"/>
      <c r="X145"/>
      <c r="Y145"/>
      <c r="Z145"/>
      <c r="AA145"/>
    </row>
    <row r="146" spans="1:27" s="191" customFormat="1" ht="14" customHeight="1" x14ac:dyDescent="0.15">
      <c r="A146" s="55">
        <v>1</v>
      </c>
      <c r="B146" s="782" t="s">
        <v>240</v>
      </c>
      <c r="C146" s="783" t="s">
        <v>899</v>
      </c>
      <c r="D146" s="784">
        <v>3040983.9016615199</v>
      </c>
      <c r="E146" s="785">
        <v>1263345</v>
      </c>
      <c r="F146" s="152"/>
      <c r="G146"/>
      <c r="H146"/>
      <c r="I146"/>
      <c r="J146"/>
      <c r="K146"/>
      <c r="L146"/>
      <c r="M146"/>
      <c r="N146"/>
      <c r="O146"/>
      <c r="P146"/>
      <c r="Q146"/>
      <c r="R146"/>
      <c r="S146"/>
      <c r="T146"/>
      <c r="U146"/>
      <c r="V146"/>
      <c r="W146"/>
      <c r="X146"/>
      <c r="Y146"/>
      <c r="Z146"/>
      <c r="AA146"/>
    </row>
    <row r="147" spans="1:27" s="191" customFormat="1" ht="14" customHeight="1" x14ac:dyDescent="0.15">
      <c r="A147" s="55">
        <v>2</v>
      </c>
      <c r="B147" s="782" t="s">
        <v>246</v>
      </c>
      <c r="C147" s="783" t="s">
        <v>900</v>
      </c>
      <c r="D147" s="784">
        <v>1143093.1927362899</v>
      </c>
      <c r="E147" s="785">
        <v>395274</v>
      </c>
      <c r="F147" s="152"/>
      <c r="G147"/>
      <c r="H147"/>
      <c r="I147"/>
      <c r="J147"/>
      <c r="K147"/>
      <c r="L147"/>
      <c r="M147"/>
      <c r="N147"/>
      <c r="O147"/>
      <c r="P147"/>
      <c r="Q147"/>
      <c r="R147"/>
      <c r="S147"/>
      <c r="T147"/>
      <c r="U147"/>
      <c r="V147"/>
      <c r="W147"/>
      <c r="X147"/>
      <c r="Y147"/>
      <c r="Z147"/>
      <c r="AA147"/>
    </row>
    <row r="148" spans="1:27" s="191" customFormat="1" ht="14" customHeight="1" x14ac:dyDescent="0.15">
      <c r="A148" s="55">
        <v>3</v>
      </c>
      <c r="B148" s="782" t="s">
        <v>823</v>
      </c>
      <c r="C148" s="783" t="s">
        <v>865</v>
      </c>
      <c r="D148" s="784">
        <v>738395.29876838229</v>
      </c>
      <c r="E148" s="785">
        <v>6208008</v>
      </c>
      <c r="F148" s="152"/>
      <c r="G148"/>
      <c r="H148"/>
      <c r="I148"/>
      <c r="J148"/>
      <c r="K148"/>
      <c r="L148"/>
      <c r="M148"/>
      <c r="N148"/>
      <c r="O148"/>
      <c r="P148"/>
      <c r="Q148"/>
      <c r="R148"/>
      <c r="S148"/>
      <c r="T148"/>
      <c r="U148"/>
      <c r="V148"/>
      <c r="W148"/>
      <c r="X148"/>
      <c r="Y148"/>
      <c r="Z148"/>
      <c r="AA148"/>
    </row>
    <row r="149" spans="1:27" s="191" customFormat="1" ht="14" customHeight="1" x14ac:dyDescent="0.15">
      <c r="A149" s="55">
        <v>4</v>
      </c>
      <c r="B149" s="782" t="s">
        <v>853</v>
      </c>
      <c r="C149" s="783" t="s">
        <v>854</v>
      </c>
      <c r="D149" s="784">
        <v>693373.21945359802</v>
      </c>
      <c r="E149" s="785">
        <v>9253579</v>
      </c>
      <c r="F149" s="152"/>
      <c r="G149"/>
      <c r="H149"/>
      <c r="I149"/>
      <c r="J149"/>
      <c r="K149"/>
      <c r="L149"/>
      <c r="M149"/>
      <c r="N149"/>
      <c r="O149"/>
      <c r="P149"/>
      <c r="Q149"/>
      <c r="R149"/>
      <c r="S149"/>
      <c r="T149"/>
      <c r="U149"/>
      <c r="V149"/>
      <c r="W149"/>
      <c r="X149"/>
      <c r="Y149"/>
      <c r="Z149"/>
      <c r="AA149"/>
    </row>
    <row r="150" spans="1:27" s="191" customFormat="1" ht="14" customHeight="1" x14ac:dyDescent="0.15">
      <c r="A150" s="55">
        <v>5</v>
      </c>
      <c r="B150" s="782" t="s">
        <v>825</v>
      </c>
      <c r="C150" s="783" t="s">
        <v>858</v>
      </c>
      <c r="D150" s="784">
        <v>566163.65994708706</v>
      </c>
      <c r="E150" s="785">
        <v>5870810</v>
      </c>
      <c r="F150" s="152"/>
      <c r="G150"/>
      <c r="H150"/>
      <c r="I150"/>
      <c r="J150"/>
      <c r="K150"/>
      <c r="L150"/>
      <c r="M150"/>
      <c r="N150"/>
      <c r="O150"/>
      <c r="P150"/>
      <c r="Q150"/>
      <c r="R150"/>
      <c r="S150"/>
      <c r="T150"/>
      <c r="U150"/>
      <c r="V150"/>
      <c r="W150"/>
      <c r="X150"/>
      <c r="Y150"/>
      <c r="Z150"/>
      <c r="AA150"/>
    </row>
    <row r="151" spans="1:27" s="191" customFormat="1" ht="14" customHeight="1" x14ac:dyDescent="0.15">
      <c r="A151" s="55">
        <v>6</v>
      </c>
      <c r="B151" s="782" t="s">
        <v>834</v>
      </c>
      <c r="C151" s="783" t="s">
        <v>860</v>
      </c>
      <c r="D151" s="784">
        <v>534815.95135613601</v>
      </c>
      <c r="E151" s="785">
        <v>5950720</v>
      </c>
      <c r="F151" s="152"/>
      <c r="G151"/>
      <c r="H151"/>
      <c r="I151"/>
      <c r="J151"/>
      <c r="K151"/>
      <c r="L151"/>
      <c r="M151"/>
      <c r="N151"/>
      <c r="O151"/>
      <c r="P151"/>
      <c r="Q151"/>
      <c r="R151"/>
      <c r="S151"/>
      <c r="T151"/>
      <c r="U151"/>
      <c r="V151"/>
      <c r="W151"/>
      <c r="X151"/>
      <c r="Y151"/>
      <c r="Z151"/>
      <c r="AA151"/>
    </row>
    <row r="152" spans="1:27" s="191" customFormat="1" ht="28" x14ac:dyDescent="0.15">
      <c r="A152" s="55">
        <v>7</v>
      </c>
      <c r="B152" s="782" t="s">
        <v>901</v>
      </c>
      <c r="C152" s="783" t="s">
        <v>902</v>
      </c>
      <c r="D152" s="784">
        <v>498447.45546579303</v>
      </c>
      <c r="E152" s="785">
        <v>733156</v>
      </c>
      <c r="F152" s="152"/>
      <c r="G152"/>
      <c r="H152"/>
      <c r="I152"/>
      <c r="J152"/>
      <c r="K152"/>
      <c r="L152"/>
      <c r="M152"/>
      <c r="N152"/>
      <c r="O152"/>
      <c r="P152"/>
      <c r="Q152"/>
      <c r="R152"/>
      <c r="S152"/>
      <c r="T152"/>
      <c r="U152"/>
      <c r="V152"/>
      <c r="W152"/>
      <c r="X152"/>
      <c r="Y152"/>
      <c r="Z152"/>
      <c r="AA152"/>
    </row>
    <row r="153" spans="1:27" s="191" customFormat="1" ht="14" customHeight="1" x14ac:dyDescent="0.15">
      <c r="A153" s="55">
        <v>8</v>
      </c>
      <c r="B153" s="782" t="s">
        <v>862</v>
      </c>
      <c r="C153" s="783" t="s">
        <v>863</v>
      </c>
      <c r="D153" s="784">
        <v>424655.81612883997</v>
      </c>
      <c r="E153" s="785">
        <v>6060716</v>
      </c>
      <c r="F153" s="152"/>
      <c r="G153"/>
      <c r="H153"/>
      <c r="I153"/>
      <c r="J153"/>
      <c r="K153"/>
      <c r="L153"/>
      <c r="M153"/>
      <c r="N153"/>
      <c r="O153"/>
      <c r="P153"/>
      <c r="Q153"/>
      <c r="R153"/>
      <c r="S153"/>
      <c r="T153"/>
      <c r="U153"/>
      <c r="V153"/>
      <c r="W153"/>
      <c r="X153"/>
      <c r="Y153"/>
      <c r="Z153"/>
      <c r="AA153"/>
    </row>
    <row r="154" spans="1:27" s="191" customFormat="1" ht="14" customHeight="1" x14ac:dyDescent="0.15">
      <c r="A154" s="55">
        <v>9</v>
      </c>
      <c r="B154" s="782" t="s">
        <v>856</v>
      </c>
      <c r="C154" s="783" t="s">
        <v>830</v>
      </c>
      <c r="D154" s="784">
        <v>423878.45362158399</v>
      </c>
      <c r="E154" s="785">
        <v>6895702</v>
      </c>
      <c r="F154" s="152"/>
      <c r="G154"/>
      <c r="H154"/>
      <c r="I154"/>
      <c r="J154"/>
      <c r="K154"/>
      <c r="L154"/>
      <c r="M154"/>
      <c r="N154"/>
      <c r="O154"/>
      <c r="P154"/>
      <c r="Q154"/>
      <c r="R154"/>
      <c r="S154"/>
      <c r="T154"/>
      <c r="U154"/>
      <c r="V154"/>
      <c r="W154"/>
      <c r="X154"/>
      <c r="Y154"/>
      <c r="Z154"/>
      <c r="AA154"/>
    </row>
    <row r="155" spans="1:27" s="191" customFormat="1" ht="14" customHeight="1" x14ac:dyDescent="0.15">
      <c r="A155" s="55">
        <v>10</v>
      </c>
      <c r="B155" s="782" t="s">
        <v>903</v>
      </c>
      <c r="C155" s="783" t="s">
        <v>904</v>
      </c>
      <c r="D155" s="784">
        <v>355338.99681594502</v>
      </c>
      <c r="E155" s="785">
        <v>5721641</v>
      </c>
      <c r="F155" s="152"/>
      <c r="G155"/>
      <c r="H155"/>
      <c r="I155"/>
      <c r="J155"/>
      <c r="K155"/>
      <c r="L155"/>
      <c r="M155"/>
      <c r="N155"/>
      <c r="O155"/>
      <c r="P155"/>
      <c r="Q155"/>
      <c r="R155"/>
      <c r="S155"/>
      <c r="T155"/>
      <c r="U155"/>
      <c r="V155"/>
      <c r="W155"/>
      <c r="X155"/>
      <c r="Y155"/>
      <c r="Z155"/>
      <c r="AA155"/>
    </row>
    <row r="156" spans="1:27" s="191" customFormat="1" ht="14" customHeight="1" x14ac:dyDescent="0.15">
      <c r="A156" s="164"/>
      <c r="B156" s="56"/>
      <c r="C156" s="2"/>
      <c r="D156" s="775"/>
      <c r="E156" s="89"/>
      <c r="F156" s="152"/>
      <c r="G156"/>
      <c r="H156"/>
      <c r="I156"/>
      <c r="J156"/>
      <c r="K156"/>
      <c r="L156"/>
      <c r="M156"/>
      <c r="N156"/>
      <c r="O156"/>
      <c r="P156"/>
      <c r="Q156"/>
      <c r="R156"/>
      <c r="S156"/>
      <c r="T156"/>
      <c r="U156"/>
      <c r="V156"/>
      <c r="W156"/>
      <c r="X156"/>
      <c r="Y156"/>
      <c r="Z156"/>
      <c r="AA156"/>
    </row>
    <row r="157" spans="1:27" s="191" customFormat="1" ht="14" customHeight="1" x14ac:dyDescent="0.2">
      <c r="A157" s="1040" t="s">
        <v>905</v>
      </c>
      <c r="B157" s="1041"/>
      <c r="C157" s="1041"/>
      <c r="D157" s="1041"/>
      <c r="E157" s="1042"/>
      <c r="F157" s="152"/>
      <c r="G157"/>
      <c r="H157"/>
      <c r="I157"/>
      <c r="J157"/>
      <c r="K157"/>
      <c r="L157"/>
      <c r="M157"/>
      <c r="N157"/>
      <c r="O157"/>
      <c r="P157"/>
      <c r="Q157"/>
      <c r="R157"/>
      <c r="S157"/>
      <c r="T157"/>
      <c r="U157"/>
      <c r="V157"/>
      <c r="W157"/>
      <c r="X157"/>
      <c r="Y157"/>
      <c r="Z157"/>
      <c r="AA157"/>
    </row>
    <row r="158" spans="1:27" s="191" customFormat="1" ht="14" customHeight="1" x14ac:dyDescent="0.2">
      <c r="A158" s="167" t="s">
        <v>169</v>
      </c>
      <c r="B158" s="66" t="s">
        <v>578</v>
      </c>
      <c r="C158" s="66" t="s">
        <v>261</v>
      </c>
      <c r="D158" s="66" t="s">
        <v>263</v>
      </c>
      <c r="E158" s="66" t="s">
        <v>239</v>
      </c>
      <c r="F158" s="152"/>
      <c r="G158"/>
      <c r="H158"/>
      <c r="I158"/>
      <c r="J158"/>
      <c r="K158"/>
      <c r="L158"/>
      <c r="M158"/>
      <c r="N158"/>
      <c r="O158"/>
      <c r="P158"/>
      <c r="Q158"/>
      <c r="R158"/>
      <c r="S158"/>
      <c r="T158"/>
      <c r="U158"/>
      <c r="V158"/>
      <c r="W158"/>
      <c r="X158"/>
      <c r="Y158"/>
      <c r="Z158"/>
      <c r="AA158"/>
    </row>
    <row r="159" spans="1:27" s="191" customFormat="1" ht="14" customHeight="1" x14ac:dyDescent="0.15">
      <c r="A159" s="65">
        <v>1</v>
      </c>
      <c r="B159" s="761" t="s">
        <v>240</v>
      </c>
      <c r="C159" s="200" t="s">
        <v>241</v>
      </c>
      <c r="D159" s="786">
        <v>3963880.3086501402</v>
      </c>
      <c r="E159" s="787">
        <v>4173786</v>
      </c>
      <c r="F159" s="152"/>
      <c r="G159"/>
      <c r="H159"/>
      <c r="I159"/>
      <c r="J159"/>
      <c r="K159"/>
      <c r="L159"/>
      <c r="M159"/>
      <c r="N159"/>
      <c r="O159"/>
      <c r="P159"/>
      <c r="Q159"/>
      <c r="R159"/>
      <c r="S159"/>
      <c r="T159"/>
      <c r="U159"/>
      <c r="V159"/>
      <c r="W159"/>
      <c r="X159"/>
      <c r="Y159"/>
      <c r="Z159"/>
      <c r="AA159"/>
    </row>
    <row r="160" spans="1:27" ht="17" x14ac:dyDescent="0.15">
      <c r="A160" s="65">
        <v>2</v>
      </c>
      <c r="B160" s="761" t="s">
        <v>906</v>
      </c>
      <c r="C160" s="200" t="s">
        <v>907</v>
      </c>
      <c r="D160" s="786">
        <v>3069676.5696898601</v>
      </c>
      <c r="E160" s="787">
        <v>7687241</v>
      </c>
      <c r="G160"/>
    </row>
    <row r="161" spans="1:27" s="191" customFormat="1" ht="14" customHeight="1" x14ac:dyDescent="0.15">
      <c r="A161" s="65">
        <v>3</v>
      </c>
      <c r="B161" s="761" t="s">
        <v>246</v>
      </c>
      <c r="C161" s="200" t="s">
        <v>247</v>
      </c>
      <c r="D161" s="786">
        <v>1740671.8381966201</v>
      </c>
      <c r="E161" s="787">
        <v>1601669</v>
      </c>
      <c r="F161" s="152"/>
      <c r="G161"/>
      <c r="H161"/>
      <c r="I161"/>
      <c r="J161"/>
      <c r="K161"/>
      <c r="L161"/>
      <c r="M161"/>
      <c r="N161"/>
      <c r="O161"/>
      <c r="P161"/>
      <c r="Q161"/>
      <c r="R161"/>
      <c r="S161"/>
      <c r="T161"/>
      <c r="U161"/>
      <c r="V161"/>
      <c r="W161"/>
      <c r="X161"/>
      <c r="Y161"/>
      <c r="Z161"/>
      <c r="AA161"/>
    </row>
    <row r="162" spans="1:27" s="191" customFormat="1" ht="14" customHeight="1" x14ac:dyDescent="0.15">
      <c r="A162" s="65">
        <v>4</v>
      </c>
      <c r="B162" s="761" t="s">
        <v>825</v>
      </c>
      <c r="C162" s="200" t="s">
        <v>858</v>
      </c>
      <c r="D162" s="786">
        <v>1378961.1348791199</v>
      </c>
      <c r="E162" s="787">
        <v>14453934</v>
      </c>
      <c r="F162" s="152"/>
      <c r="G162"/>
      <c r="H162"/>
      <c r="I162"/>
      <c r="J162"/>
      <c r="K162"/>
      <c r="L162"/>
      <c r="M162"/>
      <c r="N162"/>
      <c r="O162"/>
      <c r="P162"/>
      <c r="Q162"/>
      <c r="R162"/>
      <c r="S162"/>
      <c r="T162"/>
      <c r="U162"/>
      <c r="V162"/>
      <c r="W162"/>
      <c r="X162"/>
      <c r="Y162"/>
      <c r="Z162"/>
      <c r="AA162"/>
    </row>
    <row r="163" spans="1:27" s="191" customFormat="1" ht="14" customHeight="1" x14ac:dyDescent="0.15">
      <c r="A163" s="65">
        <v>5</v>
      </c>
      <c r="B163" s="761" t="s">
        <v>834</v>
      </c>
      <c r="C163" s="200" t="s">
        <v>860</v>
      </c>
      <c r="D163" s="786">
        <v>1182069.80490347</v>
      </c>
      <c r="E163" s="787">
        <v>12820902</v>
      </c>
      <c r="F163" s="152"/>
      <c r="G163"/>
      <c r="H163"/>
      <c r="I163"/>
      <c r="J163"/>
      <c r="K163"/>
      <c r="L163"/>
      <c r="M163"/>
      <c r="N163"/>
      <c r="O163"/>
      <c r="P163"/>
      <c r="Q163"/>
      <c r="R163"/>
      <c r="S163"/>
      <c r="T163"/>
      <c r="U163"/>
      <c r="V163"/>
      <c r="W163"/>
      <c r="X163"/>
      <c r="Y163"/>
      <c r="Z163"/>
      <c r="AA163"/>
    </row>
    <row r="164" spans="1:27" s="191" customFormat="1" ht="51" x14ac:dyDescent="0.15">
      <c r="A164" s="65">
        <v>6</v>
      </c>
      <c r="B164" s="761" t="s">
        <v>901</v>
      </c>
      <c r="C164" s="200" t="s">
        <v>902</v>
      </c>
      <c r="D164" s="786">
        <v>900438.99603188003</v>
      </c>
      <c r="E164" s="787">
        <v>1324437</v>
      </c>
      <c r="F164" s="152"/>
      <c r="G164"/>
      <c r="H164"/>
      <c r="I164"/>
      <c r="J164"/>
      <c r="K164"/>
      <c r="L164"/>
      <c r="M164"/>
      <c r="N164"/>
      <c r="O164"/>
      <c r="P164"/>
      <c r="Q164"/>
      <c r="R164"/>
      <c r="S164"/>
      <c r="T164"/>
      <c r="U164"/>
      <c r="V164"/>
      <c r="W164"/>
      <c r="X164"/>
      <c r="Y164"/>
      <c r="Z164"/>
      <c r="AA164"/>
    </row>
    <row r="165" spans="1:27" s="191" customFormat="1" ht="17" x14ac:dyDescent="0.15">
      <c r="A165" s="65">
        <v>7</v>
      </c>
      <c r="B165" s="761" t="s">
        <v>877</v>
      </c>
      <c r="C165" s="200" t="s">
        <v>908</v>
      </c>
      <c r="D165" s="786">
        <v>843003.30604165804</v>
      </c>
      <c r="E165" s="787">
        <v>15579962</v>
      </c>
      <c r="F165" s="152"/>
      <c r="G165"/>
      <c r="H165"/>
      <c r="I165"/>
      <c r="J165"/>
      <c r="K165"/>
      <c r="L165"/>
      <c r="M165"/>
      <c r="N165"/>
      <c r="O165"/>
      <c r="P165"/>
      <c r="Q165"/>
      <c r="R165"/>
      <c r="S165"/>
      <c r="T165"/>
      <c r="U165"/>
      <c r="V165"/>
      <c r="W165"/>
      <c r="X165"/>
      <c r="Y165"/>
      <c r="Z165"/>
      <c r="AA165"/>
    </row>
    <row r="166" spans="1:27" s="191" customFormat="1" ht="14" customHeight="1" x14ac:dyDescent="0.15">
      <c r="A166" s="65">
        <v>8</v>
      </c>
      <c r="B166" s="761" t="s">
        <v>853</v>
      </c>
      <c r="C166" s="200" t="s">
        <v>854</v>
      </c>
      <c r="D166" s="786">
        <v>806046.02610314696</v>
      </c>
      <c r="E166" s="787">
        <v>19059368</v>
      </c>
      <c r="F166" s="152"/>
      <c r="G166"/>
      <c r="H166"/>
      <c r="I166"/>
      <c r="J166"/>
      <c r="K166"/>
      <c r="L166"/>
      <c r="M166"/>
      <c r="N166"/>
      <c r="O166"/>
      <c r="P166"/>
      <c r="Q166"/>
      <c r="R166"/>
      <c r="S166"/>
      <c r="T166"/>
      <c r="U166"/>
      <c r="V166"/>
      <c r="W166"/>
      <c r="X166"/>
      <c r="Y166"/>
      <c r="Z166"/>
      <c r="AA166"/>
    </row>
    <row r="167" spans="1:27" s="191" customFormat="1" ht="19" customHeight="1" x14ac:dyDescent="0.15">
      <c r="A167" s="65">
        <v>9</v>
      </c>
      <c r="B167" s="761" t="s">
        <v>909</v>
      </c>
      <c r="C167" s="200" t="s">
        <v>255</v>
      </c>
      <c r="D167" s="786">
        <v>663918.91740144999</v>
      </c>
      <c r="E167" s="787">
        <v>1677771</v>
      </c>
      <c r="F167" s="152"/>
      <c r="G167"/>
      <c r="H167"/>
      <c r="I167"/>
      <c r="J167"/>
      <c r="K167"/>
      <c r="L167"/>
      <c r="M167"/>
      <c r="N167"/>
      <c r="O167"/>
      <c r="P167"/>
      <c r="Q167"/>
      <c r="R167"/>
      <c r="S167"/>
      <c r="T167"/>
      <c r="U167"/>
      <c r="V167"/>
      <c r="W167"/>
      <c r="X167"/>
      <c r="Y167"/>
      <c r="Z167"/>
      <c r="AA167"/>
    </row>
    <row r="168" spans="1:27" s="191" customFormat="1" ht="14" customHeight="1" x14ac:dyDescent="0.15">
      <c r="A168" s="65">
        <v>10</v>
      </c>
      <c r="B168" s="761" t="s">
        <v>823</v>
      </c>
      <c r="C168" s="200" t="s">
        <v>865</v>
      </c>
      <c r="D168" s="786">
        <v>662142.81717801699</v>
      </c>
      <c r="E168" s="787">
        <v>8622463</v>
      </c>
      <c r="F168" s="152"/>
      <c r="G168"/>
      <c r="H168"/>
      <c r="I168"/>
      <c r="J168"/>
      <c r="K168"/>
      <c r="L168"/>
      <c r="M168"/>
      <c r="N168"/>
      <c r="O168"/>
      <c r="P168"/>
      <c r="Q168"/>
      <c r="R168"/>
      <c r="S168"/>
      <c r="T168"/>
      <c r="U168"/>
      <c r="V168"/>
      <c r="W168"/>
      <c r="X168"/>
      <c r="Y168"/>
      <c r="Z168"/>
      <c r="AA168"/>
    </row>
    <row r="169" spans="1:27" s="191" customFormat="1" ht="14" customHeight="1" x14ac:dyDescent="0.15">
      <c r="A169" s="164"/>
      <c r="B169" s="56"/>
      <c r="C169" s="2"/>
      <c r="D169" s="775"/>
      <c r="E169" s="89"/>
      <c r="F169" s="152"/>
      <c r="G169"/>
      <c r="H169"/>
      <c r="I169"/>
      <c r="J169"/>
      <c r="K169"/>
      <c r="L169"/>
      <c r="M169"/>
      <c r="N169"/>
      <c r="O169"/>
      <c r="P169"/>
      <c r="Q169"/>
      <c r="R169"/>
      <c r="S169"/>
      <c r="T169"/>
      <c r="U169"/>
      <c r="V169"/>
      <c r="W169"/>
      <c r="X169"/>
      <c r="Y169"/>
      <c r="Z169"/>
      <c r="AA169"/>
    </row>
    <row r="170" spans="1:27" s="191" customFormat="1" ht="14" customHeight="1" x14ac:dyDescent="0.2">
      <c r="A170" s="1040" t="s">
        <v>910</v>
      </c>
      <c r="B170" s="1041"/>
      <c r="C170" s="1041"/>
      <c r="D170" s="1041"/>
      <c r="E170" s="1042"/>
      <c r="F170" s="152"/>
      <c r="G170"/>
      <c r="H170"/>
      <c r="I170"/>
      <c r="J170"/>
      <c r="K170"/>
      <c r="L170"/>
      <c r="M170"/>
      <c r="N170"/>
      <c r="O170"/>
      <c r="P170"/>
      <c r="Q170"/>
      <c r="R170"/>
      <c r="S170"/>
      <c r="T170"/>
      <c r="U170"/>
      <c r="V170"/>
      <c r="W170"/>
      <c r="X170"/>
      <c r="Y170"/>
      <c r="Z170"/>
      <c r="AA170"/>
    </row>
    <row r="171" spans="1:27" s="191" customFormat="1" ht="14" customHeight="1" x14ac:dyDescent="0.2">
      <c r="A171" s="167" t="s">
        <v>169</v>
      </c>
      <c r="B171" s="66" t="s">
        <v>578</v>
      </c>
      <c r="C171" s="66" t="s">
        <v>261</v>
      </c>
      <c r="D171" s="66" t="s">
        <v>263</v>
      </c>
      <c r="E171" s="66" t="s">
        <v>239</v>
      </c>
      <c r="F171" s="152"/>
      <c r="G171"/>
      <c r="H171"/>
      <c r="I171"/>
      <c r="J171"/>
      <c r="K171"/>
      <c r="L171"/>
      <c r="M171"/>
      <c r="N171"/>
      <c r="O171"/>
      <c r="P171"/>
      <c r="Q171"/>
      <c r="R171"/>
      <c r="S171"/>
      <c r="T171"/>
      <c r="U171"/>
      <c r="V171"/>
      <c r="W171"/>
      <c r="X171"/>
      <c r="Y171"/>
      <c r="Z171"/>
      <c r="AA171"/>
    </row>
    <row r="172" spans="1:27" ht="17" x14ac:dyDescent="0.15">
      <c r="A172" s="65">
        <v>1</v>
      </c>
      <c r="B172" s="27" t="s">
        <v>240</v>
      </c>
      <c r="C172" s="788" t="s">
        <v>241</v>
      </c>
      <c r="D172" s="789">
        <v>8216251.5502442596</v>
      </c>
      <c r="E172" s="171">
        <v>11830257</v>
      </c>
      <c r="G172"/>
    </row>
    <row r="173" spans="1:27" s="191" customFormat="1" ht="14" customHeight="1" x14ac:dyDescent="0.15">
      <c r="A173" s="65">
        <v>2</v>
      </c>
      <c r="B173" s="27" t="s">
        <v>246</v>
      </c>
      <c r="C173" s="788" t="s">
        <v>247</v>
      </c>
      <c r="D173" s="789">
        <v>3642656.89171864</v>
      </c>
      <c r="E173" s="171">
        <v>1981224</v>
      </c>
      <c r="F173" s="152"/>
      <c r="G173"/>
      <c r="H173"/>
      <c r="I173"/>
      <c r="J173"/>
      <c r="K173"/>
      <c r="L173"/>
      <c r="M173"/>
      <c r="N173"/>
      <c r="O173"/>
      <c r="P173"/>
      <c r="Q173"/>
      <c r="R173"/>
      <c r="S173"/>
      <c r="T173"/>
      <c r="U173"/>
      <c r="V173"/>
      <c r="W173"/>
      <c r="X173"/>
      <c r="Y173"/>
      <c r="Z173"/>
      <c r="AA173"/>
    </row>
    <row r="174" spans="1:27" s="191" customFormat="1" ht="14" customHeight="1" x14ac:dyDescent="0.15">
      <c r="A174" s="65">
        <v>3</v>
      </c>
      <c r="B174" s="27" t="s">
        <v>254</v>
      </c>
      <c r="C174" s="788" t="s">
        <v>255</v>
      </c>
      <c r="D174" s="789">
        <v>1061106.88068285</v>
      </c>
      <c r="E174" s="171">
        <v>1951744</v>
      </c>
      <c r="F174" s="152"/>
      <c r="G174"/>
      <c r="H174"/>
      <c r="I174"/>
      <c r="J174"/>
      <c r="K174"/>
      <c r="L174"/>
      <c r="M174"/>
      <c r="N174"/>
      <c r="O174"/>
      <c r="P174"/>
      <c r="Q174"/>
      <c r="R174"/>
      <c r="S174"/>
      <c r="T174"/>
      <c r="U174"/>
      <c r="V174"/>
      <c r="W174"/>
      <c r="X174"/>
      <c r="Y174"/>
      <c r="Z174"/>
      <c r="AA174"/>
    </row>
    <row r="175" spans="1:27" s="191" customFormat="1" ht="14" customHeight="1" x14ac:dyDescent="0.15">
      <c r="A175" s="65">
        <v>4</v>
      </c>
      <c r="B175" s="27" t="s">
        <v>825</v>
      </c>
      <c r="C175" s="788" t="s">
        <v>858</v>
      </c>
      <c r="D175" s="789">
        <v>1001336.89787889</v>
      </c>
      <c r="E175" s="171">
        <v>11922494</v>
      </c>
      <c r="F175" s="152"/>
      <c r="G175"/>
      <c r="H175"/>
      <c r="I175"/>
      <c r="J175"/>
      <c r="K175"/>
      <c r="L175"/>
      <c r="M175"/>
      <c r="N175"/>
      <c r="O175"/>
      <c r="P175"/>
      <c r="Q175"/>
      <c r="R175"/>
      <c r="S175"/>
      <c r="T175"/>
      <c r="U175"/>
      <c r="V175"/>
      <c r="W175"/>
      <c r="X175"/>
      <c r="Y175"/>
      <c r="Z175"/>
      <c r="AA175"/>
    </row>
    <row r="176" spans="1:27" s="191" customFormat="1" ht="14" customHeight="1" x14ac:dyDescent="0.15">
      <c r="A176" s="65">
        <v>5</v>
      </c>
      <c r="B176" s="27" t="s">
        <v>834</v>
      </c>
      <c r="C176" s="788" t="s">
        <v>860</v>
      </c>
      <c r="D176" s="789">
        <v>893478.02097697905</v>
      </c>
      <c r="E176" s="171">
        <v>9550615</v>
      </c>
      <c r="F176" s="152"/>
      <c r="G176"/>
      <c r="H176"/>
      <c r="I176"/>
      <c r="J176"/>
      <c r="K176"/>
      <c r="L176"/>
      <c r="M176"/>
      <c r="N176"/>
      <c r="O176"/>
      <c r="P176"/>
      <c r="Q176"/>
      <c r="R176"/>
      <c r="S176"/>
      <c r="T176"/>
      <c r="U176"/>
      <c r="V176"/>
      <c r="W176"/>
      <c r="X176"/>
      <c r="Y176"/>
      <c r="Z176"/>
      <c r="AA176"/>
    </row>
    <row r="177" spans="1:27" s="191" customFormat="1" ht="14" customHeight="1" x14ac:dyDescent="0.15">
      <c r="A177" s="65">
        <v>6</v>
      </c>
      <c r="B177" s="27" t="s">
        <v>901</v>
      </c>
      <c r="C177" s="788" t="s">
        <v>902</v>
      </c>
      <c r="D177" s="789">
        <v>721955.95130324306</v>
      </c>
      <c r="E177" s="171">
        <v>1061910</v>
      </c>
      <c r="F177" s="152"/>
      <c r="G177"/>
      <c r="H177"/>
      <c r="I177"/>
      <c r="J177"/>
      <c r="K177"/>
      <c r="L177"/>
      <c r="M177"/>
      <c r="N177"/>
      <c r="O177"/>
      <c r="P177"/>
      <c r="Q177"/>
      <c r="R177"/>
      <c r="S177"/>
      <c r="T177"/>
      <c r="U177"/>
      <c r="V177"/>
      <c r="W177"/>
      <c r="X177"/>
      <c r="Y177"/>
      <c r="Z177"/>
      <c r="AA177"/>
    </row>
    <row r="178" spans="1:27" s="191" customFormat="1" ht="14" customHeight="1" x14ac:dyDescent="0.15">
      <c r="A178" s="65">
        <v>7</v>
      </c>
      <c r="B178" s="27" t="s">
        <v>853</v>
      </c>
      <c r="C178" s="788" t="s">
        <v>854</v>
      </c>
      <c r="D178" s="789">
        <v>671402.76938269997</v>
      </c>
      <c r="E178" s="171">
        <v>9443484</v>
      </c>
      <c r="F178" s="152"/>
      <c r="G178"/>
      <c r="H178"/>
      <c r="I178"/>
      <c r="J178"/>
      <c r="K178"/>
      <c r="L178"/>
      <c r="M178"/>
      <c r="N178"/>
      <c r="O178"/>
      <c r="P178"/>
      <c r="Q178"/>
      <c r="R178"/>
      <c r="S178"/>
      <c r="T178"/>
      <c r="U178"/>
      <c r="V178"/>
      <c r="W178"/>
      <c r="X178"/>
      <c r="Y178"/>
      <c r="Z178"/>
      <c r="AA178"/>
    </row>
    <row r="179" spans="1:27" s="191" customFormat="1" ht="14" customHeight="1" x14ac:dyDescent="0.15">
      <c r="A179" s="65">
        <v>8</v>
      </c>
      <c r="B179" s="27" t="s">
        <v>911</v>
      </c>
      <c r="C179" s="788" t="s">
        <v>912</v>
      </c>
      <c r="D179" s="789">
        <v>660368.57104865299</v>
      </c>
      <c r="E179" s="171">
        <v>11312422</v>
      </c>
      <c r="F179" s="152"/>
      <c r="G179"/>
      <c r="H179"/>
      <c r="I179"/>
      <c r="J179"/>
      <c r="K179"/>
      <c r="L179"/>
      <c r="M179"/>
      <c r="N179"/>
      <c r="O179"/>
      <c r="P179"/>
      <c r="Q179"/>
      <c r="R179"/>
      <c r="S179"/>
      <c r="T179"/>
      <c r="U179"/>
      <c r="V179"/>
      <c r="W179"/>
      <c r="X179"/>
      <c r="Y179"/>
      <c r="Z179"/>
      <c r="AA179"/>
    </row>
    <row r="180" spans="1:27" s="191" customFormat="1" ht="14" customHeight="1" x14ac:dyDescent="0.15">
      <c r="A180" s="65">
        <v>9</v>
      </c>
      <c r="B180" s="27" t="s">
        <v>913</v>
      </c>
      <c r="C180" s="788" t="s">
        <v>914</v>
      </c>
      <c r="D180" s="789">
        <v>631272.26335528097</v>
      </c>
      <c r="E180" s="171">
        <v>1193119</v>
      </c>
      <c r="F180" s="152"/>
      <c r="G180"/>
      <c r="H180"/>
      <c r="I180"/>
      <c r="J180"/>
      <c r="K180"/>
      <c r="L180"/>
      <c r="M180"/>
      <c r="N180"/>
      <c r="O180"/>
      <c r="P180"/>
      <c r="Q180"/>
      <c r="R180"/>
      <c r="S180"/>
      <c r="T180"/>
      <c r="U180"/>
      <c r="V180"/>
      <c r="W180"/>
      <c r="X180"/>
      <c r="Y180"/>
      <c r="Z180"/>
      <c r="AA180"/>
    </row>
    <row r="181" spans="1:27" s="191" customFormat="1" ht="14" customHeight="1" x14ac:dyDescent="0.15">
      <c r="A181" s="65">
        <v>10</v>
      </c>
      <c r="B181" s="27" t="s">
        <v>915</v>
      </c>
      <c r="C181" s="788" t="s">
        <v>916</v>
      </c>
      <c r="D181" s="789">
        <v>616027.68931636796</v>
      </c>
      <c r="E181" s="171">
        <v>4915590</v>
      </c>
      <c r="F181" s="152"/>
      <c r="G181"/>
      <c r="H181"/>
      <c r="I181"/>
      <c r="J181"/>
      <c r="K181"/>
      <c r="L181"/>
      <c r="M181"/>
      <c r="N181"/>
      <c r="O181"/>
      <c r="P181"/>
      <c r="Q181"/>
      <c r="R181"/>
      <c r="S181"/>
      <c r="T181"/>
      <c r="U181"/>
      <c r="V181"/>
      <c r="W181"/>
      <c r="X181"/>
      <c r="Y181"/>
      <c r="Z181"/>
      <c r="AA181"/>
    </row>
    <row r="182" spans="1:27" s="191" customFormat="1" ht="14" customHeight="1" x14ac:dyDescent="0.15">
      <c r="A182" s="164"/>
      <c r="B182" s="56"/>
      <c r="C182" s="2"/>
      <c r="D182" s="775"/>
      <c r="E182" s="89"/>
      <c r="F182" s="152"/>
      <c r="G182"/>
      <c r="H182"/>
      <c r="I182"/>
      <c r="J182"/>
      <c r="K182"/>
      <c r="L182"/>
      <c r="M182"/>
      <c r="N182"/>
      <c r="O182"/>
      <c r="P182"/>
      <c r="Q182"/>
      <c r="R182"/>
      <c r="S182"/>
      <c r="T182"/>
      <c r="U182"/>
      <c r="V182"/>
      <c r="W182"/>
      <c r="X182"/>
      <c r="Y182"/>
      <c r="Z182"/>
      <c r="AA182"/>
    </row>
    <row r="183" spans="1:27" s="191" customFormat="1" ht="14" customHeight="1" x14ac:dyDescent="0.2">
      <c r="A183" s="1040" t="s">
        <v>917</v>
      </c>
      <c r="B183" s="1041"/>
      <c r="C183" s="1041"/>
      <c r="D183" s="1041"/>
      <c r="E183" s="1042"/>
      <c r="F183" s="152"/>
      <c r="G183"/>
      <c r="H183"/>
      <c r="I183"/>
      <c r="J183"/>
      <c r="K183"/>
      <c r="L183"/>
      <c r="M183"/>
      <c r="N183"/>
      <c r="O183"/>
      <c r="P183"/>
      <c r="Q183"/>
      <c r="R183"/>
      <c r="S183"/>
      <c r="T183"/>
      <c r="U183"/>
      <c r="V183"/>
      <c r="W183"/>
      <c r="X183"/>
      <c r="Y183"/>
      <c r="Z183"/>
      <c r="AA183"/>
    </row>
    <row r="184" spans="1:27" s="191" customFormat="1" ht="14" customHeight="1" x14ac:dyDescent="0.15">
      <c r="A184" s="249" t="s">
        <v>169</v>
      </c>
      <c r="B184" s="249" t="s">
        <v>578</v>
      </c>
      <c r="C184" s="249" t="s">
        <v>261</v>
      </c>
      <c r="D184" s="249" t="s">
        <v>263</v>
      </c>
      <c r="E184" s="249" t="s">
        <v>239</v>
      </c>
      <c r="F184" s="152"/>
      <c r="G184"/>
      <c r="H184"/>
      <c r="I184"/>
      <c r="J184"/>
      <c r="K184"/>
      <c r="L184"/>
      <c r="M184"/>
      <c r="N184"/>
      <c r="O184"/>
      <c r="P184"/>
      <c r="Q184"/>
      <c r="R184"/>
      <c r="S184"/>
      <c r="T184"/>
      <c r="U184"/>
      <c r="V184"/>
      <c r="W184"/>
      <c r="X184"/>
      <c r="Y184"/>
      <c r="Z184"/>
      <c r="AA184"/>
    </row>
    <row r="185" spans="1:27" ht="17" x14ac:dyDescent="0.15">
      <c r="A185" s="249">
        <v>1</v>
      </c>
      <c r="B185" s="761" t="s">
        <v>240</v>
      </c>
      <c r="C185" s="200" t="s">
        <v>241</v>
      </c>
      <c r="D185" s="786">
        <v>15992415.54628114</v>
      </c>
      <c r="E185" s="787">
        <v>5023041</v>
      </c>
      <c r="G185"/>
    </row>
    <row r="186" spans="1:27" s="191" customFormat="1" ht="14" customHeight="1" x14ac:dyDescent="0.15">
      <c r="A186" s="249">
        <v>2</v>
      </c>
      <c r="B186" s="761" t="s">
        <v>246</v>
      </c>
      <c r="C186" s="200" t="s">
        <v>247</v>
      </c>
      <c r="D186" s="786">
        <v>6799036.3241220498</v>
      </c>
      <c r="E186" s="787">
        <v>1956401</v>
      </c>
      <c r="F186" s="152"/>
      <c r="G186"/>
      <c r="H186"/>
      <c r="I186"/>
      <c r="J186"/>
      <c r="K186"/>
      <c r="L186"/>
      <c r="M186"/>
      <c r="N186"/>
      <c r="O186"/>
      <c r="P186"/>
      <c r="Q186"/>
      <c r="R186"/>
      <c r="S186"/>
      <c r="T186"/>
      <c r="U186"/>
      <c r="V186"/>
      <c r="W186"/>
      <c r="X186"/>
      <c r="Y186"/>
      <c r="Z186"/>
      <c r="AA186"/>
    </row>
    <row r="187" spans="1:27" s="191" customFormat="1" ht="14" customHeight="1" x14ac:dyDescent="0.15">
      <c r="A187" s="249">
        <v>3</v>
      </c>
      <c r="B187" s="761" t="s">
        <v>901</v>
      </c>
      <c r="C187" s="200" t="s">
        <v>902</v>
      </c>
      <c r="D187" s="786">
        <v>1804834.12928879</v>
      </c>
      <c r="E187" s="787">
        <v>2654693</v>
      </c>
      <c r="F187" s="152"/>
      <c r="G187"/>
      <c r="H187"/>
      <c r="I187"/>
      <c r="J187"/>
      <c r="K187"/>
      <c r="L187"/>
      <c r="M187"/>
      <c r="N187"/>
      <c r="O187"/>
      <c r="P187"/>
      <c r="Q187"/>
      <c r="R187"/>
      <c r="S187"/>
      <c r="T187"/>
      <c r="U187"/>
      <c r="V187"/>
      <c r="W187"/>
      <c r="X187"/>
      <c r="Y187"/>
      <c r="Z187"/>
      <c r="AA187"/>
    </row>
    <row r="188" spans="1:27" s="191" customFormat="1" ht="16" customHeight="1" x14ac:dyDescent="0.15">
      <c r="A188" s="249">
        <v>4</v>
      </c>
      <c r="B188" s="761" t="s">
        <v>254</v>
      </c>
      <c r="C188" s="200" t="s">
        <v>255</v>
      </c>
      <c r="D188" s="786">
        <v>1715871.8649515351</v>
      </c>
      <c r="E188" s="787">
        <v>2117954</v>
      </c>
      <c r="F188" s="152"/>
      <c r="G188"/>
      <c r="H188"/>
      <c r="I188"/>
      <c r="J188"/>
      <c r="K188"/>
      <c r="L188"/>
      <c r="M188"/>
      <c r="N188"/>
      <c r="O188"/>
      <c r="P188"/>
      <c r="Q188"/>
      <c r="R188"/>
      <c r="S188"/>
      <c r="T188"/>
      <c r="U188"/>
      <c r="V188"/>
      <c r="W188"/>
      <c r="X188"/>
      <c r="Y188"/>
      <c r="Z188"/>
      <c r="AA188"/>
    </row>
    <row r="189" spans="1:27" s="191" customFormat="1" ht="14" customHeight="1" x14ac:dyDescent="0.15">
      <c r="A189" s="249">
        <v>5</v>
      </c>
      <c r="B189" s="761" t="s">
        <v>825</v>
      </c>
      <c r="C189" s="200" t="s">
        <v>918</v>
      </c>
      <c r="D189" s="786">
        <v>951064.20470320701</v>
      </c>
      <c r="E189" s="787">
        <v>8741131</v>
      </c>
      <c r="F189" s="152"/>
      <c r="G189"/>
      <c r="H189"/>
      <c r="I189"/>
      <c r="J189"/>
      <c r="K189"/>
      <c r="L189"/>
      <c r="M189"/>
      <c r="N189"/>
      <c r="O189"/>
      <c r="P189"/>
      <c r="Q189"/>
      <c r="R189"/>
      <c r="S189"/>
      <c r="T189"/>
      <c r="U189"/>
      <c r="V189"/>
      <c r="W189"/>
      <c r="X189"/>
      <c r="Y189"/>
      <c r="Z189"/>
      <c r="AA189"/>
    </row>
    <row r="190" spans="1:27" s="191" customFormat="1" ht="14" customHeight="1" x14ac:dyDescent="0.15">
      <c r="A190" s="249">
        <v>6</v>
      </c>
      <c r="B190" s="761" t="s">
        <v>834</v>
      </c>
      <c r="C190" s="200" t="s">
        <v>918</v>
      </c>
      <c r="D190" s="786">
        <v>944946.83769397705</v>
      </c>
      <c r="E190" s="787">
        <v>9224800</v>
      </c>
      <c r="F190" s="152"/>
      <c r="G190"/>
      <c r="H190"/>
      <c r="I190"/>
      <c r="J190"/>
      <c r="K190"/>
      <c r="L190"/>
      <c r="M190"/>
      <c r="N190"/>
      <c r="O190"/>
      <c r="P190"/>
      <c r="Q190"/>
      <c r="R190"/>
      <c r="S190"/>
      <c r="T190"/>
      <c r="U190"/>
      <c r="V190"/>
      <c r="W190"/>
      <c r="X190"/>
      <c r="Y190"/>
      <c r="Z190"/>
      <c r="AA190"/>
    </row>
    <row r="191" spans="1:27" s="191" customFormat="1" ht="14" customHeight="1" x14ac:dyDescent="0.15">
      <c r="A191" s="249">
        <v>7</v>
      </c>
      <c r="B191" s="761" t="s">
        <v>853</v>
      </c>
      <c r="C191" s="200" t="s">
        <v>854</v>
      </c>
      <c r="D191" s="786">
        <v>828626.05625851289</v>
      </c>
      <c r="E191" s="787">
        <v>10074880</v>
      </c>
      <c r="F191" s="152"/>
      <c r="G191"/>
      <c r="H191"/>
      <c r="I191"/>
      <c r="J191"/>
      <c r="K191"/>
      <c r="L191"/>
      <c r="M191"/>
      <c r="N191"/>
      <c r="O191"/>
      <c r="P191"/>
      <c r="Q191"/>
      <c r="R191"/>
      <c r="S191"/>
      <c r="T191"/>
      <c r="U191"/>
      <c r="V191"/>
      <c r="W191"/>
      <c r="X191"/>
      <c r="Y191"/>
      <c r="Z191"/>
      <c r="AA191"/>
    </row>
    <row r="192" spans="1:27" s="191" customFormat="1" ht="14" customHeight="1" x14ac:dyDescent="0.15">
      <c r="A192" s="249">
        <v>8</v>
      </c>
      <c r="B192" s="761" t="s">
        <v>913</v>
      </c>
      <c r="C192" s="200" t="s">
        <v>914</v>
      </c>
      <c r="D192" s="786">
        <v>785088.417943515</v>
      </c>
      <c r="E192" s="787">
        <v>950991</v>
      </c>
      <c r="F192" s="152"/>
      <c r="G192"/>
      <c r="H192"/>
      <c r="I192"/>
      <c r="J192"/>
      <c r="K192"/>
      <c r="L192"/>
      <c r="M192"/>
      <c r="N192"/>
      <c r="O192"/>
      <c r="P192"/>
      <c r="Q192"/>
      <c r="R192"/>
      <c r="S192"/>
      <c r="T192"/>
      <c r="U192"/>
      <c r="V192"/>
      <c r="W192"/>
      <c r="X192"/>
      <c r="Y192"/>
      <c r="Z192"/>
      <c r="AA192"/>
    </row>
    <row r="193" spans="1:27" s="191" customFormat="1" ht="14" customHeight="1" x14ac:dyDescent="0.15">
      <c r="A193" s="249">
        <v>9</v>
      </c>
      <c r="B193" s="761" t="s">
        <v>919</v>
      </c>
      <c r="C193" s="200" t="s">
        <v>920</v>
      </c>
      <c r="D193" s="786">
        <v>722270.18265413702</v>
      </c>
      <c r="E193" s="787">
        <v>1228994</v>
      </c>
      <c r="F193" s="152"/>
      <c r="G193"/>
      <c r="H193"/>
      <c r="I193"/>
      <c r="J193"/>
      <c r="K193"/>
      <c r="L193"/>
      <c r="M193"/>
      <c r="N193"/>
      <c r="O193"/>
      <c r="P193"/>
      <c r="Q193"/>
      <c r="R193"/>
      <c r="S193"/>
      <c r="T193"/>
      <c r="U193"/>
      <c r="V193"/>
      <c r="W193"/>
      <c r="X193"/>
      <c r="Y193"/>
      <c r="Z193"/>
      <c r="AA193"/>
    </row>
    <row r="194" spans="1:27" s="191" customFormat="1" ht="14" customHeight="1" x14ac:dyDescent="0.15">
      <c r="A194" s="249">
        <v>10</v>
      </c>
      <c r="B194" s="761" t="s">
        <v>862</v>
      </c>
      <c r="C194" s="200" t="s">
        <v>863</v>
      </c>
      <c r="D194" s="786">
        <v>683615.078364613</v>
      </c>
      <c r="E194" s="787">
        <v>10154269</v>
      </c>
      <c r="F194" s="152"/>
      <c r="G194"/>
      <c r="H194"/>
      <c r="I194"/>
      <c r="J194"/>
      <c r="K194"/>
      <c r="L194"/>
      <c r="M194"/>
      <c r="N194"/>
      <c r="O194"/>
      <c r="P194"/>
      <c r="Q194"/>
      <c r="R194"/>
      <c r="S194"/>
      <c r="T194"/>
      <c r="U194"/>
      <c r="V194"/>
      <c r="W194"/>
      <c r="X194"/>
      <c r="Y194"/>
      <c r="Z194"/>
      <c r="AA194"/>
    </row>
    <row r="195" spans="1:27" s="191" customFormat="1" ht="14" customHeight="1" x14ac:dyDescent="0.15">
      <c r="A195" s="790"/>
      <c r="B195" s="791"/>
      <c r="C195" s="792"/>
      <c r="D195" s="793"/>
      <c r="E195" s="794"/>
      <c r="F195" s="152"/>
      <c r="G195"/>
      <c r="H195"/>
      <c r="I195"/>
      <c r="J195"/>
      <c r="K195"/>
      <c r="L195"/>
      <c r="M195"/>
      <c r="N195"/>
      <c r="O195"/>
      <c r="P195"/>
      <c r="Q195"/>
      <c r="R195"/>
      <c r="S195"/>
      <c r="T195"/>
      <c r="U195"/>
      <c r="V195"/>
      <c r="W195"/>
      <c r="X195"/>
      <c r="Y195"/>
      <c r="Z195"/>
      <c r="AA195"/>
    </row>
    <row r="196" spans="1:27" s="191" customFormat="1" ht="14" customHeight="1" x14ac:dyDescent="0.15">
      <c r="A196" s="1047" t="s">
        <v>921</v>
      </c>
      <c r="B196" s="1048"/>
      <c r="C196" s="1048"/>
      <c r="D196" s="1048"/>
      <c r="E196" s="1049"/>
      <c r="F196" s="152"/>
      <c r="G196"/>
      <c r="H196"/>
      <c r="I196"/>
      <c r="J196"/>
      <c r="K196"/>
      <c r="L196"/>
      <c r="M196"/>
      <c r="N196"/>
      <c r="O196"/>
      <c r="P196"/>
      <c r="Q196"/>
      <c r="R196"/>
      <c r="S196"/>
      <c r="T196"/>
      <c r="U196"/>
      <c r="V196"/>
      <c r="W196"/>
      <c r="X196"/>
      <c r="Y196"/>
      <c r="Z196"/>
      <c r="AA196"/>
    </row>
    <row r="197" spans="1:27" s="191" customFormat="1" ht="14" customHeight="1" x14ac:dyDescent="0.15">
      <c r="A197" s="1050" t="s">
        <v>235</v>
      </c>
      <c r="B197" s="1050"/>
      <c r="C197" s="1050"/>
      <c r="D197" s="1050"/>
      <c r="E197" s="1050"/>
      <c r="F197" s="152"/>
      <c r="G197"/>
      <c r="H197"/>
      <c r="I197"/>
      <c r="J197"/>
      <c r="K197"/>
      <c r="L197"/>
      <c r="M197"/>
      <c r="N197"/>
      <c r="O197"/>
      <c r="P197"/>
      <c r="Q197"/>
      <c r="R197"/>
      <c r="S197"/>
      <c r="T197"/>
      <c r="U197"/>
      <c r="V197"/>
      <c r="W197"/>
      <c r="X197"/>
      <c r="Y197"/>
      <c r="Z197"/>
      <c r="AA197"/>
    </row>
    <row r="198" spans="1:27" s="191" customFormat="1" ht="14" customHeight="1" x14ac:dyDescent="0.15">
      <c r="A198" s="201"/>
      <c r="B198" s="249" t="s">
        <v>578</v>
      </c>
      <c r="C198" s="249" t="s">
        <v>261</v>
      </c>
      <c r="D198" s="249" t="s">
        <v>263</v>
      </c>
      <c r="E198" s="249" t="s">
        <v>239</v>
      </c>
      <c r="F198" s="152"/>
      <c r="G198"/>
      <c r="H198"/>
      <c r="I198"/>
      <c r="J198"/>
      <c r="K198"/>
      <c r="L198"/>
      <c r="M198"/>
      <c r="N198"/>
      <c r="O198"/>
      <c r="P198"/>
      <c r="Q198"/>
      <c r="R198"/>
      <c r="S198"/>
      <c r="T198"/>
      <c r="U198"/>
      <c r="V198"/>
      <c r="W198"/>
      <c r="X198"/>
      <c r="Y198"/>
      <c r="Z198"/>
      <c r="AA198"/>
    </row>
    <row r="199" spans="1:27" s="191" customFormat="1" ht="14" customHeight="1" x14ac:dyDescent="0.15">
      <c r="A199" s="200">
        <v>1</v>
      </c>
      <c r="B199" s="795" t="s">
        <v>240</v>
      </c>
      <c r="C199" s="795" t="s">
        <v>241</v>
      </c>
      <c r="D199" s="796">
        <v>31676585.032044802</v>
      </c>
      <c r="E199" s="204">
        <v>12805549</v>
      </c>
      <c r="F199" s="152"/>
      <c r="G199"/>
      <c r="H199"/>
      <c r="I199"/>
      <c r="J199"/>
      <c r="K199"/>
      <c r="L199"/>
      <c r="M199"/>
      <c r="N199"/>
      <c r="O199"/>
      <c r="P199"/>
      <c r="Q199"/>
      <c r="R199"/>
      <c r="S199"/>
      <c r="T199"/>
      <c r="U199"/>
      <c r="V199"/>
      <c r="W199"/>
      <c r="X199"/>
      <c r="Y199"/>
      <c r="Z199"/>
      <c r="AA199"/>
    </row>
    <row r="200" spans="1:27" s="191" customFormat="1" ht="14" customHeight="1" x14ac:dyDescent="0.15">
      <c r="A200" s="200">
        <v>2</v>
      </c>
      <c r="B200" s="795" t="s">
        <v>246</v>
      </c>
      <c r="C200" s="795" t="s">
        <v>247</v>
      </c>
      <c r="D200" s="796">
        <v>11678891.1797664</v>
      </c>
      <c r="E200" s="204">
        <v>5035279</v>
      </c>
      <c r="F200" s="152"/>
      <c r="G200"/>
      <c r="H200"/>
      <c r="I200"/>
      <c r="J200"/>
      <c r="K200"/>
      <c r="L200"/>
      <c r="M200"/>
      <c r="N200"/>
      <c r="O200"/>
      <c r="P200"/>
      <c r="Q200"/>
      <c r="R200"/>
      <c r="S200"/>
      <c r="T200"/>
      <c r="U200"/>
      <c r="V200"/>
      <c r="W200"/>
      <c r="X200"/>
      <c r="Y200"/>
      <c r="Z200"/>
      <c r="AA200"/>
    </row>
    <row r="201" spans="1:27" s="191" customFormat="1" ht="14" customHeight="1" x14ac:dyDescent="0.15">
      <c r="A201" s="200">
        <v>3</v>
      </c>
      <c r="B201" s="795" t="s">
        <v>848</v>
      </c>
      <c r="C201" s="795" t="s">
        <v>922</v>
      </c>
      <c r="D201" s="796">
        <v>4180054.51849184</v>
      </c>
      <c r="E201" s="204">
        <v>145352965</v>
      </c>
      <c r="F201" s="152"/>
      <c r="G201"/>
      <c r="H201"/>
      <c r="I201"/>
      <c r="J201"/>
      <c r="K201"/>
      <c r="L201"/>
      <c r="M201"/>
      <c r="N201"/>
      <c r="O201"/>
      <c r="P201"/>
      <c r="Q201"/>
      <c r="R201"/>
      <c r="S201"/>
      <c r="T201"/>
      <c r="U201"/>
      <c r="V201"/>
      <c r="W201"/>
      <c r="X201"/>
      <c r="Y201"/>
      <c r="Z201"/>
      <c r="AA201"/>
    </row>
    <row r="202" spans="1:27" s="191" customFormat="1" ht="14" customHeight="1" x14ac:dyDescent="0.15">
      <c r="A202" s="200">
        <v>4</v>
      </c>
      <c r="B202" s="795" t="s">
        <v>836</v>
      </c>
      <c r="C202" s="795" t="s">
        <v>922</v>
      </c>
      <c r="D202" s="796">
        <v>4161374.9828019901</v>
      </c>
      <c r="E202" s="204">
        <v>144127741</v>
      </c>
      <c r="F202" s="152"/>
      <c r="G202"/>
      <c r="H202"/>
      <c r="I202"/>
      <c r="J202"/>
      <c r="K202"/>
      <c r="L202"/>
      <c r="M202"/>
      <c r="N202"/>
      <c r="O202"/>
      <c r="P202"/>
      <c r="Q202"/>
      <c r="R202"/>
      <c r="S202"/>
      <c r="T202"/>
      <c r="U202"/>
      <c r="V202"/>
      <c r="W202"/>
      <c r="X202"/>
      <c r="Y202"/>
      <c r="Z202"/>
      <c r="AA202"/>
    </row>
    <row r="203" spans="1:27" s="191" customFormat="1" ht="14" customHeight="1" x14ac:dyDescent="0.15">
      <c r="A203" s="200">
        <v>5</v>
      </c>
      <c r="B203" s="795" t="s">
        <v>254</v>
      </c>
      <c r="C203" s="795" t="s">
        <v>255</v>
      </c>
      <c r="D203" s="796">
        <v>3808013.0201004501</v>
      </c>
      <c r="E203" s="204">
        <v>5205389</v>
      </c>
      <c r="F203" s="152"/>
      <c r="G203"/>
      <c r="H203"/>
      <c r="I203"/>
      <c r="J203"/>
      <c r="K203"/>
      <c r="L203"/>
      <c r="M203"/>
      <c r="N203"/>
      <c r="O203"/>
      <c r="P203"/>
      <c r="Q203"/>
      <c r="R203"/>
      <c r="S203"/>
      <c r="T203"/>
      <c r="U203"/>
      <c r="V203"/>
      <c r="W203"/>
      <c r="X203"/>
      <c r="Y203"/>
      <c r="Z203"/>
      <c r="AA203"/>
    </row>
    <row r="204" spans="1:27" s="191" customFormat="1" ht="14" customHeight="1" x14ac:dyDescent="0.15">
      <c r="A204" s="200">
        <v>6</v>
      </c>
      <c r="B204" s="795" t="s">
        <v>923</v>
      </c>
      <c r="C204" s="795" t="s">
        <v>924</v>
      </c>
      <c r="D204" s="796">
        <v>2480451.73661059</v>
      </c>
      <c r="E204" s="204">
        <v>326848184</v>
      </c>
      <c r="F204" s="152"/>
      <c r="G204"/>
      <c r="H204"/>
      <c r="I204"/>
      <c r="J204"/>
      <c r="K204"/>
      <c r="L204"/>
      <c r="M204"/>
      <c r="N204"/>
      <c r="O204"/>
      <c r="P204"/>
      <c r="Q204"/>
      <c r="R204"/>
      <c r="S204"/>
      <c r="T204"/>
      <c r="U204"/>
      <c r="V204"/>
      <c r="W204"/>
      <c r="X204"/>
      <c r="Y204"/>
      <c r="Z204"/>
      <c r="AA204"/>
    </row>
    <row r="205" spans="1:27" s="191" customFormat="1" ht="14" customHeight="1" x14ac:dyDescent="0.15">
      <c r="A205" s="200">
        <v>7</v>
      </c>
      <c r="B205" s="795" t="s">
        <v>913</v>
      </c>
      <c r="C205" s="795" t="s">
        <v>914</v>
      </c>
      <c r="D205" s="796">
        <v>2200492.23769566</v>
      </c>
      <c r="E205" s="204">
        <v>2561920</v>
      </c>
      <c r="F205" s="152"/>
      <c r="G205"/>
      <c r="H205"/>
      <c r="I205"/>
      <c r="J205"/>
      <c r="K205"/>
      <c r="L205"/>
      <c r="M205"/>
      <c r="N205"/>
      <c r="O205"/>
      <c r="P205"/>
      <c r="Q205"/>
      <c r="R205"/>
      <c r="S205"/>
      <c r="T205"/>
      <c r="U205"/>
      <c r="V205"/>
      <c r="W205"/>
      <c r="X205"/>
      <c r="Y205"/>
      <c r="Z205"/>
      <c r="AA205"/>
    </row>
    <row r="206" spans="1:27" s="191" customFormat="1" ht="14" customHeight="1" x14ac:dyDescent="0.15">
      <c r="A206" s="200">
        <v>8</v>
      </c>
      <c r="B206" s="795" t="s">
        <v>834</v>
      </c>
      <c r="C206" s="795" t="s">
        <v>918</v>
      </c>
      <c r="D206" s="796">
        <v>1444146.93426956</v>
      </c>
      <c r="E206" s="204">
        <v>15142038</v>
      </c>
      <c r="F206" s="152"/>
      <c r="G206"/>
      <c r="H206"/>
      <c r="I206"/>
      <c r="J206"/>
      <c r="K206"/>
      <c r="L206"/>
      <c r="M206"/>
      <c r="N206"/>
      <c r="O206"/>
      <c r="P206"/>
      <c r="Q206"/>
      <c r="R206"/>
      <c r="S206"/>
      <c r="T206"/>
      <c r="U206"/>
      <c r="V206"/>
      <c r="W206"/>
      <c r="X206"/>
      <c r="Y206"/>
      <c r="Z206"/>
      <c r="AA206"/>
    </row>
    <row r="207" spans="1:27" s="191" customFormat="1" ht="28" x14ac:dyDescent="0.15">
      <c r="A207" s="200">
        <v>9</v>
      </c>
      <c r="B207" s="795" t="s">
        <v>901</v>
      </c>
      <c r="C207" s="795" t="s">
        <v>902</v>
      </c>
      <c r="D207" s="796">
        <v>1228771.87095582</v>
      </c>
      <c r="E207" s="204">
        <v>1807375</v>
      </c>
      <c r="F207" s="152"/>
      <c r="G207"/>
      <c r="H207"/>
      <c r="I207"/>
      <c r="J207"/>
      <c r="K207"/>
      <c r="L207"/>
      <c r="M207"/>
      <c r="N207"/>
      <c r="O207"/>
      <c r="P207"/>
      <c r="Q207"/>
      <c r="R207"/>
      <c r="S207"/>
      <c r="T207"/>
      <c r="U207"/>
      <c r="V207"/>
      <c r="W207"/>
      <c r="X207"/>
      <c r="Y207"/>
      <c r="Z207"/>
      <c r="AA207"/>
    </row>
    <row r="208" spans="1:27" s="191" customFormat="1" ht="14" customHeight="1" x14ac:dyDescent="0.15">
      <c r="A208" s="200">
        <v>10</v>
      </c>
      <c r="B208" s="795" t="s">
        <v>825</v>
      </c>
      <c r="C208" s="795" t="s">
        <v>918</v>
      </c>
      <c r="D208" s="796">
        <v>1208060.3701906099</v>
      </c>
      <c r="E208" s="204">
        <v>11672144</v>
      </c>
      <c r="F208" s="152"/>
      <c r="G208"/>
      <c r="H208"/>
      <c r="I208"/>
      <c r="J208"/>
      <c r="K208"/>
      <c r="L208"/>
      <c r="M208"/>
      <c r="N208"/>
      <c r="O208"/>
      <c r="P208"/>
      <c r="Q208"/>
      <c r="R208"/>
      <c r="S208"/>
      <c r="T208"/>
      <c r="U208"/>
      <c r="V208"/>
      <c r="W208"/>
      <c r="X208"/>
      <c r="Y208"/>
      <c r="Z208"/>
      <c r="AA208"/>
    </row>
    <row r="209" spans="1:27" s="191" customFormat="1" ht="14" customHeight="1" x14ac:dyDescent="0.15">
      <c r="A209" s="790"/>
      <c r="B209" s="791"/>
      <c r="C209" s="792"/>
      <c r="D209" s="793"/>
      <c r="E209" s="794"/>
      <c r="F209" s="152"/>
      <c r="G209"/>
      <c r="H209"/>
      <c r="I209"/>
      <c r="J209"/>
      <c r="K209"/>
      <c r="L209"/>
      <c r="M209"/>
      <c r="N209"/>
      <c r="O209"/>
      <c r="P209"/>
      <c r="Q209"/>
      <c r="R209"/>
      <c r="S209"/>
      <c r="T209"/>
      <c r="U209"/>
      <c r="V209"/>
      <c r="W209"/>
      <c r="X209"/>
      <c r="Y209"/>
      <c r="Z209"/>
      <c r="AA209"/>
    </row>
    <row r="210" spans="1:27" s="191" customFormat="1" ht="14" customHeight="1" x14ac:dyDescent="0.15">
      <c r="A210" s="1047" t="s">
        <v>925</v>
      </c>
      <c r="B210" s="1048"/>
      <c r="C210" s="1048"/>
      <c r="D210" s="1048"/>
      <c r="E210" s="1049"/>
      <c r="F210" s="152"/>
      <c r="G210"/>
      <c r="H210"/>
      <c r="I210"/>
      <c r="J210"/>
      <c r="K210"/>
      <c r="L210"/>
      <c r="M210"/>
      <c r="N210"/>
      <c r="O210"/>
      <c r="P210"/>
      <c r="Q210"/>
      <c r="R210"/>
      <c r="S210"/>
      <c r="T210"/>
      <c r="U210"/>
      <c r="V210"/>
      <c r="W210"/>
      <c r="X210"/>
      <c r="Y210"/>
      <c r="Z210"/>
      <c r="AA210"/>
    </row>
    <row r="211" spans="1:27" s="191" customFormat="1" ht="14" customHeight="1" x14ac:dyDescent="0.15">
      <c r="A211" s="1050" t="s">
        <v>235</v>
      </c>
      <c r="B211" s="1050"/>
      <c r="C211" s="1050"/>
      <c r="D211" s="1050"/>
      <c r="E211" s="1050"/>
      <c r="F211" s="152"/>
      <c r="G211"/>
      <c r="H211"/>
      <c r="I211"/>
      <c r="J211"/>
      <c r="K211"/>
      <c r="L211"/>
      <c r="M211"/>
      <c r="N211"/>
      <c r="O211"/>
      <c r="P211"/>
      <c r="Q211"/>
      <c r="R211"/>
      <c r="S211"/>
      <c r="T211"/>
      <c r="U211"/>
      <c r="V211"/>
      <c r="W211"/>
      <c r="X211"/>
      <c r="Y211"/>
      <c r="Z211"/>
      <c r="AA211"/>
    </row>
    <row r="212" spans="1:27" ht="17" x14ac:dyDescent="0.15">
      <c r="A212" s="201"/>
      <c r="B212" s="249" t="s">
        <v>578</v>
      </c>
      <c r="C212" s="249" t="s">
        <v>261</v>
      </c>
      <c r="D212" s="249" t="s">
        <v>263</v>
      </c>
      <c r="E212" s="249" t="s">
        <v>239</v>
      </c>
      <c r="G212"/>
    </row>
    <row r="213" spans="1:27" ht="16" x14ac:dyDescent="0.15">
      <c r="A213" s="200">
        <v>1</v>
      </c>
      <c r="B213" s="795" t="s">
        <v>240</v>
      </c>
      <c r="C213" s="795" t="s">
        <v>241</v>
      </c>
      <c r="D213" s="796">
        <v>42619568.495683298</v>
      </c>
      <c r="E213" s="204">
        <v>11577671</v>
      </c>
      <c r="G213"/>
    </row>
    <row r="214" spans="1:27" ht="16" x14ac:dyDescent="0.15">
      <c r="A214" s="200">
        <v>2</v>
      </c>
      <c r="B214" s="795" t="s">
        <v>246</v>
      </c>
      <c r="C214" s="795" t="s">
        <v>247</v>
      </c>
      <c r="D214" s="796">
        <v>14563715.1709367</v>
      </c>
      <c r="E214" s="204">
        <v>3745999</v>
      </c>
      <c r="G214"/>
    </row>
    <row r="215" spans="1:27" ht="16" x14ac:dyDescent="0.15">
      <c r="A215" s="200">
        <v>3</v>
      </c>
      <c r="B215" s="795" t="s">
        <v>254</v>
      </c>
      <c r="C215" s="795" t="s">
        <v>255</v>
      </c>
      <c r="D215" s="796">
        <v>4253491.4780117497</v>
      </c>
      <c r="E215" s="204">
        <v>4750551</v>
      </c>
      <c r="G215"/>
    </row>
    <row r="216" spans="1:27" ht="16" x14ac:dyDescent="0.15">
      <c r="A216" s="200">
        <v>4</v>
      </c>
      <c r="B216" s="795" t="s">
        <v>242</v>
      </c>
      <c r="C216" s="795" t="s">
        <v>264</v>
      </c>
      <c r="D216" s="796">
        <v>2175334.4035502798</v>
      </c>
      <c r="E216" s="204">
        <v>165495116</v>
      </c>
      <c r="G216"/>
    </row>
    <row r="217" spans="1:27" ht="28" x14ac:dyDescent="0.15">
      <c r="A217" s="200">
        <v>5</v>
      </c>
      <c r="B217" s="795" t="s">
        <v>250</v>
      </c>
      <c r="C217" s="795" t="s">
        <v>926</v>
      </c>
      <c r="D217" s="796">
        <v>1682082.0280160999</v>
      </c>
      <c r="E217" s="204">
        <v>154237623</v>
      </c>
      <c r="G217"/>
    </row>
    <row r="218" spans="1:27" ht="16" x14ac:dyDescent="0.15">
      <c r="A218" s="200">
        <v>6</v>
      </c>
      <c r="B218" s="795" t="s">
        <v>913</v>
      </c>
      <c r="C218" s="795" t="s">
        <v>914</v>
      </c>
      <c r="D218" s="796">
        <v>1530428.93884978</v>
      </c>
      <c r="E218" s="204">
        <v>1727738</v>
      </c>
      <c r="G218"/>
    </row>
    <row r="219" spans="1:27" ht="28" x14ac:dyDescent="0.15">
      <c r="A219" s="200">
        <v>7</v>
      </c>
      <c r="B219" s="795" t="s">
        <v>901</v>
      </c>
      <c r="C219" s="795" t="s">
        <v>902</v>
      </c>
      <c r="D219" s="796">
        <v>1479702.0610421801</v>
      </c>
      <c r="E219" s="204">
        <v>2176463</v>
      </c>
      <c r="G219"/>
    </row>
    <row r="220" spans="1:27" ht="16" x14ac:dyDescent="0.15">
      <c r="A220" s="200">
        <v>8</v>
      </c>
      <c r="B220" s="795" t="s">
        <v>927</v>
      </c>
      <c r="C220" s="795" t="s">
        <v>928</v>
      </c>
      <c r="D220" s="796">
        <v>1307720.3743046999</v>
      </c>
      <c r="E220" s="204">
        <v>4113519</v>
      </c>
      <c r="G220"/>
    </row>
    <row r="221" spans="1:27" ht="16" x14ac:dyDescent="0.15">
      <c r="A221" s="200">
        <v>9</v>
      </c>
      <c r="B221" s="795" t="s">
        <v>853</v>
      </c>
      <c r="C221" s="795" t="s">
        <v>854</v>
      </c>
      <c r="D221" s="796">
        <v>1131142.4514572299</v>
      </c>
      <c r="E221" s="204">
        <v>13392243</v>
      </c>
      <c r="G221"/>
    </row>
    <row r="222" spans="1:27" ht="16" x14ac:dyDescent="0.15">
      <c r="A222" s="200">
        <v>10</v>
      </c>
      <c r="B222" s="795" t="s">
        <v>825</v>
      </c>
      <c r="C222" s="795" t="s">
        <v>918</v>
      </c>
      <c r="D222" s="796">
        <v>1126245.8671031201</v>
      </c>
      <c r="E222" s="204">
        <v>9392844</v>
      </c>
      <c r="G222"/>
    </row>
    <row r="223" spans="1:27" ht="16" x14ac:dyDescent="0.15">
      <c r="A223" s="792"/>
      <c r="B223" s="797"/>
      <c r="C223" s="797"/>
      <c r="D223" s="798"/>
      <c r="E223" s="799"/>
      <c r="G223"/>
    </row>
    <row r="224" spans="1:27" ht="16" x14ac:dyDescent="0.15">
      <c r="A224" s="1047" t="s">
        <v>929</v>
      </c>
      <c r="B224" s="1048"/>
      <c r="C224" s="1048"/>
      <c r="D224" s="1048"/>
      <c r="E224" s="1049"/>
      <c r="G224"/>
    </row>
    <row r="225" spans="1:7" ht="16" x14ac:dyDescent="0.15">
      <c r="A225" s="1026" t="s">
        <v>235</v>
      </c>
      <c r="B225" s="1026"/>
      <c r="C225" s="1026"/>
      <c r="D225" s="1026"/>
      <c r="E225" s="1026"/>
      <c r="G225"/>
    </row>
    <row r="226" spans="1:7" ht="17" x14ac:dyDescent="0.15">
      <c r="A226" s="199"/>
      <c r="B226" s="249" t="s">
        <v>236</v>
      </c>
      <c r="C226" s="249" t="s">
        <v>237</v>
      </c>
      <c r="D226" s="747" t="s">
        <v>238</v>
      </c>
      <c r="E226" s="747" t="s">
        <v>239</v>
      </c>
      <c r="G226"/>
    </row>
    <row r="227" spans="1:7" ht="16" x14ac:dyDescent="0.15">
      <c r="A227" s="200">
        <v>1</v>
      </c>
      <c r="B227" s="795" t="s">
        <v>240</v>
      </c>
      <c r="C227" s="795" t="s">
        <v>241</v>
      </c>
      <c r="D227" s="796">
        <v>59452613.611824401</v>
      </c>
      <c r="E227" s="204">
        <v>14397244</v>
      </c>
      <c r="G227"/>
    </row>
    <row r="228" spans="1:7" ht="16" x14ac:dyDescent="0.15">
      <c r="A228" s="200">
        <v>2</v>
      </c>
      <c r="B228" s="795" t="s">
        <v>246</v>
      </c>
      <c r="C228" s="795" t="s">
        <v>247</v>
      </c>
      <c r="D228" s="796">
        <v>15552664.6062443</v>
      </c>
      <c r="E228" s="204">
        <v>3257014</v>
      </c>
      <c r="G228"/>
    </row>
    <row r="229" spans="1:7" ht="16" x14ac:dyDescent="0.15">
      <c r="A229" s="200">
        <v>3</v>
      </c>
      <c r="B229" s="795" t="s">
        <v>242</v>
      </c>
      <c r="C229" s="795" t="s">
        <v>243</v>
      </c>
      <c r="D229" s="796">
        <v>10477393.079441899</v>
      </c>
      <c r="E229" s="204">
        <v>810043603</v>
      </c>
      <c r="G229"/>
    </row>
    <row r="230" spans="1:7" ht="16" x14ac:dyDescent="0.15">
      <c r="A230" s="200">
        <v>4</v>
      </c>
      <c r="B230" s="795" t="s">
        <v>248</v>
      </c>
      <c r="C230" s="795" t="s">
        <v>249</v>
      </c>
      <c r="D230" s="796">
        <v>8468736.7788567096</v>
      </c>
      <c r="E230" s="204">
        <v>7316001</v>
      </c>
      <c r="G230"/>
    </row>
    <row r="231" spans="1:7" ht="16" x14ac:dyDescent="0.15">
      <c r="A231" s="200">
        <v>5</v>
      </c>
      <c r="B231" s="795" t="s">
        <v>250</v>
      </c>
      <c r="C231" s="795" t="s">
        <v>251</v>
      </c>
      <c r="D231" s="796">
        <v>6290954.2799873501</v>
      </c>
      <c r="E231" s="204">
        <v>510824455</v>
      </c>
      <c r="G231"/>
    </row>
    <row r="232" spans="1:7" ht="16" x14ac:dyDescent="0.15">
      <c r="A232" s="200">
        <v>6</v>
      </c>
      <c r="B232" s="795" t="s">
        <v>254</v>
      </c>
      <c r="C232" s="795" t="s">
        <v>255</v>
      </c>
      <c r="D232" s="796">
        <v>3708480.1686729901</v>
      </c>
      <c r="E232" s="204">
        <v>3416486</v>
      </c>
      <c r="G232"/>
    </row>
    <row r="233" spans="1:7" ht="16" x14ac:dyDescent="0.15">
      <c r="A233" s="200">
        <v>7</v>
      </c>
      <c r="B233" s="795" t="s">
        <v>930</v>
      </c>
      <c r="C233" s="795" t="s">
        <v>931</v>
      </c>
      <c r="D233" s="796">
        <v>2973969.4142644731</v>
      </c>
      <c r="E233" s="204">
        <v>6990811</v>
      </c>
      <c r="G233"/>
    </row>
    <row r="234" spans="1:7" ht="16" x14ac:dyDescent="0.15">
      <c r="A234" s="200">
        <v>8</v>
      </c>
      <c r="B234" s="795" t="s">
        <v>252</v>
      </c>
      <c r="C234" s="795" t="s">
        <v>249</v>
      </c>
      <c r="D234" s="796">
        <v>1739075.0420156629</v>
      </c>
      <c r="E234" s="204">
        <v>1135923</v>
      </c>
      <c r="G234"/>
    </row>
    <row r="235" spans="1:7" ht="16" x14ac:dyDescent="0.15">
      <c r="A235" s="200">
        <v>9</v>
      </c>
      <c r="B235" s="795" t="s">
        <v>932</v>
      </c>
      <c r="C235" s="795" t="s">
        <v>918</v>
      </c>
      <c r="D235" s="796">
        <v>1584445.093166627</v>
      </c>
      <c r="E235" s="204">
        <v>7107660</v>
      </c>
      <c r="G235"/>
    </row>
    <row r="236" spans="1:7" ht="16" x14ac:dyDescent="0.15">
      <c r="A236" s="200">
        <v>10</v>
      </c>
      <c r="B236" s="795" t="s">
        <v>933</v>
      </c>
      <c r="C236" s="795" t="s">
        <v>934</v>
      </c>
      <c r="D236" s="796">
        <v>1461513.6320292901</v>
      </c>
      <c r="E236" s="204">
        <v>1938089</v>
      </c>
      <c r="G236"/>
    </row>
    <row r="237" spans="1:7" ht="16" x14ac:dyDescent="0.15">
      <c r="A237" s="792"/>
      <c r="B237" s="797"/>
      <c r="C237" s="797"/>
      <c r="D237" s="798"/>
      <c r="E237" s="799"/>
      <c r="G237"/>
    </row>
    <row r="238" spans="1:7" ht="16" x14ac:dyDescent="0.15">
      <c r="A238" s="1047" t="s">
        <v>1141</v>
      </c>
      <c r="B238" s="1048"/>
      <c r="C238" s="1048"/>
      <c r="D238" s="1048"/>
      <c r="E238" s="1049"/>
      <c r="G238"/>
    </row>
    <row r="239" spans="1:7" ht="16" x14ac:dyDescent="0.15">
      <c r="A239" s="1026" t="s">
        <v>235</v>
      </c>
      <c r="B239" s="1026"/>
      <c r="C239" s="1026"/>
      <c r="D239" s="1026"/>
      <c r="E239" s="1026"/>
      <c r="G239"/>
    </row>
    <row r="240" spans="1:7" ht="17" x14ac:dyDescent="0.15">
      <c r="A240" s="199"/>
      <c r="B240" s="249" t="s">
        <v>236</v>
      </c>
      <c r="C240" s="249" t="s">
        <v>237</v>
      </c>
      <c r="D240" s="747" t="s">
        <v>238</v>
      </c>
      <c r="E240" s="747" t="s">
        <v>239</v>
      </c>
    </row>
    <row r="241" spans="1:5" ht="16" x14ac:dyDescent="0.15">
      <c r="A241" s="200">
        <v>1</v>
      </c>
      <c r="B241" s="795" t="s">
        <v>240</v>
      </c>
      <c r="C241" s="795" t="s">
        <v>241</v>
      </c>
      <c r="D241" s="796">
        <v>65367425.235908799</v>
      </c>
      <c r="E241" s="204">
        <v>16121075</v>
      </c>
    </row>
    <row r="242" spans="1:5" ht="16" x14ac:dyDescent="0.15">
      <c r="A242" s="200">
        <v>2</v>
      </c>
      <c r="B242" s="795" t="s">
        <v>242</v>
      </c>
      <c r="C242" s="795" t="s">
        <v>243</v>
      </c>
      <c r="D242" s="796">
        <v>16934467.607475936</v>
      </c>
      <c r="E242" s="204">
        <v>1945708840</v>
      </c>
    </row>
    <row r="243" spans="1:5" ht="16" x14ac:dyDescent="0.15">
      <c r="A243" s="200">
        <v>3</v>
      </c>
      <c r="B243" s="795" t="s">
        <v>244</v>
      </c>
      <c r="C243" s="795" t="s">
        <v>245</v>
      </c>
      <c r="D243" s="796">
        <v>14249218.534667309</v>
      </c>
      <c r="E243" s="204">
        <v>1793780</v>
      </c>
    </row>
    <row r="244" spans="1:5" ht="16" x14ac:dyDescent="0.15">
      <c r="A244" s="200">
        <v>4</v>
      </c>
      <c r="B244" s="795" t="s">
        <v>246</v>
      </c>
      <c r="C244" s="795" t="s">
        <v>247</v>
      </c>
      <c r="D244" s="796">
        <v>13419531.2970932</v>
      </c>
      <c r="E244" s="204">
        <v>3444746</v>
      </c>
    </row>
    <row r="245" spans="1:5" ht="16" x14ac:dyDescent="0.15">
      <c r="A245" s="200">
        <v>5</v>
      </c>
      <c r="B245" s="795" t="s">
        <v>248</v>
      </c>
      <c r="C245" s="795" t="s">
        <v>249</v>
      </c>
      <c r="D245" s="796">
        <v>8826315.9874690659</v>
      </c>
      <c r="E245" s="204">
        <v>9330134</v>
      </c>
    </row>
    <row r="246" spans="1:5" ht="16" x14ac:dyDescent="0.15">
      <c r="A246" s="200">
        <v>6</v>
      </c>
      <c r="B246" s="795" t="s">
        <v>250</v>
      </c>
      <c r="C246" s="795" t="s">
        <v>251</v>
      </c>
      <c r="D246" s="796">
        <v>5810563.2188553</v>
      </c>
      <c r="E246" s="204">
        <v>877410820</v>
      </c>
    </row>
    <row r="247" spans="1:5" ht="16" x14ac:dyDescent="0.15">
      <c r="A247" s="200">
        <v>7</v>
      </c>
      <c r="B247" s="795" t="s">
        <v>252</v>
      </c>
      <c r="C247" s="795" t="s">
        <v>253</v>
      </c>
      <c r="D247" s="796">
        <v>4578860.4720241539</v>
      </c>
      <c r="E247" s="204">
        <v>3164422</v>
      </c>
    </row>
    <row r="248" spans="1:5" ht="16" x14ac:dyDescent="0.15">
      <c r="A248" s="200">
        <v>8</v>
      </c>
      <c r="B248" s="795" t="s">
        <v>254</v>
      </c>
      <c r="C248" s="795" t="s">
        <v>255</v>
      </c>
      <c r="D248" s="796">
        <v>3790642.4279835899</v>
      </c>
      <c r="E248" s="204">
        <v>5841457</v>
      </c>
    </row>
    <row r="249" spans="1:5" ht="16" x14ac:dyDescent="0.15">
      <c r="A249" s="200">
        <v>9</v>
      </c>
      <c r="B249" s="795" t="s">
        <v>256</v>
      </c>
      <c r="C249" s="795" t="s">
        <v>257</v>
      </c>
      <c r="D249" s="796">
        <v>3710470.4734762469</v>
      </c>
      <c r="E249" s="204">
        <v>13231820</v>
      </c>
    </row>
    <row r="250" spans="1:5" ht="16" x14ac:dyDescent="0.15">
      <c r="A250" s="200">
        <v>10</v>
      </c>
      <c r="B250" s="795" t="s">
        <v>258</v>
      </c>
      <c r="C250" s="795" t="s">
        <v>259</v>
      </c>
      <c r="D250" s="796">
        <v>2507622.119517995</v>
      </c>
      <c r="E250" s="204">
        <v>1692862</v>
      </c>
    </row>
    <row r="251" spans="1:5" ht="16" x14ac:dyDescent="0.15">
      <c r="A251" s="792"/>
      <c r="B251" s="797"/>
      <c r="C251" s="797"/>
      <c r="D251" s="798"/>
      <c r="E251" s="799"/>
    </row>
    <row r="252" spans="1:5" x14ac:dyDescent="0.15">
      <c r="A252" s="771" t="s">
        <v>935</v>
      </c>
      <c r="B252" s="800"/>
      <c r="C252" s="800"/>
      <c r="D252" s="800"/>
      <c r="E252" s="195"/>
    </row>
    <row r="253" spans="1:5" x14ac:dyDescent="0.15">
      <c r="A253"/>
      <c r="B253"/>
      <c r="C253"/>
      <c r="D253"/>
      <c r="E253" s="152"/>
    </row>
    <row r="254" spans="1:5" x14ac:dyDescent="0.15">
      <c r="A254"/>
      <c r="B254"/>
      <c r="C254"/>
      <c r="D254"/>
      <c r="E254" s="152"/>
    </row>
    <row r="255" spans="1:5" ht="18" x14ac:dyDescent="0.2">
      <c r="A255" s="1043" t="s">
        <v>936</v>
      </c>
      <c r="B255" s="1043"/>
      <c r="C255" s="1043"/>
      <c r="D255" s="1043"/>
      <c r="E255" s="1043"/>
    </row>
    <row r="256" spans="1:5" x14ac:dyDescent="0.15">
      <c r="A256" s="751" t="s">
        <v>169</v>
      </c>
      <c r="B256" s="44" t="s">
        <v>236</v>
      </c>
      <c r="C256" s="751" t="s">
        <v>261</v>
      </c>
      <c r="D256" s="44" t="s">
        <v>822</v>
      </c>
      <c r="E256" s="801" t="s">
        <v>263</v>
      </c>
    </row>
    <row r="257" spans="1:5" x14ac:dyDescent="0.15">
      <c r="A257" s="751">
        <v>1</v>
      </c>
      <c r="B257" s="263" t="s">
        <v>937</v>
      </c>
      <c r="C257" s="268" t="s">
        <v>938</v>
      </c>
      <c r="D257" s="286">
        <v>6493328</v>
      </c>
      <c r="E257" s="269">
        <v>8376.59</v>
      </c>
    </row>
    <row r="258" spans="1:5" ht="14" x14ac:dyDescent="0.15">
      <c r="A258" s="751">
        <v>2</v>
      </c>
      <c r="B258" s="263" t="s">
        <v>838</v>
      </c>
      <c r="C258" s="145" t="s">
        <v>839</v>
      </c>
      <c r="D258" s="286">
        <v>5414685</v>
      </c>
      <c r="E258" s="269">
        <v>45578.47</v>
      </c>
    </row>
    <row r="259" spans="1:5" x14ac:dyDescent="0.15">
      <c r="A259" s="751">
        <v>3</v>
      </c>
      <c r="B259" s="263" t="s">
        <v>939</v>
      </c>
      <c r="C259" s="268" t="s">
        <v>940</v>
      </c>
      <c r="D259" s="286">
        <v>4160032</v>
      </c>
      <c r="E259" s="269">
        <v>5077.67</v>
      </c>
    </row>
    <row r="260" spans="1:5" ht="14" x14ac:dyDescent="0.15">
      <c r="A260" s="751">
        <v>4</v>
      </c>
      <c r="B260" s="263" t="s">
        <v>941</v>
      </c>
      <c r="C260" s="145" t="s">
        <v>942</v>
      </c>
      <c r="D260" s="286">
        <v>4068806</v>
      </c>
      <c r="E260" s="269">
        <v>2045.26</v>
      </c>
    </row>
    <row r="261" spans="1:5" x14ac:dyDescent="0.15">
      <c r="A261" s="751">
        <v>5</v>
      </c>
      <c r="B261" s="263" t="s">
        <v>943</v>
      </c>
      <c r="C261" s="268" t="s">
        <v>944</v>
      </c>
      <c r="D261" s="286">
        <v>3768426</v>
      </c>
      <c r="E261" s="269">
        <v>10253.42</v>
      </c>
    </row>
    <row r="262" spans="1:5" ht="14" x14ac:dyDescent="0.15">
      <c r="A262" s="751">
        <v>6</v>
      </c>
      <c r="B262" s="218" t="s">
        <v>945</v>
      </c>
      <c r="C262" s="268" t="s">
        <v>946</v>
      </c>
      <c r="D262" s="286">
        <v>3510199</v>
      </c>
      <c r="E262" s="269">
        <v>3126.36</v>
      </c>
    </row>
    <row r="263" spans="1:5" x14ac:dyDescent="0.15">
      <c r="A263" s="751">
        <v>7</v>
      </c>
      <c r="B263" s="263" t="s">
        <v>947</v>
      </c>
      <c r="C263" s="268" t="s">
        <v>948</v>
      </c>
      <c r="D263" s="286">
        <v>3322769</v>
      </c>
      <c r="E263" s="269">
        <v>1528.13</v>
      </c>
    </row>
    <row r="264" spans="1:5" ht="15" customHeight="1" x14ac:dyDescent="0.15">
      <c r="A264" s="751">
        <v>8</v>
      </c>
      <c r="B264" s="263" t="s">
        <v>949</v>
      </c>
      <c r="C264" s="268" t="s">
        <v>950</v>
      </c>
      <c r="D264" s="286">
        <v>2443224</v>
      </c>
      <c r="E264" s="269">
        <v>10120.24</v>
      </c>
    </row>
    <row r="265" spans="1:5" x14ac:dyDescent="0.15">
      <c r="A265" s="751">
        <v>9</v>
      </c>
      <c r="B265" s="263" t="s">
        <v>951</v>
      </c>
      <c r="C265" s="268" t="s">
        <v>952</v>
      </c>
      <c r="D265" s="286">
        <v>1981820</v>
      </c>
      <c r="E265" s="269">
        <v>802.64</v>
      </c>
    </row>
    <row r="266" spans="1:5" ht="14" x14ac:dyDescent="0.15">
      <c r="A266" s="751">
        <v>10</v>
      </c>
      <c r="B266" s="263" t="s">
        <v>953</v>
      </c>
      <c r="C266" s="145" t="s">
        <v>954</v>
      </c>
      <c r="D266" s="286">
        <v>1897084</v>
      </c>
      <c r="E266" s="269">
        <v>2409.3200000000002</v>
      </c>
    </row>
    <row r="267" spans="1:5" x14ac:dyDescent="0.15">
      <c r="A267"/>
      <c r="B267"/>
      <c r="C267"/>
      <c r="D267"/>
      <c r="E267" s="152"/>
    </row>
    <row r="268" spans="1:5" ht="16" x14ac:dyDescent="0.2">
      <c r="A268" s="1043" t="s">
        <v>955</v>
      </c>
      <c r="B268" s="1043"/>
      <c r="C268" s="1043"/>
      <c r="D268" s="1043"/>
      <c r="E268" s="1043"/>
    </row>
    <row r="269" spans="1:5" x14ac:dyDescent="0.15">
      <c r="A269" s="751" t="s">
        <v>169</v>
      </c>
      <c r="B269" s="44" t="s">
        <v>236</v>
      </c>
      <c r="C269" s="751" t="s">
        <v>261</v>
      </c>
      <c r="D269" s="44" t="s">
        <v>822</v>
      </c>
      <c r="E269" s="801" t="s">
        <v>263</v>
      </c>
    </row>
    <row r="270" spans="1:5" x14ac:dyDescent="0.15">
      <c r="A270" s="751">
        <v>1</v>
      </c>
      <c r="B270" s="263" t="s">
        <v>949</v>
      </c>
      <c r="C270" s="268" t="s">
        <v>950</v>
      </c>
      <c r="D270" s="286">
        <v>9410738</v>
      </c>
      <c r="E270" s="269">
        <v>16731.669999999998</v>
      </c>
    </row>
    <row r="271" spans="1:5" x14ac:dyDescent="0.15">
      <c r="A271" s="751">
        <v>2</v>
      </c>
      <c r="B271" s="263" t="s">
        <v>939</v>
      </c>
      <c r="C271" s="268" t="s">
        <v>940</v>
      </c>
      <c r="D271" s="286">
        <v>5320157</v>
      </c>
      <c r="E271" s="269">
        <v>5462.87</v>
      </c>
    </row>
    <row r="272" spans="1:5" x14ac:dyDescent="0.15">
      <c r="A272" s="751">
        <v>3</v>
      </c>
      <c r="B272" s="263" t="s">
        <v>937</v>
      </c>
      <c r="C272" s="268" t="s">
        <v>938</v>
      </c>
      <c r="D272" s="286">
        <v>4710287</v>
      </c>
      <c r="E272" s="269">
        <v>5248</v>
      </c>
    </row>
    <row r="273" spans="1:5" x14ac:dyDescent="0.15">
      <c r="A273" s="751">
        <v>4</v>
      </c>
      <c r="B273" s="263" t="s">
        <v>956</v>
      </c>
      <c r="C273" s="268" t="s">
        <v>957</v>
      </c>
      <c r="D273" s="286">
        <v>3611579</v>
      </c>
      <c r="E273" s="269">
        <v>3584.12</v>
      </c>
    </row>
    <row r="274" spans="1:5" x14ac:dyDescent="0.15">
      <c r="A274" s="751">
        <v>5</v>
      </c>
      <c r="B274" s="263" t="s">
        <v>951</v>
      </c>
      <c r="C274" s="268" t="s">
        <v>952</v>
      </c>
      <c r="D274" s="286">
        <v>3053976</v>
      </c>
      <c r="E274" s="269">
        <v>694.65</v>
      </c>
    </row>
    <row r="275" spans="1:5" x14ac:dyDescent="0.15">
      <c r="A275" s="751">
        <v>6</v>
      </c>
      <c r="B275" s="263" t="s">
        <v>843</v>
      </c>
      <c r="C275" s="268" t="s">
        <v>958</v>
      </c>
      <c r="D275" s="286">
        <v>2901691</v>
      </c>
      <c r="E275" s="269">
        <v>111146.01</v>
      </c>
    </row>
    <row r="276" spans="1:5" x14ac:dyDescent="0.15">
      <c r="A276" s="751">
        <v>7</v>
      </c>
      <c r="B276" s="263" t="s">
        <v>959</v>
      </c>
      <c r="C276" s="268" t="s">
        <v>960</v>
      </c>
      <c r="D276" s="286">
        <v>2775012</v>
      </c>
      <c r="E276" s="269">
        <v>653.29999999999995</v>
      </c>
    </row>
    <row r="277" spans="1:5" x14ac:dyDescent="0.15">
      <c r="A277" s="751">
        <v>8</v>
      </c>
      <c r="B277" s="263" t="s">
        <v>825</v>
      </c>
      <c r="C277" s="268" t="s">
        <v>826</v>
      </c>
      <c r="D277" s="286">
        <v>2771007</v>
      </c>
      <c r="E277" s="269">
        <v>124618.63</v>
      </c>
    </row>
    <row r="278" spans="1:5" x14ac:dyDescent="0.15">
      <c r="A278" s="751">
        <v>9</v>
      </c>
      <c r="B278" s="263" t="s">
        <v>961</v>
      </c>
      <c r="C278" s="268" t="s">
        <v>962</v>
      </c>
      <c r="D278" s="286">
        <v>2496794</v>
      </c>
      <c r="E278" s="269">
        <v>1073.53</v>
      </c>
    </row>
    <row r="279" spans="1:5" x14ac:dyDescent="0.15">
      <c r="A279" s="751">
        <v>10</v>
      </c>
      <c r="B279" s="263" t="s">
        <v>947</v>
      </c>
      <c r="C279" s="289" t="s">
        <v>963</v>
      </c>
      <c r="D279" s="286">
        <v>2485467</v>
      </c>
      <c r="E279" s="269">
        <v>1808.74</v>
      </c>
    </row>
    <row r="280" spans="1:5" x14ac:dyDescent="0.15">
      <c r="A280"/>
      <c r="B280"/>
      <c r="C280"/>
      <c r="D280"/>
      <c r="E280" s="152"/>
    </row>
    <row r="281" spans="1:5" ht="16" x14ac:dyDescent="0.2">
      <c r="A281" s="1044" t="s">
        <v>964</v>
      </c>
      <c r="B281" s="1045"/>
      <c r="C281" s="1045"/>
      <c r="D281" s="1045"/>
      <c r="E281" s="1046"/>
    </row>
    <row r="282" spans="1:5" x14ac:dyDescent="0.15">
      <c r="A282" s="751" t="s">
        <v>169</v>
      </c>
      <c r="B282" s="44" t="s">
        <v>236</v>
      </c>
      <c r="C282" s="751" t="s">
        <v>237</v>
      </c>
      <c r="D282" s="44" t="s">
        <v>262</v>
      </c>
      <c r="E282" s="801" t="s">
        <v>238</v>
      </c>
    </row>
    <row r="283" spans="1:5" x14ac:dyDescent="0.15">
      <c r="A283" s="751">
        <v>1</v>
      </c>
      <c r="B283" s="263" t="s">
        <v>965</v>
      </c>
      <c r="C283" s="272" t="s">
        <v>966</v>
      </c>
      <c r="D283" s="286">
        <v>8563521</v>
      </c>
      <c r="E283" s="269">
        <v>2467.6549080848695</v>
      </c>
    </row>
    <row r="284" spans="1:5" x14ac:dyDescent="0.15">
      <c r="A284" s="751">
        <v>2</v>
      </c>
      <c r="B284" s="263" t="s">
        <v>956</v>
      </c>
      <c r="C284" s="272" t="s">
        <v>957</v>
      </c>
      <c r="D284" s="286">
        <v>8045425</v>
      </c>
      <c r="E284" s="269">
        <v>8537.7468915195459</v>
      </c>
    </row>
    <row r="285" spans="1:5" x14ac:dyDescent="0.15">
      <c r="A285" s="751">
        <v>3</v>
      </c>
      <c r="B285" s="263" t="s">
        <v>951</v>
      </c>
      <c r="C285" s="272" t="s">
        <v>952</v>
      </c>
      <c r="D285" s="286">
        <v>7218381</v>
      </c>
      <c r="E285" s="269">
        <v>1582.0043485774993</v>
      </c>
    </row>
    <row r="286" spans="1:5" x14ac:dyDescent="0.15">
      <c r="A286" s="751">
        <v>4</v>
      </c>
      <c r="B286" s="263" t="s">
        <v>959</v>
      </c>
      <c r="C286" s="272" t="s">
        <v>960</v>
      </c>
      <c r="D286" s="286">
        <v>6340602</v>
      </c>
      <c r="E286" s="269">
        <v>1415.799168732643</v>
      </c>
    </row>
    <row r="287" spans="1:5" x14ac:dyDescent="0.15">
      <c r="A287" s="751">
        <v>5</v>
      </c>
      <c r="B287" s="263" t="s">
        <v>949</v>
      </c>
      <c r="C287" s="268" t="s">
        <v>950</v>
      </c>
      <c r="D287" s="286">
        <v>6246276</v>
      </c>
      <c r="E287" s="269">
        <v>7757.075707175255</v>
      </c>
    </row>
    <row r="288" spans="1:5" x14ac:dyDescent="0.15">
      <c r="A288" s="751">
        <v>6</v>
      </c>
      <c r="B288" s="263" t="s">
        <v>939</v>
      </c>
      <c r="C288" s="268" t="s">
        <v>967</v>
      </c>
      <c r="D288" s="286">
        <v>6053135</v>
      </c>
      <c r="E288" s="269">
        <v>6706.0223517961504</v>
      </c>
    </row>
    <row r="289" spans="1:5" x14ac:dyDescent="0.15">
      <c r="A289" s="751">
        <v>7</v>
      </c>
      <c r="B289" s="263" t="s">
        <v>968</v>
      </c>
      <c r="C289" s="268" t="s">
        <v>969</v>
      </c>
      <c r="D289" s="286">
        <v>5495849</v>
      </c>
      <c r="E289" s="269">
        <v>2977.9350210409166</v>
      </c>
    </row>
    <row r="290" spans="1:5" x14ac:dyDescent="0.15">
      <c r="A290" s="751">
        <v>8</v>
      </c>
      <c r="B290" s="263" t="s">
        <v>970</v>
      </c>
      <c r="C290" s="268" t="s">
        <v>971</v>
      </c>
      <c r="D290" s="286">
        <v>5467986</v>
      </c>
      <c r="E290" s="269">
        <v>12.806673331260681</v>
      </c>
    </row>
    <row r="291" spans="1:5" x14ac:dyDescent="0.15">
      <c r="A291" s="751">
        <v>9</v>
      </c>
      <c r="B291" s="263" t="s">
        <v>823</v>
      </c>
      <c r="C291" s="289" t="s">
        <v>824</v>
      </c>
      <c r="D291" s="286">
        <v>5151841</v>
      </c>
      <c r="E291" s="269">
        <v>73541.154313241001</v>
      </c>
    </row>
    <row r="292" spans="1:5" x14ac:dyDescent="0.15">
      <c r="A292" s="751">
        <v>10</v>
      </c>
      <c r="B292" s="263" t="s">
        <v>937</v>
      </c>
      <c r="C292" s="272" t="s">
        <v>972</v>
      </c>
      <c r="D292" s="286">
        <v>5025697</v>
      </c>
      <c r="E292" s="269">
        <v>5184.2265083084103</v>
      </c>
    </row>
    <row r="293" spans="1:5" x14ac:dyDescent="0.15">
      <c r="A293"/>
      <c r="B293"/>
      <c r="C293"/>
      <c r="D293"/>
    </row>
    <row r="294" spans="1:5" ht="16" x14ac:dyDescent="0.2">
      <c r="A294" s="1044" t="s">
        <v>973</v>
      </c>
      <c r="B294" s="1045"/>
      <c r="C294" s="1045"/>
      <c r="D294" s="1045"/>
      <c r="E294" s="1046"/>
    </row>
    <row r="295" spans="1:5" x14ac:dyDescent="0.15">
      <c r="A295" s="751" t="s">
        <v>169</v>
      </c>
      <c r="B295" s="44" t="s">
        <v>236</v>
      </c>
      <c r="C295" s="751" t="s">
        <v>237</v>
      </c>
      <c r="D295" s="44" t="s">
        <v>262</v>
      </c>
      <c r="E295" s="801" t="s">
        <v>238</v>
      </c>
    </row>
    <row r="296" spans="1:5" x14ac:dyDescent="0.15">
      <c r="A296" s="751">
        <v>1</v>
      </c>
      <c r="B296" s="263" t="s">
        <v>823</v>
      </c>
      <c r="C296" s="272" t="s">
        <v>974</v>
      </c>
      <c r="D296" s="286">
        <v>47126600</v>
      </c>
      <c r="E296" s="269">
        <v>2782.47</v>
      </c>
    </row>
    <row r="297" spans="1:5" x14ac:dyDescent="0.15">
      <c r="A297" s="751">
        <v>2</v>
      </c>
      <c r="B297" s="263" t="s">
        <v>965</v>
      </c>
      <c r="C297" s="272" t="s">
        <v>966</v>
      </c>
      <c r="D297" s="286">
        <v>15365035</v>
      </c>
      <c r="E297" s="269">
        <v>5158.2879999999996</v>
      </c>
    </row>
    <row r="298" spans="1:5" x14ac:dyDescent="0.15">
      <c r="A298" s="751">
        <v>3</v>
      </c>
      <c r="B298" s="263" t="s">
        <v>937</v>
      </c>
      <c r="C298" s="272" t="s">
        <v>975</v>
      </c>
      <c r="D298" s="286">
        <v>12207462</v>
      </c>
      <c r="E298" s="269">
        <v>14338.23</v>
      </c>
    </row>
    <row r="299" spans="1:5" x14ac:dyDescent="0.15">
      <c r="A299" s="751">
        <v>4</v>
      </c>
      <c r="B299" s="272">
        <v>248</v>
      </c>
      <c r="C299" s="272" t="s">
        <v>976</v>
      </c>
      <c r="D299" s="286">
        <v>12004610</v>
      </c>
      <c r="E299" s="269">
        <v>15691.49</v>
      </c>
    </row>
    <row r="300" spans="1:5" x14ac:dyDescent="0.15">
      <c r="A300" s="751">
        <v>5</v>
      </c>
      <c r="B300" s="263" t="s">
        <v>939</v>
      </c>
      <c r="C300" s="268" t="s">
        <v>967</v>
      </c>
      <c r="D300" s="286">
        <v>9906940</v>
      </c>
      <c r="E300" s="269">
        <v>11740.5</v>
      </c>
    </row>
    <row r="301" spans="1:5" x14ac:dyDescent="0.15">
      <c r="A301" s="751">
        <v>6</v>
      </c>
      <c r="B301" s="272">
        <v>250</v>
      </c>
      <c r="C301" s="268" t="s">
        <v>977</v>
      </c>
      <c r="D301" s="286">
        <v>9506179</v>
      </c>
      <c r="E301" s="269">
        <v>9297.75</v>
      </c>
    </row>
    <row r="302" spans="1:5" x14ac:dyDescent="0.15">
      <c r="A302" s="751">
        <v>7</v>
      </c>
      <c r="B302" s="263" t="s">
        <v>843</v>
      </c>
      <c r="C302" s="268" t="s">
        <v>861</v>
      </c>
      <c r="D302" s="286">
        <v>9320890</v>
      </c>
      <c r="E302" s="269">
        <v>141685.42000000001</v>
      </c>
    </row>
    <row r="303" spans="1:5" x14ac:dyDescent="0.15">
      <c r="A303" s="751">
        <v>8</v>
      </c>
      <c r="B303" s="263" t="s">
        <v>956</v>
      </c>
      <c r="C303" s="268" t="s">
        <v>957</v>
      </c>
      <c r="D303" s="286">
        <v>7170225</v>
      </c>
      <c r="E303" s="269">
        <v>8949.83</v>
      </c>
    </row>
    <row r="304" spans="1:5" x14ac:dyDescent="0.15">
      <c r="A304" s="751">
        <v>9</v>
      </c>
      <c r="B304" s="263" t="s">
        <v>968</v>
      </c>
      <c r="C304" s="289" t="s">
        <v>969</v>
      </c>
      <c r="D304" s="286">
        <v>6810203</v>
      </c>
      <c r="E304" s="269">
        <v>4584.3990000000003</v>
      </c>
    </row>
    <row r="305" spans="1:5" x14ac:dyDescent="0.15">
      <c r="A305" s="751">
        <v>10</v>
      </c>
      <c r="B305" s="263" t="s">
        <v>848</v>
      </c>
      <c r="C305" s="272" t="s">
        <v>859</v>
      </c>
      <c r="D305" s="286">
        <v>6432178</v>
      </c>
      <c r="E305" s="269">
        <v>158329.60000000001</v>
      </c>
    </row>
    <row r="306" spans="1:5" x14ac:dyDescent="0.15">
      <c r="A306"/>
      <c r="B306"/>
      <c r="C306"/>
      <c r="D306"/>
    </row>
    <row r="307" spans="1:5" ht="16" x14ac:dyDescent="0.2">
      <c r="A307" s="1044" t="s">
        <v>978</v>
      </c>
      <c r="B307" s="1045"/>
      <c r="C307" s="1045"/>
      <c r="D307" s="1045"/>
      <c r="E307" s="1046"/>
    </row>
    <row r="308" spans="1:5" x14ac:dyDescent="0.15">
      <c r="A308" s="751" t="s">
        <v>169</v>
      </c>
      <c r="B308" s="44" t="s">
        <v>236</v>
      </c>
      <c r="C308" s="751" t="s">
        <v>261</v>
      </c>
      <c r="D308" s="44" t="s">
        <v>262</v>
      </c>
      <c r="E308" s="801" t="s">
        <v>263</v>
      </c>
    </row>
    <row r="309" spans="1:5" x14ac:dyDescent="0.15">
      <c r="A309" s="751">
        <v>1</v>
      </c>
      <c r="B309" s="263" t="s">
        <v>970</v>
      </c>
      <c r="C309" s="268" t="s">
        <v>971</v>
      </c>
      <c r="D309" s="286">
        <v>24961658</v>
      </c>
      <c r="E309" s="269">
        <v>106.90853583984375</v>
      </c>
    </row>
    <row r="310" spans="1:5" x14ac:dyDescent="0.15">
      <c r="A310" s="751">
        <v>2</v>
      </c>
      <c r="B310" s="263" t="s">
        <v>965</v>
      </c>
      <c r="C310" s="268" t="s">
        <v>966</v>
      </c>
      <c r="D310" s="286">
        <v>22823601</v>
      </c>
      <c r="E310" s="269">
        <v>9062.9296328125001</v>
      </c>
    </row>
    <row r="311" spans="1:5" x14ac:dyDescent="0.15">
      <c r="A311" s="751">
        <v>3</v>
      </c>
      <c r="B311" s="263" t="s">
        <v>937</v>
      </c>
      <c r="C311" s="268" t="s">
        <v>975</v>
      </c>
      <c r="D311" s="286">
        <v>19239372</v>
      </c>
      <c r="E311" s="269">
        <v>22705.279999999999</v>
      </c>
    </row>
    <row r="312" spans="1:5" x14ac:dyDescent="0.15">
      <c r="A312" s="751">
        <v>4</v>
      </c>
      <c r="B312" s="263" t="s">
        <v>979</v>
      </c>
      <c r="C312" s="268" t="s">
        <v>980</v>
      </c>
      <c r="D312" s="286">
        <v>13794053</v>
      </c>
      <c r="E312" s="269">
        <v>46353.120000000003</v>
      </c>
    </row>
    <row r="313" spans="1:5" x14ac:dyDescent="0.15">
      <c r="A313" s="751">
        <v>5</v>
      </c>
      <c r="B313" s="263" t="s">
        <v>949</v>
      </c>
      <c r="C313" s="268" t="s">
        <v>950</v>
      </c>
      <c r="D313" s="286">
        <v>13136109</v>
      </c>
      <c r="E313" s="269">
        <v>21111.94</v>
      </c>
    </row>
    <row r="314" spans="1:5" x14ac:dyDescent="0.15">
      <c r="A314" s="751">
        <v>6</v>
      </c>
      <c r="B314" s="263" t="s">
        <v>939</v>
      </c>
      <c r="C314" s="268" t="s">
        <v>967</v>
      </c>
      <c r="D314" s="286">
        <v>11539969</v>
      </c>
      <c r="E314" s="269">
        <v>13665.43</v>
      </c>
    </row>
    <row r="315" spans="1:5" x14ac:dyDescent="0.15">
      <c r="A315" s="751">
        <v>7</v>
      </c>
      <c r="B315" s="263" t="s">
        <v>843</v>
      </c>
      <c r="C315" s="268" t="s">
        <v>861</v>
      </c>
      <c r="D315" s="286">
        <v>10548705</v>
      </c>
      <c r="E315" s="269">
        <v>272356.18</v>
      </c>
    </row>
    <row r="316" spans="1:5" x14ac:dyDescent="0.15">
      <c r="A316" s="751">
        <v>8</v>
      </c>
      <c r="B316" s="263" t="s">
        <v>956</v>
      </c>
      <c r="C316" s="268" t="s">
        <v>957</v>
      </c>
      <c r="D316" s="286">
        <v>8812313</v>
      </c>
      <c r="E316" s="269">
        <v>11632.24</v>
      </c>
    </row>
    <row r="317" spans="1:5" x14ac:dyDescent="0.15">
      <c r="A317" s="751">
        <v>9</v>
      </c>
      <c r="B317" s="263" t="s">
        <v>981</v>
      </c>
      <c r="C317" s="268" t="s">
        <v>982</v>
      </c>
      <c r="D317" s="286">
        <v>8470895</v>
      </c>
      <c r="E317" s="269">
        <v>1340.7070565429688</v>
      </c>
    </row>
    <row r="318" spans="1:5" ht="14" x14ac:dyDescent="0.15">
      <c r="A318" s="751">
        <v>10</v>
      </c>
      <c r="B318" s="272">
        <v>248</v>
      </c>
      <c r="C318" s="770" t="s">
        <v>976</v>
      </c>
      <c r="D318" s="286">
        <v>8022077</v>
      </c>
      <c r="E318" s="269">
        <v>18781.63</v>
      </c>
    </row>
    <row r="319" spans="1:5" x14ac:dyDescent="0.15">
      <c r="A319" s="773"/>
      <c r="B319"/>
      <c r="C319" s="212"/>
      <c r="E319" s="265"/>
    </row>
    <row r="320" spans="1:5" ht="16" x14ac:dyDescent="0.2">
      <c r="A320" s="1044" t="s">
        <v>983</v>
      </c>
      <c r="B320" s="1045"/>
      <c r="C320" s="1045"/>
      <c r="D320" s="1045"/>
      <c r="E320" s="1046"/>
    </row>
    <row r="321" spans="1:5" x14ac:dyDescent="0.15">
      <c r="A321" s="751" t="s">
        <v>169</v>
      </c>
      <c r="B321" s="44" t="s">
        <v>236</v>
      </c>
      <c r="C321" s="751" t="s">
        <v>261</v>
      </c>
      <c r="D321" s="44" t="s">
        <v>262</v>
      </c>
      <c r="E321" s="801" t="s">
        <v>263</v>
      </c>
    </row>
    <row r="322" spans="1:5" ht="14" x14ac:dyDescent="0.15">
      <c r="A322" s="751">
        <v>1</v>
      </c>
      <c r="B322" s="272" t="s">
        <v>965</v>
      </c>
      <c r="C322" s="770" t="s">
        <v>966</v>
      </c>
      <c r="D322" s="286">
        <v>29844606</v>
      </c>
      <c r="E322" s="269">
        <v>11780.851087988282</v>
      </c>
    </row>
    <row r="323" spans="1:5" x14ac:dyDescent="0.15">
      <c r="A323" s="751">
        <v>2</v>
      </c>
      <c r="B323" s="263" t="s">
        <v>970</v>
      </c>
      <c r="C323" s="272" t="s">
        <v>971</v>
      </c>
      <c r="D323" s="286">
        <v>17669010</v>
      </c>
      <c r="E323" s="269">
        <v>65.004666015625006</v>
      </c>
    </row>
    <row r="324" spans="1:5" x14ac:dyDescent="0.15">
      <c r="A324" s="751">
        <v>3</v>
      </c>
      <c r="B324" s="263" t="s">
        <v>956</v>
      </c>
      <c r="C324" s="263" t="s">
        <v>957</v>
      </c>
      <c r="D324" s="286">
        <v>17276942</v>
      </c>
      <c r="E324" s="269">
        <v>27756.79</v>
      </c>
    </row>
    <row r="325" spans="1:5" x14ac:dyDescent="0.15">
      <c r="A325" s="751">
        <v>4</v>
      </c>
      <c r="B325" s="263" t="s">
        <v>937</v>
      </c>
      <c r="C325" s="289" t="s">
        <v>975</v>
      </c>
      <c r="D325" s="286">
        <v>16172906</v>
      </c>
      <c r="E325" s="269">
        <v>18844.099999999999</v>
      </c>
    </row>
    <row r="326" spans="1:5" x14ac:dyDescent="0.15">
      <c r="A326" s="751">
        <v>5</v>
      </c>
      <c r="B326" s="263" t="s">
        <v>939</v>
      </c>
      <c r="C326" s="289" t="s">
        <v>967</v>
      </c>
      <c r="D326" s="286">
        <v>13195856</v>
      </c>
      <c r="E326" s="269">
        <v>15827.18</v>
      </c>
    </row>
    <row r="327" spans="1:5" x14ac:dyDescent="0.15">
      <c r="A327" s="751">
        <v>6</v>
      </c>
      <c r="B327" s="263" t="s">
        <v>984</v>
      </c>
      <c r="C327" s="263" t="s">
        <v>985</v>
      </c>
      <c r="D327" s="286">
        <v>13095069</v>
      </c>
      <c r="E327" s="269">
        <v>89816.26</v>
      </c>
    </row>
    <row r="328" spans="1:5" x14ac:dyDescent="0.15">
      <c r="A328" s="751">
        <v>7</v>
      </c>
      <c r="B328" s="263" t="s">
        <v>949</v>
      </c>
      <c r="C328" s="263" t="s">
        <v>950</v>
      </c>
      <c r="D328" s="286">
        <v>12975075</v>
      </c>
      <c r="E328" s="269">
        <v>17416.080000000002</v>
      </c>
    </row>
    <row r="329" spans="1:5" x14ac:dyDescent="0.15">
      <c r="A329" s="751">
        <v>8</v>
      </c>
      <c r="B329" s="263" t="s">
        <v>986</v>
      </c>
      <c r="C329" s="263" t="s">
        <v>987</v>
      </c>
      <c r="D329" s="286">
        <v>12242371</v>
      </c>
      <c r="E329" s="269">
        <v>18612.650000000001</v>
      </c>
    </row>
    <row r="330" spans="1:5" x14ac:dyDescent="0.15">
      <c r="A330" s="751">
        <v>9</v>
      </c>
      <c r="B330" s="263" t="s">
        <v>871</v>
      </c>
      <c r="C330" s="263" t="s">
        <v>872</v>
      </c>
      <c r="D330" s="286">
        <v>11973896</v>
      </c>
      <c r="E330" s="269">
        <v>95156.49</v>
      </c>
    </row>
    <row r="331" spans="1:5" x14ac:dyDescent="0.15">
      <c r="A331" s="751">
        <v>10</v>
      </c>
      <c r="B331" s="263" t="s">
        <v>988</v>
      </c>
      <c r="C331" s="263" t="s">
        <v>989</v>
      </c>
      <c r="D331" s="286">
        <v>11513184</v>
      </c>
      <c r="E331" s="269">
        <v>4025.5542292968748</v>
      </c>
    </row>
    <row r="332" spans="1:5" x14ac:dyDescent="0.15">
      <c r="A332" s="773"/>
      <c r="B332"/>
      <c r="C332"/>
      <c r="D332"/>
    </row>
    <row r="333" spans="1:5" ht="16" x14ac:dyDescent="0.2">
      <c r="A333" s="1044" t="s">
        <v>990</v>
      </c>
      <c r="B333" s="1045"/>
      <c r="C333" s="1045"/>
      <c r="D333" s="1045"/>
      <c r="E333" s="1046"/>
    </row>
    <row r="334" spans="1:5" x14ac:dyDescent="0.15">
      <c r="A334" s="751" t="s">
        <v>169</v>
      </c>
      <c r="B334" s="44" t="s">
        <v>236</v>
      </c>
      <c r="C334" s="751" t="s">
        <v>261</v>
      </c>
      <c r="D334" s="44" t="s">
        <v>262</v>
      </c>
      <c r="E334" s="801" t="s">
        <v>263</v>
      </c>
    </row>
    <row r="335" spans="1:5" x14ac:dyDescent="0.15">
      <c r="A335" s="751">
        <v>1</v>
      </c>
      <c r="B335" s="263" t="s">
        <v>965</v>
      </c>
      <c r="C335" s="263" t="s">
        <v>966</v>
      </c>
      <c r="D335" s="286">
        <v>28919111</v>
      </c>
      <c r="E335" s="269">
        <v>12842.113461230469</v>
      </c>
    </row>
    <row r="336" spans="1:5" x14ac:dyDescent="0.15">
      <c r="A336" s="751">
        <v>2</v>
      </c>
      <c r="B336" s="263" t="s">
        <v>956</v>
      </c>
      <c r="C336" s="263" t="s">
        <v>957</v>
      </c>
      <c r="D336" s="286">
        <v>25323244</v>
      </c>
      <c r="E336" s="269">
        <v>53091.72</v>
      </c>
    </row>
    <row r="337" spans="1:5" x14ac:dyDescent="0.15">
      <c r="A337" s="751">
        <v>3</v>
      </c>
      <c r="B337" s="263" t="s">
        <v>986</v>
      </c>
      <c r="C337" s="263" t="s">
        <v>987</v>
      </c>
      <c r="D337" s="286">
        <v>20555802</v>
      </c>
      <c r="E337" s="269">
        <v>27881.16</v>
      </c>
    </row>
    <row r="338" spans="1:5" x14ac:dyDescent="0.15">
      <c r="A338" s="751">
        <v>4</v>
      </c>
      <c r="B338" s="263" t="s">
        <v>871</v>
      </c>
      <c r="C338" s="263" t="s">
        <v>872</v>
      </c>
      <c r="D338" s="286">
        <v>19053338</v>
      </c>
      <c r="E338" s="269">
        <v>142137.39000000001</v>
      </c>
    </row>
    <row r="339" spans="1:5" x14ac:dyDescent="0.15">
      <c r="A339" s="751">
        <v>5</v>
      </c>
      <c r="B339" s="263" t="s">
        <v>991</v>
      </c>
      <c r="C339" s="263" t="s">
        <v>992</v>
      </c>
      <c r="D339" s="286">
        <v>16873392</v>
      </c>
      <c r="E339" s="269">
        <v>951.32</v>
      </c>
    </row>
    <row r="340" spans="1:5" x14ac:dyDescent="0.15">
      <c r="A340" s="751">
        <v>6</v>
      </c>
      <c r="B340" s="263" t="s">
        <v>949</v>
      </c>
      <c r="C340" s="263" t="s">
        <v>950</v>
      </c>
      <c r="D340" s="286">
        <v>16458995</v>
      </c>
      <c r="E340" s="269">
        <v>31694.880000000001</v>
      </c>
    </row>
    <row r="341" spans="1:5" x14ac:dyDescent="0.15">
      <c r="A341" s="751">
        <v>7</v>
      </c>
      <c r="B341" s="263" t="s">
        <v>937</v>
      </c>
      <c r="C341" s="289" t="s">
        <v>975</v>
      </c>
      <c r="D341" s="286">
        <v>15387273</v>
      </c>
      <c r="E341" s="269">
        <v>17264.45</v>
      </c>
    </row>
    <row r="342" spans="1:5" x14ac:dyDescent="0.15">
      <c r="A342" s="751">
        <v>8</v>
      </c>
      <c r="B342" s="263" t="s">
        <v>993</v>
      </c>
      <c r="C342" s="263" t="s">
        <v>994</v>
      </c>
      <c r="D342" s="286">
        <v>12222989</v>
      </c>
      <c r="E342" s="269">
        <v>29765.81</v>
      </c>
    </row>
    <row r="343" spans="1:5" x14ac:dyDescent="0.15">
      <c r="A343" s="751">
        <v>9</v>
      </c>
      <c r="B343" s="263" t="s">
        <v>995</v>
      </c>
      <c r="C343" s="263" t="s">
        <v>996</v>
      </c>
      <c r="D343" s="286">
        <v>12050596</v>
      </c>
      <c r="E343" s="269">
        <v>431.6720498046875</v>
      </c>
    </row>
    <row r="344" spans="1:5" x14ac:dyDescent="0.15">
      <c r="A344" s="751">
        <v>10</v>
      </c>
      <c r="B344" s="263" t="s">
        <v>939</v>
      </c>
      <c r="C344" s="289" t="s">
        <v>967</v>
      </c>
      <c r="D344" s="286">
        <v>11394147</v>
      </c>
      <c r="E344" s="269">
        <v>13304.16</v>
      </c>
    </row>
    <row r="345" spans="1:5" x14ac:dyDescent="0.15">
      <c r="A345" s="773"/>
      <c r="B345"/>
      <c r="C345"/>
      <c r="E345" s="265"/>
    </row>
    <row r="346" spans="1:5" ht="16" x14ac:dyDescent="0.2">
      <c r="A346" s="1044" t="s">
        <v>997</v>
      </c>
      <c r="B346" s="1045"/>
      <c r="C346" s="1045"/>
      <c r="D346" s="1045"/>
      <c r="E346" s="1046"/>
    </row>
    <row r="347" spans="1:5" x14ac:dyDescent="0.15">
      <c r="A347" s="751" t="s">
        <v>169</v>
      </c>
      <c r="B347" s="44" t="s">
        <v>236</v>
      </c>
      <c r="C347" s="751" t="s">
        <v>261</v>
      </c>
      <c r="D347" s="44" t="s">
        <v>262</v>
      </c>
      <c r="E347" s="801" t="s">
        <v>263</v>
      </c>
    </row>
    <row r="348" spans="1:5" x14ac:dyDescent="0.15">
      <c r="A348" s="751">
        <v>1</v>
      </c>
      <c r="B348" s="263" t="s">
        <v>871</v>
      </c>
      <c r="C348" s="263" t="s">
        <v>872</v>
      </c>
      <c r="D348" s="286">
        <v>51046105</v>
      </c>
      <c r="E348" s="269">
        <v>114732.58</v>
      </c>
    </row>
    <row r="349" spans="1:5" x14ac:dyDescent="0.15">
      <c r="A349" s="751">
        <v>2</v>
      </c>
      <c r="B349" s="263" t="s">
        <v>965</v>
      </c>
      <c r="C349" s="263" t="s">
        <v>966</v>
      </c>
      <c r="D349" s="286">
        <v>39740493</v>
      </c>
      <c r="E349" s="269">
        <v>18259.095474511701</v>
      </c>
    </row>
    <row r="350" spans="1:5" x14ac:dyDescent="0.15">
      <c r="A350" s="751">
        <v>3</v>
      </c>
      <c r="B350" s="263" t="s">
        <v>939</v>
      </c>
      <c r="C350" s="289" t="s">
        <v>967</v>
      </c>
      <c r="D350" s="286">
        <v>34267640</v>
      </c>
      <c r="E350" s="269">
        <v>61498.6</v>
      </c>
    </row>
    <row r="351" spans="1:5" x14ac:dyDescent="0.15">
      <c r="A351" s="751">
        <v>4</v>
      </c>
      <c r="B351" s="263" t="s">
        <v>998</v>
      </c>
      <c r="C351" s="263" t="s">
        <v>999</v>
      </c>
      <c r="D351" s="286">
        <v>24826841</v>
      </c>
      <c r="E351" s="269">
        <v>3656.01</v>
      </c>
    </row>
    <row r="352" spans="1:5" x14ac:dyDescent="0.15">
      <c r="A352" s="751">
        <v>5</v>
      </c>
      <c r="B352" s="263" t="s">
        <v>956</v>
      </c>
      <c r="C352" s="263" t="s">
        <v>957</v>
      </c>
      <c r="D352" s="286">
        <v>24255307</v>
      </c>
      <c r="E352" s="269">
        <v>53109.74</v>
      </c>
    </row>
    <row r="353" spans="1:5" x14ac:dyDescent="0.15">
      <c r="A353" s="751">
        <v>6</v>
      </c>
      <c r="B353" s="263" t="s">
        <v>991</v>
      </c>
      <c r="C353" s="263" t="s">
        <v>992</v>
      </c>
      <c r="D353" s="286">
        <v>21274787</v>
      </c>
      <c r="E353" s="269">
        <v>1063.04</v>
      </c>
    </row>
    <row r="354" spans="1:5" x14ac:dyDescent="0.15">
      <c r="A354" s="751">
        <v>7</v>
      </c>
      <c r="B354" s="263" t="s">
        <v>1000</v>
      </c>
      <c r="C354" s="263" t="s">
        <v>1001</v>
      </c>
      <c r="D354" s="286">
        <v>21092187</v>
      </c>
      <c r="E354" s="269">
        <v>6932.64</v>
      </c>
    </row>
    <row r="355" spans="1:5" x14ac:dyDescent="0.15">
      <c r="A355" s="751">
        <v>8</v>
      </c>
      <c r="B355" s="263" t="s">
        <v>986</v>
      </c>
      <c r="C355" s="263" t="s">
        <v>987</v>
      </c>
      <c r="D355" s="286">
        <v>20844102</v>
      </c>
      <c r="E355" s="269">
        <v>28965.37</v>
      </c>
    </row>
    <row r="356" spans="1:5" x14ac:dyDescent="0.15">
      <c r="A356" s="751">
        <v>9</v>
      </c>
      <c r="B356" s="263" t="s">
        <v>937</v>
      </c>
      <c r="C356" s="289" t="s">
        <v>975</v>
      </c>
      <c r="D356" s="286">
        <v>20516923</v>
      </c>
      <c r="E356" s="269">
        <v>21358.48</v>
      </c>
    </row>
    <row r="357" spans="1:5" x14ac:dyDescent="0.15">
      <c r="A357" s="751">
        <v>10</v>
      </c>
      <c r="B357" s="263" t="s">
        <v>995</v>
      </c>
      <c r="C357" s="263" t="s">
        <v>996</v>
      </c>
      <c r="D357" s="286">
        <v>13015846</v>
      </c>
      <c r="E357" s="269">
        <v>566.53351474609303</v>
      </c>
    </row>
    <row r="358" spans="1:5" x14ac:dyDescent="0.15">
      <c r="A358"/>
      <c r="B358"/>
      <c r="C358"/>
      <c r="D358"/>
    </row>
    <row r="359" spans="1:5" ht="16" x14ac:dyDescent="0.2">
      <c r="A359" s="1044" t="s">
        <v>1002</v>
      </c>
      <c r="B359" s="1045"/>
      <c r="C359" s="1045"/>
      <c r="D359" s="1045"/>
      <c r="E359" s="1046"/>
    </row>
    <row r="360" spans="1:5" ht="14" x14ac:dyDescent="0.15">
      <c r="A360" s="751" t="s">
        <v>169</v>
      </c>
      <c r="B360" s="39" t="s">
        <v>236</v>
      </c>
      <c r="C360" s="40" t="s">
        <v>261</v>
      </c>
      <c r="D360" s="39" t="s">
        <v>262</v>
      </c>
      <c r="E360" s="753" t="s">
        <v>263</v>
      </c>
    </row>
    <row r="361" spans="1:5" ht="14" x14ac:dyDescent="0.15">
      <c r="A361" s="40">
        <v>1</v>
      </c>
      <c r="B361" s="38" t="s">
        <v>871</v>
      </c>
      <c r="C361" s="263" t="s">
        <v>872</v>
      </c>
      <c r="D361" s="101">
        <v>156274156</v>
      </c>
      <c r="E361" s="774">
        <v>154615.41673967399</v>
      </c>
    </row>
    <row r="362" spans="1:5" ht="14" x14ac:dyDescent="0.15">
      <c r="A362" s="40">
        <v>2</v>
      </c>
      <c r="B362" s="38" t="s">
        <v>965</v>
      </c>
      <c r="C362" s="170" t="s">
        <v>966</v>
      </c>
      <c r="D362" s="101">
        <v>43841314</v>
      </c>
      <c r="E362" s="774">
        <v>19700.5781418234</v>
      </c>
    </row>
    <row r="363" spans="1:5" ht="14" x14ac:dyDescent="0.15">
      <c r="A363" s="40">
        <v>3</v>
      </c>
      <c r="B363" s="38" t="s">
        <v>1003</v>
      </c>
      <c r="C363" s="170" t="s">
        <v>1004</v>
      </c>
      <c r="D363" s="101">
        <v>34827539</v>
      </c>
      <c r="E363" s="774">
        <v>58496.911023476132</v>
      </c>
    </row>
    <row r="364" spans="1:5" ht="14" x14ac:dyDescent="0.15">
      <c r="A364" s="40">
        <v>4</v>
      </c>
      <c r="B364" s="38" t="s">
        <v>986</v>
      </c>
      <c r="C364" s="170" t="s">
        <v>987</v>
      </c>
      <c r="D364" s="101">
        <v>34191347</v>
      </c>
      <c r="E364" s="774">
        <v>39174.5310987345</v>
      </c>
    </row>
    <row r="365" spans="1:5" ht="14" x14ac:dyDescent="0.15">
      <c r="A365" s="40">
        <v>5</v>
      </c>
      <c r="B365" s="38" t="s">
        <v>937</v>
      </c>
      <c r="C365" s="170" t="s">
        <v>975</v>
      </c>
      <c r="D365" s="101">
        <v>28465985</v>
      </c>
      <c r="E365" s="774">
        <v>42521.468939030499</v>
      </c>
    </row>
    <row r="366" spans="1:5" ht="14" x14ac:dyDescent="0.15">
      <c r="A366" s="40">
        <v>6</v>
      </c>
      <c r="B366" s="38" t="s">
        <v>1005</v>
      </c>
      <c r="C366" s="170" t="s">
        <v>1006</v>
      </c>
      <c r="D366" s="101">
        <v>23475021</v>
      </c>
      <c r="E366" s="774">
        <v>35998.955197973082</v>
      </c>
    </row>
    <row r="367" spans="1:5" ht="14" x14ac:dyDescent="0.15">
      <c r="A367" s="40">
        <v>7</v>
      </c>
      <c r="B367" s="38" t="s">
        <v>939</v>
      </c>
      <c r="C367" s="170" t="s">
        <v>967</v>
      </c>
      <c r="D367" s="101">
        <v>21496377</v>
      </c>
      <c r="E367" s="774">
        <v>32553.784273294728</v>
      </c>
    </row>
    <row r="368" spans="1:5" ht="14" x14ac:dyDescent="0.15">
      <c r="A368" s="40">
        <v>8</v>
      </c>
      <c r="B368" s="38" t="s">
        <v>956</v>
      </c>
      <c r="C368" s="170" t="s">
        <v>957</v>
      </c>
      <c r="D368" s="101">
        <v>18120743</v>
      </c>
      <c r="E368" s="774">
        <v>51735.613265655003</v>
      </c>
    </row>
    <row r="369" spans="1:5" ht="14" x14ac:dyDescent="0.15">
      <c r="A369" s="40">
        <v>9</v>
      </c>
      <c r="B369" s="38" t="s">
        <v>995</v>
      </c>
      <c r="C369" s="170" t="s">
        <v>996</v>
      </c>
      <c r="D369" s="101">
        <v>17102848</v>
      </c>
      <c r="E369" s="774">
        <v>700.96587290149103</v>
      </c>
    </row>
    <row r="370" spans="1:5" ht="14" x14ac:dyDescent="0.15">
      <c r="A370" s="40">
        <v>10</v>
      </c>
      <c r="B370" s="38" t="s">
        <v>991</v>
      </c>
      <c r="C370" s="170" t="s">
        <v>992</v>
      </c>
      <c r="D370" s="101">
        <v>16740616</v>
      </c>
      <c r="E370" s="774">
        <v>1710.9792967420001</v>
      </c>
    </row>
    <row r="371" spans="1:5" x14ac:dyDescent="0.15">
      <c r="A371"/>
      <c r="B371"/>
      <c r="C371"/>
      <c r="D371"/>
    </row>
    <row r="372" spans="1:5" ht="16" x14ac:dyDescent="0.2">
      <c r="A372" s="1044" t="s">
        <v>1007</v>
      </c>
      <c r="B372" s="1045"/>
      <c r="C372" s="1045"/>
      <c r="D372" s="1045"/>
      <c r="E372" s="1046"/>
    </row>
    <row r="373" spans="1:5" ht="14" x14ac:dyDescent="0.15">
      <c r="A373" s="751" t="s">
        <v>169</v>
      </c>
      <c r="B373" s="39" t="s">
        <v>236</v>
      </c>
      <c r="C373" s="40" t="s">
        <v>261</v>
      </c>
      <c r="D373" s="39" t="s">
        <v>262</v>
      </c>
      <c r="E373" s="753" t="s">
        <v>263</v>
      </c>
    </row>
    <row r="374" spans="1:5" ht="14" x14ac:dyDescent="0.15">
      <c r="A374" s="40">
        <v>1</v>
      </c>
      <c r="B374" s="38" t="s">
        <v>871</v>
      </c>
      <c r="C374" s="263" t="s">
        <v>872</v>
      </c>
      <c r="D374" s="101">
        <v>79021668</v>
      </c>
      <c r="E374" s="774">
        <v>138703.784636828</v>
      </c>
    </row>
    <row r="375" spans="1:5" ht="14" x14ac:dyDescent="0.15">
      <c r="A375" s="40">
        <v>2</v>
      </c>
      <c r="B375" s="38" t="s">
        <v>965</v>
      </c>
      <c r="C375" s="170" t="s">
        <v>966</v>
      </c>
      <c r="D375" s="101">
        <v>61698017</v>
      </c>
      <c r="E375" s="774">
        <v>24634.493798705698</v>
      </c>
    </row>
    <row r="376" spans="1:5" ht="14" x14ac:dyDescent="0.15">
      <c r="A376" s="40">
        <v>3</v>
      </c>
      <c r="B376" s="38" t="s">
        <v>986</v>
      </c>
      <c r="C376" s="170" t="s">
        <v>987</v>
      </c>
      <c r="D376" s="101">
        <v>36127605</v>
      </c>
      <c r="E376" s="774">
        <v>43378.644197227397</v>
      </c>
    </row>
    <row r="377" spans="1:5" ht="14" x14ac:dyDescent="0.15">
      <c r="A377" s="40">
        <v>4</v>
      </c>
      <c r="B377" s="38" t="s">
        <v>1003</v>
      </c>
      <c r="C377" s="170" t="s">
        <v>1004</v>
      </c>
      <c r="D377" s="101">
        <v>29779125</v>
      </c>
      <c r="E377" s="774">
        <v>56304.404286751444</v>
      </c>
    </row>
    <row r="378" spans="1:5" ht="14" x14ac:dyDescent="0.15">
      <c r="A378" s="40">
        <v>5</v>
      </c>
      <c r="B378" s="38" t="s">
        <v>949</v>
      </c>
      <c r="C378" s="170" t="s">
        <v>950</v>
      </c>
      <c r="D378" s="101">
        <v>26431635</v>
      </c>
      <c r="E378" s="774">
        <v>19210.120307651301</v>
      </c>
    </row>
    <row r="379" spans="1:5" ht="14" x14ac:dyDescent="0.15">
      <c r="A379" s="40">
        <v>6</v>
      </c>
      <c r="B379" s="38" t="s">
        <v>956</v>
      </c>
      <c r="C379" s="170" t="s">
        <v>957</v>
      </c>
      <c r="D379" s="101">
        <v>24782980</v>
      </c>
      <c r="E379" s="774">
        <v>44565.891134066449</v>
      </c>
    </row>
    <row r="380" spans="1:5" ht="14" x14ac:dyDescent="0.15">
      <c r="A380" s="40">
        <v>7</v>
      </c>
      <c r="B380" s="38" t="s">
        <v>968</v>
      </c>
      <c r="C380" s="170" t="s">
        <v>969</v>
      </c>
      <c r="D380" s="101">
        <v>24364827</v>
      </c>
      <c r="E380" s="774">
        <v>29416.414307565399</v>
      </c>
    </row>
    <row r="381" spans="1:5" ht="14" x14ac:dyDescent="0.15">
      <c r="A381" s="40">
        <v>8</v>
      </c>
      <c r="B381" s="38" t="s">
        <v>991</v>
      </c>
      <c r="C381" s="170" t="s">
        <v>992</v>
      </c>
      <c r="D381" s="101">
        <v>23317839</v>
      </c>
      <c r="E381" s="774">
        <v>3730.56477037165</v>
      </c>
    </row>
    <row r="382" spans="1:5" ht="28" x14ac:dyDescent="0.15">
      <c r="A382" s="40">
        <v>9</v>
      </c>
      <c r="B382" s="38" t="s">
        <v>1008</v>
      </c>
      <c r="C382" s="170" t="s">
        <v>1009</v>
      </c>
      <c r="D382" s="101">
        <v>22878252</v>
      </c>
      <c r="E382" s="774">
        <v>176759.91550470699</v>
      </c>
    </row>
    <row r="383" spans="1:5" ht="14" x14ac:dyDescent="0.15">
      <c r="A383" s="40">
        <v>10</v>
      </c>
      <c r="B383" s="38" t="s">
        <v>937</v>
      </c>
      <c r="C383" s="170" t="s">
        <v>1010</v>
      </c>
      <c r="D383" s="101">
        <v>22345069</v>
      </c>
      <c r="E383" s="774">
        <v>24607.603147198348</v>
      </c>
    </row>
    <row r="385" spans="1:5" ht="16" x14ac:dyDescent="0.2">
      <c r="A385" s="1044" t="s">
        <v>1011</v>
      </c>
      <c r="B385" s="1045"/>
      <c r="C385" s="1045"/>
      <c r="D385" s="1045"/>
      <c r="E385" s="1046"/>
    </row>
    <row r="386" spans="1:5" ht="14" x14ac:dyDescent="0.15">
      <c r="A386" s="751" t="s">
        <v>169</v>
      </c>
      <c r="B386" s="39" t="s">
        <v>236</v>
      </c>
      <c r="C386" s="40" t="s">
        <v>261</v>
      </c>
      <c r="D386" s="39" t="s">
        <v>262</v>
      </c>
      <c r="E386" s="753" t="s">
        <v>263</v>
      </c>
    </row>
    <row r="387" spans="1:5" ht="14" x14ac:dyDescent="0.15">
      <c r="A387" s="40">
        <v>1</v>
      </c>
      <c r="B387" s="38" t="s">
        <v>1012</v>
      </c>
      <c r="C387" s="263" t="s">
        <v>1013</v>
      </c>
      <c r="D387" s="101">
        <v>83986418</v>
      </c>
      <c r="E387" s="774">
        <v>19862.4528385661</v>
      </c>
    </row>
    <row r="388" spans="1:5" ht="14" x14ac:dyDescent="0.15">
      <c r="A388" s="40">
        <v>2</v>
      </c>
      <c r="B388" s="38" t="s">
        <v>965</v>
      </c>
      <c r="C388" s="170" t="s">
        <v>966</v>
      </c>
      <c r="D388" s="101">
        <v>61858748</v>
      </c>
      <c r="E388" s="774">
        <v>22130.217754843601</v>
      </c>
    </row>
    <row r="389" spans="1:5" ht="14" x14ac:dyDescent="0.15">
      <c r="A389" s="40">
        <v>3</v>
      </c>
      <c r="B389" s="38" t="s">
        <v>970</v>
      </c>
      <c r="C389" s="170" t="s">
        <v>971</v>
      </c>
      <c r="D389" s="101">
        <v>41730776</v>
      </c>
      <c r="E389" s="774">
        <v>105.39634930063001</v>
      </c>
    </row>
    <row r="390" spans="1:5" ht="14" x14ac:dyDescent="0.15">
      <c r="A390" s="40">
        <v>4</v>
      </c>
      <c r="B390" s="38" t="s">
        <v>986</v>
      </c>
      <c r="C390" s="170" t="s">
        <v>987</v>
      </c>
      <c r="D390" s="101">
        <v>28392879</v>
      </c>
      <c r="E390" s="774">
        <v>39398.268786398599</v>
      </c>
    </row>
    <row r="391" spans="1:5" ht="14" x14ac:dyDescent="0.15">
      <c r="A391" s="40">
        <v>5</v>
      </c>
      <c r="B391" s="38" t="s">
        <v>853</v>
      </c>
      <c r="C391" s="170" t="s">
        <v>854</v>
      </c>
      <c r="D391" s="101">
        <v>26371984</v>
      </c>
      <c r="E391" s="774">
        <v>729258.33458006126</v>
      </c>
    </row>
    <row r="392" spans="1:5" ht="28" x14ac:dyDescent="0.15">
      <c r="A392" s="40">
        <v>6</v>
      </c>
      <c r="B392" s="38" t="s">
        <v>1008</v>
      </c>
      <c r="C392" s="170" t="s">
        <v>1009</v>
      </c>
      <c r="D392" s="101">
        <v>18624144</v>
      </c>
      <c r="E392" s="774">
        <v>267435.92744638002</v>
      </c>
    </row>
    <row r="393" spans="1:5" ht="14" x14ac:dyDescent="0.15">
      <c r="A393" s="40">
        <v>7</v>
      </c>
      <c r="B393" s="38" t="s">
        <v>1003</v>
      </c>
      <c r="C393" s="170" t="s">
        <v>1004</v>
      </c>
      <c r="D393" s="101">
        <v>18045832</v>
      </c>
      <c r="E393" s="774">
        <v>36450.548845692458</v>
      </c>
    </row>
    <row r="394" spans="1:5" ht="14" x14ac:dyDescent="0.15">
      <c r="A394" s="40">
        <v>8</v>
      </c>
      <c r="B394" s="38" t="s">
        <v>956</v>
      </c>
      <c r="C394" s="170" t="s">
        <v>957</v>
      </c>
      <c r="D394" s="101">
        <v>17745518</v>
      </c>
      <c r="E394" s="774">
        <v>28686.0179706737</v>
      </c>
    </row>
    <row r="395" spans="1:5" ht="14" x14ac:dyDescent="0.15">
      <c r="A395" s="40">
        <v>9</v>
      </c>
      <c r="B395" s="38" t="s">
        <v>1000</v>
      </c>
      <c r="C395" s="170" t="s">
        <v>1001</v>
      </c>
      <c r="D395" s="101">
        <v>15524038</v>
      </c>
      <c r="E395" s="774">
        <v>36496.146870997698</v>
      </c>
    </row>
    <row r="396" spans="1:5" ht="14" x14ac:dyDescent="0.15">
      <c r="A396" s="40">
        <v>10</v>
      </c>
      <c r="B396" s="38" t="s">
        <v>968</v>
      </c>
      <c r="C396" s="170" t="s">
        <v>969</v>
      </c>
      <c r="D396" s="101">
        <v>13470667</v>
      </c>
      <c r="E396" s="774">
        <v>18747.948906420701</v>
      </c>
    </row>
    <row r="397" spans="1:5" x14ac:dyDescent="0.15">
      <c r="A397" s="164"/>
      <c r="B397" s="56"/>
      <c r="C397" s="2"/>
      <c r="D397" s="89"/>
      <c r="E397" s="775"/>
    </row>
    <row r="398" spans="1:5" ht="16" x14ac:dyDescent="0.2">
      <c r="A398" s="1040" t="s">
        <v>1014</v>
      </c>
      <c r="B398" s="1041"/>
      <c r="C398" s="1041"/>
      <c r="D398" s="1041"/>
      <c r="E398" s="1042"/>
    </row>
    <row r="399" spans="1:5" ht="14" x14ac:dyDescent="0.15">
      <c r="A399" s="781" t="s">
        <v>169</v>
      </c>
      <c r="B399" s="55" t="s">
        <v>236</v>
      </c>
      <c r="C399" s="55" t="s">
        <v>261</v>
      </c>
      <c r="D399" s="55" t="s">
        <v>262</v>
      </c>
      <c r="E399" s="54" t="s">
        <v>263</v>
      </c>
    </row>
    <row r="400" spans="1:5" ht="14" x14ac:dyDescent="0.15">
      <c r="A400" s="55">
        <v>1</v>
      </c>
      <c r="B400" s="782" t="s">
        <v>965</v>
      </c>
      <c r="C400" s="802" t="s">
        <v>966</v>
      </c>
      <c r="D400" s="785">
        <v>54345193</v>
      </c>
      <c r="E400" s="784">
        <v>26445.9624078208</v>
      </c>
    </row>
    <row r="401" spans="1:16" ht="14" x14ac:dyDescent="0.15">
      <c r="A401" s="55">
        <v>2</v>
      </c>
      <c r="B401" s="782" t="s">
        <v>986</v>
      </c>
      <c r="C401" s="783" t="s">
        <v>987</v>
      </c>
      <c r="D401" s="785">
        <v>42191186</v>
      </c>
      <c r="E401" s="784">
        <v>68622.826720035606</v>
      </c>
    </row>
    <row r="402" spans="1:16" ht="14" x14ac:dyDescent="0.15">
      <c r="A402" s="55">
        <v>3</v>
      </c>
      <c r="B402" s="782" t="s">
        <v>995</v>
      </c>
      <c r="C402" s="783" t="s">
        <v>996</v>
      </c>
      <c r="D402" s="785">
        <v>27055478</v>
      </c>
      <c r="E402" s="784">
        <v>666.2029130226</v>
      </c>
    </row>
    <row r="403" spans="1:16" ht="14" x14ac:dyDescent="0.15">
      <c r="A403" s="55">
        <v>4</v>
      </c>
      <c r="B403" s="782" t="s">
        <v>1003</v>
      </c>
      <c r="C403" s="783" t="s">
        <v>1004</v>
      </c>
      <c r="D403" s="785">
        <v>25472039</v>
      </c>
      <c r="E403" s="784">
        <v>53581.791571218455</v>
      </c>
    </row>
    <row r="404" spans="1:16" ht="14" x14ac:dyDescent="0.15">
      <c r="A404" s="55">
        <v>5</v>
      </c>
      <c r="B404" s="782" t="s">
        <v>970</v>
      </c>
      <c r="C404" s="783" t="s">
        <v>971</v>
      </c>
      <c r="D404" s="785">
        <v>22008656</v>
      </c>
      <c r="E404" s="784">
        <v>96.788221632130401</v>
      </c>
    </row>
    <row r="405" spans="1:16" ht="14" x14ac:dyDescent="0.15">
      <c r="A405" s="55">
        <v>6</v>
      </c>
      <c r="B405" s="782" t="s">
        <v>1012</v>
      </c>
      <c r="C405" s="783" t="s">
        <v>1013</v>
      </c>
      <c r="D405" s="785">
        <v>20569036</v>
      </c>
      <c r="E405" s="784">
        <v>2320.1327329343098</v>
      </c>
      <c r="P405" t="s">
        <v>1025</v>
      </c>
    </row>
    <row r="406" spans="1:16" ht="14" x14ac:dyDescent="0.15">
      <c r="A406" s="55">
        <v>7</v>
      </c>
      <c r="B406" s="782" t="s">
        <v>937</v>
      </c>
      <c r="C406" s="783" t="s">
        <v>1010</v>
      </c>
      <c r="D406" s="785">
        <v>20358366</v>
      </c>
      <c r="E406" s="784">
        <v>48973.8587606484</v>
      </c>
    </row>
    <row r="407" spans="1:16" ht="14" x14ac:dyDescent="0.15">
      <c r="A407" s="55">
        <v>8</v>
      </c>
      <c r="B407" s="782" t="s">
        <v>1015</v>
      </c>
      <c r="C407" s="783" t="s">
        <v>1016</v>
      </c>
      <c r="D407" s="785">
        <v>19692861</v>
      </c>
      <c r="E407" s="784">
        <v>548.22342562209803</v>
      </c>
    </row>
    <row r="408" spans="1:16" ht="14" x14ac:dyDescent="0.15">
      <c r="A408" s="55">
        <v>9</v>
      </c>
      <c r="B408" s="782" t="s">
        <v>968</v>
      </c>
      <c r="C408" s="783" t="s">
        <v>969</v>
      </c>
      <c r="D408" s="785">
        <v>19652342</v>
      </c>
      <c r="E408" s="784">
        <v>28253.253996175699</v>
      </c>
    </row>
    <row r="409" spans="1:16" ht="14" x14ac:dyDescent="0.15">
      <c r="A409" s="55">
        <v>10</v>
      </c>
      <c r="B409" s="782" t="s">
        <v>1000</v>
      </c>
      <c r="C409" s="783" t="s">
        <v>1001</v>
      </c>
      <c r="D409" s="785">
        <v>19109256</v>
      </c>
      <c r="E409" s="784">
        <v>60874.971949586579</v>
      </c>
    </row>
    <row r="410" spans="1:16" x14ac:dyDescent="0.15">
      <c r="A410" s="160"/>
      <c r="B410" s="803"/>
      <c r="C410" s="803"/>
      <c r="D410" s="804"/>
      <c r="E410" s="160"/>
    </row>
    <row r="411" spans="1:16" ht="16" x14ac:dyDescent="0.2">
      <c r="A411" s="1040" t="s">
        <v>1017</v>
      </c>
      <c r="B411" s="1041"/>
      <c r="C411" s="1041"/>
      <c r="D411" s="1041"/>
      <c r="E411" s="1042"/>
    </row>
    <row r="412" spans="1:16" ht="14" x14ac:dyDescent="0.15">
      <c r="A412" s="781" t="s">
        <v>169</v>
      </c>
      <c r="B412" s="55" t="s">
        <v>236</v>
      </c>
      <c r="C412" s="55" t="s">
        <v>261</v>
      </c>
      <c r="D412" s="55" t="s">
        <v>262</v>
      </c>
      <c r="E412" s="54" t="s">
        <v>263</v>
      </c>
    </row>
    <row r="413" spans="1:16" ht="14" x14ac:dyDescent="0.15">
      <c r="A413" s="55">
        <v>1</v>
      </c>
      <c r="B413" s="782" t="s">
        <v>1018</v>
      </c>
      <c r="C413" s="802" t="s">
        <v>1019</v>
      </c>
      <c r="D413" s="785">
        <v>68365198</v>
      </c>
      <c r="E413" s="784">
        <v>135.67266906891001</v>
      </c>
    </row>
    <row r="414" spans="1:16" ht="14" x14ac:dyDescent="0.15">
      <c r="A414" s="55">
        <v>2</v>
      </c>
      <c r="B414" s="782" t="s">
        <v>965</v>
      </c>
      <c r="C414" s="783" t="s">
        <v>966</v>
      </c>
      <c r="D414" s="785">
        <v>63449206</v>
      </c>
      <c r="E414" s="784">
        <v>32824.0876573473</v>
      </c>
    </row>
    <row r="415" spans="1:16" ht="14" x14ac:dyDescent="0.15">
      <c r="A415" s="55">
        <v>3</v>
      </c>
      <c r="B415" s="782" t="s">
        <v>1020</v>
      </c>
      <c r="C415" s="783" t="s">
        <v>1021</v>
      </c>
      <c r="D415" s="785">
        <v>61769058</v>
      </c>
      <c r="E415" s="784">
        <v>49722.686307153599</v>
      </c>
    </row>
    <row r="416" spans="1:16" ht="14" x14ac:dyDescent="0.15">
      <c r="A416" s="55">
        <v>4</v>
      </c>
      <c r="B416" s="782" t="s">
        <v>986</v>
      </c>
      <c r="C416" s="783" t="s">
        <v>987</v>
      </c>
      <c r="D416" s="785">
        <v>48018476</v>
      </c>
      <c r="E416" s="784">
        <v>101784.04840855001</v>
      </c>
    </row>
    <row r="417" spans="1:5" ht="14" x14ac:dyDescent="0.15">
      <c r="A417" s="55">
        <v>5</v>
      </c>
      <c r="B417" s="782" t="s">
        <v>267</v>
      </c>
      <c r="C417" s="783" t="s">
        <v>1022</v>
      </c>
      <c r="D417" s="785">
        <v>42308474</v>
      </c>
      <c r="E417" s="784">
        <v>187711.06755561399</v>
      </c>
    </row>
    <row r="418" spans="1:5" ht="14" x14ac:dyDescent="0.15">
      <c r="A418" s="55">
        <v>6</v>
      </c>
      <c r="B418" s="782" t="s">
        <v>970</v>
      </c>
      <c r="C418" s="783" t="s">
        <v>971</v>
      </c>
      <c r="D418" s="785">
        <v>33127112</v>
      </c>
      <c r="E418" s="784">
        <v>150.95213065761999</v>
      </c>
    </row>
    <row r="419" spans="1:5" ht="14" x14ac:dyDescent="0.15">
      <c r="A419" s="55">
        <v>7</v>
      </c>
      <c r="B419" s="782" t="s">
        <v>1023</v>
      </c>
      <c r="C419" s="783" t="s">
        <v>1024</v>
      </c>
      <c r="D419" s="785">
        <v>30400777</v>
      </c>
      <c r="E419" s="784">
        <v>95406.427747247799</v>
      </c>
    </row>
    <row r="420" spans="1:5" ht="14" x14ac:dyDescent="0.15">
      <c r="A420" s="55">
        <v>8</v>
      </c>
      <c r="B420" s="782" t="s">
        <v>1003</v>
      </c>
      <c r="C420" s="783" t="s">
        <v>1004</v>
      </c>
      <c r="D420" s="785">
        <v>28668439</v>
      </c>
      <c r="E420" s="784">
        <v>59475.445085276799</v>
      </c>
    </row>
    <row r="421" spans="1:5" ht="14" x14ac:dyDescent="0.15">
      <c r="A421" s="55">
        <v>9</v>
      </c>
      <c r="B421" s="782" t="s">
        <v>1026</v>
      </c>
      <c r="C421" s="783" t="s">
        <v>1016</v>
      </c>
      <c r="D421" s="785">
        <v>27126879</v>
      </c>
      <c r="E421" s="784">
        <v>730.91353843547404</v>
      </c>
    </row>
    <row r="422" spans="1:5" ht="14" x14ac:dyDescent="0.15">
      <c r="A422" s="55">
        <v>10</v>
      </c>
      <c r="B422" s="782" t="s">
        <v>937</v>
      </c>
      <c r="C422" s="783" t="s">
        <v>1010</v>
      </c>
      <c r="D422" s="785">
        <v>26540800</v>
      </c>
      <c r="E422" s="784">
        <v>62873.408854574802</v>
      </c>
    </row>
    <row r="423" spans="1:5" ht="16" customHeight="1" x14ac:dyDescent="0.15">
      <c r="A423" s="160"/>
      <c r="B423" s="803"/>
      <c r="C423" s="803"/>
      <c r="D423" s="804"/>
      <c r="E423" s="160"/>
    </row>
    <row r="424" spans="1:5" ht="16" x14ac:dyDescent="0.2">
      <c r="A424" s="1040" t="s">
        <v>1027</v>
      </c>
      <c r="B424" s="1041"/>
      <c r="C424" s="1041"/>
      <c r="D424" s="1041"/>
      <c r="E424" s="1042"/>
    </row>
    <row r="425" spans="1:5" ht="14" x14ac:dyDescent="0.15">
      <c r="A425" s="781" t="s">
        <v>169</v>
      </c>
      <c r="B425" s="55" t="s">
        <v>236</v>
      </c>
      <c r="C425" s="55" t="s">
        <v>261</v>
      </c>
      <c r="D425" s="55" t="s">
        <v>262</v>
      </c>
      <c r="E425" s="54" t="s">
        <v>263</v>
      </c>
    </row>
    <row r="426" spans="1:5" ht="14" x14ac:dyDescent="0.15">
      <c r="A426" s="55">
        <v>1</v>
      </c>
      <c r="B426" s="782" t="s">
        <v>965</v>
      </c>
      <c r="C426" s="802" t="s">
        <v>966</v>
      </c>
      <c r="D426" s="785">
        <v>99089208</v>
      </c>
      <c r="E426" s="784">
        <v>138235.63536936199</v>
      </c>
    </row>
    <row r="427" spans="1:5" ht="14" x14ac:dyDescent="0.15">
      <c r="A427" s="55">
        <v>2</v>
      </c>
      <c r="B427" s="782" t="s">
        <v>267</v>
      </c>
      <c r="C427" s="783" t="s">
        <v>1022</v>
      </c>
      <c r="D427" s="785">
        <v>71821805</v>
      </c>
      <c r="E427" s="784">
        <v>225746.26088577401</v>
      </c>
    </row>
    <row r="428" spans="1:5" ht="14" x14ac:dyDescent="0.15">
      <c r="A428" s="55">
        <v>3</v>
      </c>
      <c r="B428" s="782" t="s">
        <v>986</v>
      </c>
      <c r="C428" s="783" t="s">
        <v>987</v>
      </c>
      <c r="D428" s="785">
        <v>45438455</v>
      </c>
      <c r="E428" s="784">
        <v>69173.415885575101</v>
      </c>
    </row>
    <row r="429" spans="1:5" ht="14" x14ac:dyDescent="0.15">
      <c r="A429" s="55">
        <v>4</v>
      </c>
      <c r="B429" s="782" t="s">
        <v>1015</v>
      </c>
      <c r="C429" s="783" t="s">
        <v>1016</v>
      </c>
      <c r="D429" s="785">
        <v>45376943</v>
      </c>
      <c r="E429" s="784">
        <v>1278.88888339512</v>
      </c>
    </row>
    <row r="430" spans="1:5" ht="14" x14ac:dyDescent="0.15">
      <c r="A430" s="55">
        <v>5</v>
      </c>
      <c r="B430" s="782" t="s">
        <v>1003</v>
      </c>
      <c r="C430" s="783" t="s">
        <v>1004</v>
      </c>
      <c r="D430" s="785">
        <v>31541231</v>
      </c>
      <c r="E430" s="784">
        <v>66288.675027906793</v>
      </c>
    </row>
    <row r="431" spans="1:5" ht="14" x14ac:dyDescent="0.15">
      <c r="A431" s="55">
        <v>6</v>
      </c>
      <c r="B431" s="782" t="s">
        <v>970</v>
      </c>
      <c r="C431" s="783" t="s">
        <v>971</v>
      </c>
      <c r="D431" s="785">
        <v>30322736</v>
      </c>
      <c r="E431" s="784">
        <v>139.39140438474701</v>
      </c>
    </row>
    <row r="432" spans="1:5" ht="14" x14ac:dyDescent="0.15">
      <c r="A432" s="55">
        <v>7</v>
      </c>
      <c r="B432" s="782" t="s">
        <v>1026</v>
      </c>
      <c r="C432" s="783" t="s">
        <v>1016</v>
      </c>
      <c r="D432" s="785">
        <v>29170051</v>
      </c>
      <c r="E432" s="784">
        <v>823.55660563427898</v>
      </c>
    </row>
    <row r="433" spans="1:5" ht="14" x14ac:dyDescent="0.15">
      <c r="A433" s="55">
        <v>8</v>
      </c>
      <c r="B433" s="782" t="s">
        <v>1028</v>
      </c>
      <c r="C433" s="783" t="s">
        <v>1029</v>
      </c>
      <c r="D433" s="785">
        <v>27330132</v>
      </c>
      <c r="E433" s="784">
        <v>8034.3141844412303</v>
      </c>
    </row>
    <row r="434" spans="1:5" ht="16" customHeight="1" x14ac:dyDescent="0.15">
      <c r="A434" s="55">
        <v>9</v>
      </c>
      <c r="B434" s="782" t="s">
        <v>937</v>
      </c>
      <c r="C434" s="783" t="s">
        <v>1010</v>
      </c>
      <c r="D434" s="785">
        <v>26817999</v>
      </c>
      <c r="E434" s="784">
        <v>63876.581982799798</v>
      </c>
    </row>
    <row r="435" spans="1:5" ht="14" x14ac:dyDescent="0.15">
      <c r="A435" s="55">
        <v>10</v>
      </c>
      <c r="B435" s="782" t="s">
        <v>1005</v>
      </c>
      <c r="C435" s="783" t="s">
        <v>1006</v>
      </c>
      <c r="D435" s="785">
        <v>26795431</v>
      </c>
      <c r="E435" s="784">
        <v>53592.367407664598</v>
      </c>
    </row>
    <row r="436" spans="1:5" x14ac:dyDescent="0.15">
      <c r="A436" s="160"/>
      <c r="B436" s="803"/>
      <c r="C436" s="803"/>
      <c r="D436" s="804"/>
      <c r="E436" s="160"/>
    </row>
    <row r="437" spans="1:5" ht="16" x14ac:dyDescent="0.2">
      <c r="A437" s="1040" t="s">
        <v>1030</v>
      </c>
      <c r="B437" s="1041"/>
      <c r="C437" s="1041"/>
      <c r="D437" s="1041"/>
      <c r="E437" s="1042"/>
    </row>
    <row r="438" spans="1:5" ht="14" x14ac:dyDescent="0.15">
      <c r="A438" s="781" t="s">
        <v>169</v>
      </c>
      <c r="B438" s="55" t="s">
        <v>236</v>
      </c>
      <c r="C438" s="55" t="s">
        <v>261</v>
      </c>
      <c r="D438" s="55" t="s">
        <v>262</v>
      </c>
      <c r="E438" s="54" t="s">
        <v>263</v>
      </c>
    </row>
    <row r="439" spans="1:5" ht="14" x14ac:dyDescent="0.15">
      <c r="A439" s="55">
        <v>1</v>
      </c>
      <c r="B439" s="782" t="s">
        <v>267</v>
      </c>
      <c r="C439" s="802" t="s">
        <v>1022</v>
      </c>
      <c r="D439" s="785">
        <v>102753229</v>
      </c>
      <c r="E439" s="784">
        <v>406214.76150000002</v>
      </c>
    </row>
    <row r="440" spans="1:5" ht="14" x14ac:dyDescent="0.15">
      <c r="A440" s="55">
        <v>2</v>
      </c>
      <c r="B440" s="782" t="s">
        <v>965</v>
      </c>
      <c r="C440" s="783" t="s">
        <v>966</v>
      </c>
      <c r="D440" s="785">
        <v>74273883</v>
      </c>
      <c r="E440" s="784">
        <v>132389.84409999999</v>
      </c>
    </row>
    <row r="441" spans="1:5" ht="14" x14ac:dyDescent="0.15">
      <c r="A441" s="55">
        <v>3</v>
      </c>
      <c r="B441" s="782" t="s">
        <v>1026</v>
      </c>
      <c r="C441" s="783" t="s">
        <v>1016</v>
      </c>
      <c r="D441" s="785">
        <v>68952291</v>
      </c>
      <c r="E441" s="784">
        <v>1955.1720089999999</v>
      </c>
    </row>
    <row r="442" spans="1:5" ht="14" x14ac:dyDescent="0.15">
      <c r="A442" s="55">
        <v>4</v>
      </c>
      <c r="B442" s="782" t="s">
        <v>1015</v>
      </c>
      <c r="C442" s="783" t="s">
        <v>1016</v>
      </c>
      <c r="D442" s="785">
        <v>63830837</v>
      </c>
      <c r="E442" s="784">
        <v>1802.4977140000001</v>
      </c>
    </row>
    <row r="443" spans="1:5" ht="14" x14ac:dyDescent="0.15">
      <c r="A443" s="55">
        <v>5</v>
      </c>
      <c r="B443" s="782" t="s">
        <v>986</v>
      </c>
      <c r="C443" s="783" t="s">
        <v>987</v>
      </c>
      <c r="D443" s="785">
        <v>46861239</v>
      </c>
      <c r="E443" s="784">
        <v>48483.331449999998</v>
      </c>
    </row>
    <row r="444" spans="1:5" ht="14" x14ac:dyDescent="0.15">
      <c r="A444" s="55">
        <v>6</v>
      </c>
      <c r="B444" s="782" t="s">
        <v>1003</v>
      </c>
      <c r="C444" s="783" t="s">
        <v>1004</v>
      </c>
      <c r="D444" s="785">
        <v>40019459</v>
      </c>
      <c r="E444" s="784">
        <v>84158.280780000001</v>
      </c>
    </row>
    <row r="445" spans="1:5" ht="28" x14ac:dyDescent="0.15">
      <c r="A445" s="55">
        <v>7</v>
      </c>
      <c r="B445" s="782" t="s">
        <v>1008</v>
      </c>
      <c r="C445" s="783" t="s">
        <v>1009</v>
      </c>
      <c r="D445" s="785">
        <v>34311923</v>
      </c>
      <c r="E445" s="784">
        <v>243092.83780000001</v>
      </c>
    </row>
    <row r="446" spans="1:5" ht="14" x14ac:dyDescent="0.15">
      <c r="A446" s="55">
        <v>8</v>
      </c>
      <c r="B446" s="782" t="s">
        <v>1031</v>
      </c>
      <c r="C446" s="783" t="s">
        <v>1032</v>
      </c>
      <c r="D446" s="785">
        <v>33650592</v>
      </c>
      <c r="E446" s="784">
        <v>195231.8217</v>
      </c>
    </row>
    <row r="447" spans="1:5" ht="14" x14ac:dyDescent="0.15">
      <c r="A447" s="55">
        <v>9</v>
      </c>
      <c r="B447" s="782" t="s">
        <v>1033</v>
      </c>
      <c r="C447" s="783" t="s">
        <v>1034</v>
      </c>
      <c r="D447" s="785">
        <v>30143392</v>
      </c>
      <c r="E447" s="784">
        <v>9158.3019569999997</v>
      </c>
    </row>
    <row r="448" spans="1:5" ht="14" x14ac:dyDescent="0.15">
      <c r="A448" s="55">
        <v>10</v>
      </c>
      <c r="B448" s="782" t="s">
        <v>1035</v>
      </c>
      <c r="C448" s="783" t="s">
        <v>1036</v>
      </c>
      <c r="D448" s="785">
        <v>27970817</v>
      </c>
      <c r="E448" s="784">
        <v>207836.0845</v>
      </c>
    </row>
    <row r="449" spans="1:5" x14ac:dyDescent="0.15">
      <c r="A449" s="805"/>
      <c r="B449" s="175"/>
      <c r="C449" s="176"/>
      <c r="D449" s="806"/>
      <c r="E449" s="807"/>
    </row>
    <row r="450" spans="1:5" ht="16" x14ac:dyDescent="0.2">
      <c r="A450" s="1040" t="s">
        <v>1037</v>
      </c>
      <c r="B450" s="1041"/>
      <c r="C450" s="1041"/>
      <c r="D450" s="1041"/>
      <c r="E450" s="1042"/>
    </row>
    <row r="451" spans="1:5" ht="16" x14ac:dyDescent="0.15">
      <c r="A451" s="1027" t="s">
        <v>260</v>
      </c>
      <c r="B451" s="1028"/>
      <c r="C451" s="1028"/>
      <c r="D451" s="1028"/>
      <c r="E451" s="1029"/>
    </row>
    <row r="452" spans="1:5" ht="17" x14ac:dyDescent="0.15">
      <c r="A452" s="201"/>
      <c r="B452" s="808" t="s">
        <v>236</v>
      </c>
      <c r="C452" s="808" t="s">
        <v>261</v>
      </c>
      <c r="D452" s="809" t="s">
        <v>262</v>
      </c>
      <c r="E452" s="810" t="s">
        <v>263</v>
      </c>
    </row>
    <row r="453" spans="1:5" ht="34" x14ac:dyDescent="0.2">
      <c r="A453" s="205">
        <v>1</v>
      </c>
      <c r="B453" s="811" t="s">
        <v>923</v>
      </c>
      <c r="C453" s="812" t="s">
        <v>924</v>
      </c>
      <c r="D453" s="810">
        <v>326848184</v>
      </c>
      <c r="E453" s="813">
        <v>2480451.73661059</v>
      </c>
    </row>
    <row r="454" spans="1:5" ht="17" x14ac:dyDescent="0.2">
      <c r="A454" s="205">
        <v>2</v>
      </c>
      <c r="B454" s="811" t="s">
        <v>848</v>
      </c>
      <c r="C454" s="812" t="s">
        <v>922</v>
      </c>
      <c r="D454" s="810">
        <v>145352965</v>
      </c>
      <c r="E454" s="813">
        <v>4180054.51849184</v>
      </c>
    </row>
    <row r="455" spans="1:5" ht="17" x14ac:dyDescent="0.2">
      <c r="A455" s="205">
        <v>3</v>
      </c>
      <c r="B455" s="811" t="s">
        <v>836</v>
      </c>
      <c r="C455" s="812" t="s">
        <v>922</v>
      </c>
      <c r="D455" s="810">
        <v>144127741</v>
      </c>
      <c r="E455" s="813">
        <v>4161374.9828019901</v>
      </c>
    </row>
    <row r="456" spans="1:5" ht="17" x14ac:dyDescent="0.2">
      <c r="A456" s="205">
        <v>4</v>
      </c>
      <c r="B456" s="811" t="s">
        <v>242</v>
      </c>
      <c r="C456" s="812" t="s">
        <v>264</v>
      </c>
      <c r="D456" s="810">
        <v>111684810</v>
      </c>
      <c r="E456" s="813">
        <v>1176849.89750026</v>
      </c>
    </row>
    <row r="457" spans="1:5" ht="17" x14ac:dyDescent="0.2">
      <c r="A457" s="205">
        <v>5</v>
      </c>
      <c r="B457" s="811" t="s">
        <v>267</v>
      </c>
      <c r="C457" s="812" t="s">
        <v>1022</v>
      </c>
      <c r="D457" s="810">
        <v>107669481</v>
      </c>
      <c r="E457" s="813">
        <v>377425.817821951</v>
      </c>
    </row>
    <row r="458" spans="1:5" ht="34" x14ac:dyDescent="0.2">
      <c r="A458" s="205">
        <v>6</v>
      </c>
      <c r="B458" s="811" t="s">
        <v>250</v>
      </c>
      <c r="C458" s="812" t="s">
        <v>926</v>
      </c>
      <c r="D458" s="810">
        <v>94249179</v>
      </c>
      <c r="E458" s="813">
        <v>758586.30343501503</v>
      </c>
    </row>
    <row r="459" spans="1:5" ht="17" x14ac:dyDescent="0.2">
      <c r="A459" s="205">
        <v>7</v>
      </c>
      <c r="B459" s="811" t="s">
        <v>1038</v>
      </c>
      <c r="C459" s="812" t="s">
        <v>1039</v>
      </c>
      <c r="D459" s="810">
        <v>59336927</v>
      </c>
      <c r="E459" s="813">
        <v>9446.7995245615002</v>
      </c>
    </row>
    <row r="460" spans="1:5" ht="17" x14ac:dyDescent="0.2">
      <c r="A460" s="205">
        <v>8</v>
      </c>
      <c r="B460" s="811" t="s">
        <v>965</v>
      </c>
      <c r="C460" s="812" t="s">
        <v>966</v>
      </c>
      <c r="D460" s="810">
        <v>58754122</v>
      </c>
      <c r="E460" s="813">
        <v>102811.625885078</v>
      </c>
    </row>
    <row r="461" spans="1:5" ht="17" x14ac:dyDescent="0.2">
      <c r="A461" s="205">
        <v>9</v>
      </c>
      <c r="B461" s="811" t="s">
        <v>1040</v>
      </c>
      <c r="C461" s="812" t="s">
        <v>1041</v>
      </c>
      <c r="D461" s="810">
        <v>50276044</v>
      </c>
      <c r="E461" s="813">
        <v>10475.361548839999</v>
      </c>
    </row>
    <row r="462" spans="1:5" ht="17" x14ac:dyDescent="0.2">
      <c r="A462" s="205">
        <v>10</v>
      </c>
      <c r="B462" s="811" t="s">
        <v>1033</v>
      </c>
      <c r="C462" s="812" t="s">
        <v>1034</v>
      </c>
      <c r="D462" s="810">
        <v>50246972</v>
      </c>
      <c r="E462" s="813">
        <v>3737.1859026607099</v>
      </c>
    </row>
    <row r="463" spans="1:5" x14ac:dyDescent="0.15">
      <c r="A463" s="805"/>
      <c r="B463" s="175"/>
      <c r="C463" s="176"/>
      <c r="D463" s="806"/>
      <c r="E463" s="807"/>
    </row>
    <row r="464" spans="1:5" ht="16" x14ac:dyDescent="0.2">
      <c r="A464" s="1040" t="s">
        <v>1042</v>
      </c>
      <c r="B464" s="1041"/>
      <c r="C464" s="1041"/>
      <c r="D464" s="1041"/>
      <c r="E464" s="1042"/>
    </row>
    <row r="465" spans="1:5" ht="16" x14ac:dyDescent="0.15">
      <c r="A465" s="1027" t="s">
        <v>260</v>
      </c>
      <c r="B465" s="1028"/>
      <c r="C465" s="1028"/>
      <c r="D465" s="1028"/>
      <c r="E465" s="1029"/>
    </row>
    <row r="466" spans="1:5" ht="17" x14ac:dyDescent="0.15">
      <c r="A466" s="201"/>
      <c r="B466" s="808" t="s">
        <v>236</v>
      </c>
      <c r="C466" s="808" t="s">
        <v>261</v>
      </c>
      <c r="D466" s="809" t="s">
        <v>262</v>
      </c>
      <c r="E466" s="810" t="s">
        <v>263</v>
      </c>
    </row>
    <row r="467" spans="1:5" ht="17" x14ac:dyDescent="0.2">
      <c r="A467" s="205">
        <v>1</v>
      </c>
      <c r="B467" s="811" t="s">
        <v>265</v>
      </c>
      <c r="C467" s="812" t="s">
        <v>266</v>
      </c>
      <c r="D467" s="810">
        <v>248026916</v>
      </c>
      <c r="E467" s="813">
        <v>141418.90518287499</v>
      </c>
    </row>
    <row r="468" spans="1:5" ht="17" x14ac:dyDescent="0.2">
      <c r="A468" s="205">
        <v>2</v>
      </c>
      <c r="B468" s="811" t="s">
        <v>269</v>
      </c>
      <c r="C468" s="812" t="s">
        <v>270</v>
      </c>
      <c r="D468" s="810">
        <v>235672597</v>
      </c>
      <c r="E468" s="813">
        <v>26606.711424251</v>
      </c>
    </row>
    <row r="469" spans="1:5" ht="17" x14ac:dyDescent="0.2">
      <c r="A469" s="205">
        <v>3</v>
      </c>
      <c r="B469" s="811" t="s">
        <v>242</v>
      </c>
      <c r="C469" s="812" t="s">
        <v>264</v>
      </c>
      <c r="D469" s="810">
        <v>165495116</v>
      </c>
      <c r="E469" s="813">
        <v>2175334.4035502798</v>
      </c>
    </row>
    <row r="470" spans="1:5" ht="34" x14ac:dyDescent="0.2">
      <c r="A470" s="205">
        <v>4</v>
      </c>
      <c r="B470" s="811" t="s">
        <v>250</v>
      </c>
      <c r="C470" s="812" t="s">
        <v>926</v>
      </c>
      <c r="D470" s="810">
        <v>154237623</v>
      </c>
      <c r="E470" s="813">
        <v>1682082.0280160999</v>
      </c>
    </row>
    <row r="471" spans="1:5" ht="17" x14ac:dyDescent="0.2">
      <c r="A471" s="205">
        <v>5</v>
      </c>
      <c r="B471" s="811" t="s">
        <v>1040</v>
      </c>
      <c r="C471" s="812" t="s">
        <v>1041</v>
      </c>
      <c r="D471" s="810">
        <v>103414202</v>
      </c>
      <c r="E471" s="813">
        <v>18909.680451480599</v>
      </c>
    </row>
    <row r="472" spans="1:5" ht="17" x14ac:dyDescent="0.2">
      <c r="A472" s="205">
        <v>6</v>
      </c>
      <c r="B472" s="811" t="s">
        <v>267</v>
      </c>
      <c r="C472" s="812" t="s">
        <v>1022</v>
      </c>
      <c r="D472" s="810">
        <v>97000974</v>
      </c>
      <c r="E472" s="813">
        <v>156612.164722249</v>
      </c>
    </row>
    <row r="473" spans="1:5" ht="17" x14ac:dyDescent="0.2">
      <c r="A473" s="205">
        <v>7</v>
      </c>
      <c r="B473" s="811" t="s">
        <v>277</v>
      </c>
      <c r="C473" s="812" t="s">
        <v>278</v>
      </c>
      <c r="D473" s="810">
        <v>94815142</v>
      </c>
      <c r="E473" s="813">
        <v>2074.5899560283801</v>
      </c>
    </row>
    <row r="474" spans="1:5" ht="17" x14ac:dyDescent="0.2">
      <c r="A474" s="205">
        <v>8</v>
      </c>
      <c r="B474" s="811" t="s">
        <v>1038</v>
      </c>
      <c r="C474" s="812" t="s">
        <v>1039</v>
      </c>
      <c r="D474" s="810">
        <v>89314076</v>
      </c>
      <c r="E474" s="813">
        <v>80829.060566084401</v>
      </c>
    </row>
    <row r="475" spans="1:5" ht="17" x14ac:dyDescent="0.2">
      <c r="A475" s="205">
        <v>9</v>
      </c>
      <c r="B475" s="811" t="s">
        <v>1043</v>
      </c>
      <c r="C475" s="812" t="s">
        <v>1044</v>
      </c>
      <c r="D475" s="810">
        <v>77701455</v>
      </c>
      <c r="E475" s="813">
        <v>1131.6557171996601</v>
      </c>
    </row>
    <row r="476" spans="1:5" ht="17" x14ac:dyDescent="0.2">
      <c r="A476" s="205">
        <v>10</v>
      </c>
      <c r="B476" s="811" t="s">
        <v>965</v>
      </c>
      <c r="C476" s="812" t="s">
        <v>966</v>
      </c>
      <c r="D476" s="810">
        <v>57684368</v>
      </c>
      <c r="E476" s="813">
        <v>102722.939491716</v>
      </c>
    </row>
    <row r="478" spans="1:5" ht="16" x14ac:dyDescent="0.2">
      <c r="A478" s="1040" t="s">
        <v>1045</v>
      </c>
      <c r="B478" s="1041"/>
      <c r="C478" s="1041"/>
      <c r="D478" s="1041"/>
      <c r="E478" s="1042"/>
    </row>
    <row r="479" spans="1:5" ht="16" x14ac:dyDescent="0.15">
      <c r="A479" s="1027" t="s">
        <v>260</v>
      </c>
      <c r="B479" s="1028"/>
      <c r="C479" s="1028"/>
      <c r="D479" s="1028"/>
      <c r="E479" s="1029"/>
    </row>
    <row r="480" spans="1:5" ht="17" x14ac:dyDescent="0.15">
      <c r="A480" s="201"/>
      <c r="B480" s="202" t="s">
        <v>236</v>
      </c>
      <c r="C480" s="202" t="s">
        <v>261</v>
      </c>
      <c r="D480" s="203" t="s">
        <v>262</v>
      </c>
      <c r="E480" s="204" t="s">
        <v>263</v>
      </c>
    </row>
    <row r="481" spans="1:5" ht="17" x14ac:dyDescent="0.15">
      <c r="A481" s="205">
        <v>1</v>
      </c>
      <c r="B481" s="814" t="s">
        <v>242</v>
      </c>
      <c r="C481" s="815" t="s">
        <v>264</v>
      </c>
      <c r="D481" s="204">
        <v>810043603</v>
      </c>
      <c r="E481" s="796">
        <v>10477393.079441899</v>
      </c>
    </row>
    <row r="482" spans="1:5" ht="34" x14ac:dyDescent="0.15">
      <c r="A482" s="205">
        <v>2</v>
      </c>
      <c r="B482" s="814" t="s">
        <v>250</v>
      </c>
      <c r="C482" s="815" t="s">
        <v>926</v>
      </c>
      <c r="D482" s="204">
        <v>510824455</v>
      </c>
      <c r="E482" s="796">
        <v>6290954.2799873501</v>
      </c>
    </row>
    <row r="483" spans="1:5" ht="17" x14ac:dyDescent="0.15">
      <c r="A483" s="205">
        <v>3</v>
      </c>
      <c r="B483" s="814" t="s">
        <v>265</v>
      </c>
      <c r="C483" s="815" t="s">
        <v>266</v>
      </c>
      <c r="D483" s="204">
        <v>285109701</v>
      </c>
      <c r="E483" s="796">
        <v>227857.528652888</v>
      </c>
    </row>
    <row r="484" spans="1:5" ht="17" x14ac:dyDescent="0.15">
      <c r="A484" s="205">
        <v>4</v>
      </c>
      <c r="B484" s="814" t="s">
        <v>269</v>
      </c>
      <c r="C484" s="815" t="s">
        <v>270</v>
      </c>
      <c r="D484" s="204">
        <v>235037749</v>
      </c>
      <c r="E484" s="796">
        <v>27348.2538835741</v>
      </c>
    </row>
    <row r="485" spans="1:5" ht="17" x14ac:dyDescent="0.15">
      <c r="A485" s="205">
        <v>5</v>
      </c>
      <c r="B485" s="814" t="s">
        <v>267</v>
      </c>
      <c r="C485" s="815" t="s">
        <v>1022</v>
      </c>
      <c r="D485" s="204">
        <v>209288706</v>
      </c>
      <c r="E485" s="796">
        <v>652445.36468848796</v>
      </c>
    </row>
    <row r="486" spans="1:5" ht="17" x14ac:dyDescent="0.15">
      <c r="A486" s="205">
        <v>6</v>
      </c>
      <c r="B486" s="814" t="s">
        <v>277</v>
      </c>
      <c r="C486" s="815" t="s">
        <v>278</v>
      </c>
      <c r="D486" s="204">
        <v>133456352</v>
      </c>
      <c r="E486" s="796">
        <v>3196.22185121756</v>
      </c>
    </row>
    <row r="487" spans="1:5" ht="17" x14ac:dyDescent="0.15">
      <c r="A487" s="205">
        <v>7</v>
      </c>
      <c r="B487" s="814" t="s">
        <v>1043</v>
      </c>
      <c r="C487" s="815" t="s">
        <v>1044</v>
      </c>
      <c r="D487" s="204">
        <v>74748850</v>
      </c>
      <c r="E487" s="796">
        <v>1138.71833172067</v>
      </c>
    </row>
    <row r="488" spans="1:5" ht="17" x14ac:dyDescent="0.15">
      <c r="A488" s="205">
        <v>8</v>
      </c>
      <c r="B488" s="814" t="s">
        <v>1046</v>
      </c>
      <c r="C488" s="815" t="s">
        <v>1047</v>
      </c>
      <c r="D488" s="204">
        <v>74310751</v>
      </c>
      <c r="E488" s="796">
        <v>634766.19038922188</v>
      </c>
    </row>
    <row r="489" spans="1:5" ht="17" x14ac:dyDescent="0.15">
      <c r="A489" s="205">
        <v>9</v>
      </c>
      <c r="B489" s="814" t="s">
        <v>965</v>
      </c>
      <c r="C489" s="815" t="s">
        <v>966</v>
      </c>
      <c r="D489" s="204">
        <v>60152430</v>
      </c>
      <c r="E489" s="796">
        <v>123558.32758373801</v>
      </c>
    </row>
    <row r="490" spans="1:5" ht="17" x14ac:dyDescent="0.15">
      <c r="A490" s="205">
        <v>10</v>
      </c>
      <c r="B490" s="814" t="s">
        <v>937</v>
      </c>
      <c r="C490" s="815" t="s">
        <v>1010</v>
      </c>
      <c r="D490" s="204">
        <v>51348182</v>
      </c>
      <c r="E490" s="796">
        <v>111051.03406820525</v>
      </c>
    </row>
    <row r="492" spans="1:5" ht="16" x14ac:dyDescent="0.2">
      <c r="A492" s="1040" t="s">
        <v>1142</v>
      </c>
      <c r="B492" s="1041"/>
      <c r="C492" s="1041"/>
      <c r="D492" s="1041"/>
      <c r="E492" s="1042"/>
    </row>
    <row r="493" spans="1:5" ht="16" x14ac:dyDescent="0.15">
      <c r="A493" s="1027" t="s">
        <v>260</v>
      </c>
      <c r="B493" s="1028"/>
      <c r="C493" s="1028"/>
      <c r="D493" s="1028"/>
      <c r="E493" s="1029"/>
    </row>
    <row r="494" spans="1:5" ht="17" x14ac:dyDescent="0.15">
      <c r="A494" s="201"/>
      <c r="B494" s="202" t="s">
        <v>236</v>
      </c>
      <c r="C494" s="202" t="s">
        <v>261</v>
      </c>
      <c r="D494" s="203" t="s">
        <v>262</v>
      </c>
      <c r="E494" s="204" t="s">
        <v>263</v>
      </c>
    </row>
    <row r="495" spans="1:5" ht="17" x14ac:dyDescent="0.15">
      <c r="A495" s="205">
        <v>1</v>
      </c>
      <c r="B495" s="814" t="s">
        <v>242</v>
      </c>
      <c r="C495" s="815" t="s">
        <v>264</v>
      </c>
      <c r="D495" s="204">
        <v>1945708840</v>
      </c>
      <c r="E495" s="796">
        <v>16934467.607475936</v>
      </c>
    </row>
    <row r="496" spans="1:5" ht="17" x14ac:dyDescent="0.15">
      <c r="A496" s="205">
        <v>2</v>
      </c>
      <c r="B496" s="814" t="s">
        <v>250</v>
      </c>
      <c r="C496" s="815" t="s">
        <v>251</v>
      </c>
      <c r="D496" s="204">
        <v>877410820</v>
      </c>
      <c r="E496" s="796">
        <v>5810563.2188553</v>
      </c>
    </row>
    <row r="497" spans="1:5" ht="17" x14ac:dyDescent="0.15">
      <c r="A497" s="205">
        <v>3</v>
      </c>
      <c r="B497" s="814" t="s">
        <v>265</v>
      </c>
      <c r="C497" s="815" t="s">
        <v>266</v>
      </c>
      <c r="D497" s="204">
        <v>301465547</v>
      </c>
      <c r="E497" s="796">
        <v>159262.11951871301</v>
      </c>
    </row>
    <row r="498" spans="1:5" ht="17" x14ac:dyDescent="0.15">
      <c r="A498" s="205">
        <v>4</v>
      </c>
      <c r="B498" s="814" t="s">
        <v>267</v>
      </c>
      <c r="C498" s="815" t="s">
        <v>268</v>
      </c>
      <c r="D498" s="204">
        <v>222148091</v>
      </c>
      <c r="E498" s="796">
        <v>734988.53401119169</v>
      </c>
    </row>
    <row r="499" spans="1:5" ht="17" x14ac:dyDescent="0.15">
      <c r="A499" s="205">
        <v>5</v>
      </c>
      <c r="B499" s="814" t="s">
        <v>269</v>
      </c>
      <c r="C499" s="815" t="s">
        <v>270</v>
      </c>
      <c r="D499" s="204">
        <v>216452244</v>
      </c>
      <c r="E499" s="796">
        <v>27754.065402520799</v>
      </c>
    </row>
    <row r="500" spans="1:5" ht="17" x14ac:dyDescent="0.15">
      <c r="A500" s="205">
        <v>6</v>
      </c>
      <c r="B500" s="814" t="s">
        <v>271</v>
      </c>
      <c r="C500" s="815" t="s">
        <v>272</v>
      </c>
      <c r="D500" s="204">
        <v>211425011</v>
      </c>
      <c r="E500" s="796">
        <v>151675.7630522885</v>
      </c>
    </row>
    <row r="501" spans="1:5" ht="17" x14ac:dyDescent="0.15">
      <c r="A501" s="205">
        <v>7</v>
      </c>
      <c r="B501" s="814" t="s">
        <v>273</v>
      </c>
      <c r="C501" s="815" t="s">
        <v>274</v>
      </c>
      <c r="D501" s="204">
        <v>156737450</v>
      </c>
      <c r="E501" s="796">
        <v>725268.206984816</v>
      </c>
    </row>
    <row r="502" spans="1:5" ht="17" x14ac:dyDescent="0.15">
      <c r="A502" s="205">
        <v>8</v>
      </c>
      <c r="B502" s="814" t="s">
        <v>275</v>
      </c>
      <c r="C502" s="815" t="s">
        <v>276</v>
      </c>
      <c r="D502" s="204">
        <v>152445451</v>
      </c>
      <c r="E502" s="796">
        <v>523381.64307205798</v>
      </c>
    </row>
    <row r="503" spans="1:5" ht="17" x14ac:dyDescent="0.15">
      <c r="A503" s="205">
        <v>9</v>
      </c>
      <c r="B503" s="814" t="s">
        <v>277</v>
      </c>
      <c r="C503" s="815" t="s">
        <v>278</v>
      </c>
      <c r="D503" s="204">
        <v>120953752</v>
      </c>
      <c r="E503" s="796">
        <v>3568.8131564333999</v>
      </c>
    </row>
    <row r="504" spans="1:5" ht="17" x14ac:dyDescent="0.15">
      <c r="A504" s="205">
        <v>10</v>
      </c>
      <c r="B504" s="814" t="s">
        <v>279</v>
      </c>
      <c r="C504" s="815" t="s">
        <v>280</v>
      </c>
      <c r="D504" s="204">
        <v>105664309</v>
      </c>
      <c r="E504" s="796">
        <v>11036.166106408382</v>
      </c>
    </row>
    <row r="505" spans="1:5" ht="16" x14ac:dyDescent="0.2">
      <c r="A505" s="816"/>
      <c r="B505" s="816"/>
      <c r="C505" s="816"/>
      <c r="D505" s="816"/>
      <c r="E505" s="816"/>
    </row>
    <row r="506" spans="1:5" x14ac:dyDescent="0.15">
      <c r="A506" t="s">
        <v>1048</v>
      </c>
    </row>
  </sheetData>
  <mergeCells count="46">
    <mergeCell ref="A492:E492"/>
    <mergeCell ref="A493:E493"/>
    <mergeCell ref="A450:E450"/>
    <mergeCell ref="A451:E451"/>
    <mergeCell ref="A464:E464"/>
    <mergeCell ref="A465:E465"/>
    <mergeCell ref="A478:E478"/>
    <mergeCell ref="A479:E479"/>
    <mergeCell ref="A437:E437"/>
    <mergeCell ref="A294:E294"/>
    <mergeCell ref="A307:E307"/>
    <mergeCell ref="A320:E320"/>
    <mergeCell ref="A333:E333"/>
    <mergeCell ref="A346:E346"/>
    <mergeCell ref="A359:E359"/>
    <mergeCell ref="A372:E372"/>
    <mergeCell ref="A385:E385"/>
    <mergeCell ref="A398:E398"/>
    <mergeCell ref="A411:E411"/>
    <mergeCell ref="A424:E424"/>
    <mergeCell ref="A281:E281"/>
    <mergeCell ref="A238:E238"/>
    <mergeCell ref="A239:E239"/>
    <mergeCell ref="A157:E157"/>
    <mergeCell ref="A170:E170"/>
    <mergeCell ref="A183:E183"/>
    <mergeCell ref="A196:E196"/>
    <mergeCell ref="A197:E197"/>
    <mergeCell ref="A210:E210"/>
    <mergeCell ref="A211:E211"/>
    <mergeCell ref="A224:E224"/>
    <mergeCell ref="A225:E225"/>
    <mergeCell ref="A255:E255"/>
    <mergeCell ref="A268:E268"/>
    <mergeCell ref="A144:E144"/>
    <mergeCell ref="A1:E1"/>
    <mergeCell ref="A14:E14"/>
    <mergeCell ref="A27:E27"/>
    <mergeCell ref="A40:E40"/>
    <mergeCell ref="A53:E53"/>
    <mergeCell ref="A66:E66"/>
    <mergeCell ref="A79:E79"/>
    <mergeCell ref="A92:E92"/>
    <mergeCell ref="A105:E105"/>
    <mergeCell ref="A118:E118"/>
    <mergeCell ref="A131:E131"/>
  </mergeCells>
  <printOptions horizontalCentered="1"/>
  <pageMargins left="0.75" right="0.75" top="1" bottom="1" header="0.5" footer="0.5"/>
  <pageSetup scale="75" orientation="landscape"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18774-2B7A-DE43-AE75-C9B61E982487}">
  <sheetPr codeName="Sheet30"/>
  <dimension ref="A1:Z56"/>
  <sheetViews>
    <sheetView zoomScale="93" zoomScaleNormal="100" workbookViewId="0">
      <selection activeCell="T37" sqref="T37"/>
    </sheetView>
  </sheetViews>
  <sheetFormatPr baseColWidth="10" defaultColWidth="11.5" defaultRowHeight="13" x14ac:dyDescent="0.15"/>
  <cols>
    <col min="1" max="1" width="17.33203125" customWidth="1"/>
    <col min="2" max="4" width="13.6640625" customWidth="1"/>
    <col min="5" max="7" width="13.6640625" style="193" customWidth="1"/>
    <col min="8" max="14" width="13.6640625" customWidth="1"/>
    <col min="15" max="18" width="14.6640625" customWidth="1"/>
    <col min="19" max="19" width="17.1640625" customWidth="1"/>
    <col min="20" max="20" width="13.6640625" bestFit="1" customWidth="1"/>
    <col min="24" max="24" width="13.6640625" bestFit="1" customWidth="1"/>
  </cols>
  <sheetData>
    <row r="1" spans="1:26" ht="36" customHeight="1" x14ac:dyDescent="0.15">
      <c r="A1" s="970" t="s">
        <v>1049</v>
      </c>
      <c r="B1" s="971"/>
      <c r="C1" s="971"/>
      <c r="D1" s="971"/>
      <c r="E1" s="971"/>
      <c r="F1" s="971"/>
      <c r="G1" s="971"/>
      <c r="H1" s="971"/>
      <c r="I1" s="971"/>
      <c r="J1" s="971"/>
      <c r="K1" s="971"/>
      <c r="L1" s="971"/>
      <c r="M1" s="971"/>
      <c r="N1" s="971"/>
      <c r="O1" s="971"/>
      <c r="P1" s="971"/>
      <c r="Q1" s="971"/>
      <c r="R1" s="971"/>
      <c r="S1" s="971"/>
    </row>
    <row r="5" spans="1:26" s="193" customFormat="1" x14ac:dyDescent="0.15">
      <c r="A5" s="191" t="s">
        <v>1050</v>
      </c>
      <c r="B5"/>
      <c r="C5"/>
      <c r="D5"/>
      <c r="T5"/>
      <c r="U5"/>
      <c r="V5"/>
      <c r="W5"/>
      <c r="X5"/>
      <c r="Y5"/>
      <c r="Z5"/>
    </row>
    <row r="6" spans="1:26" x14ac:dyDescent="0.15">
      <c r="A6" s="44" t="s">
        <v>496</v>
      </c>
      <c r="B6" s="44" t="s">
        <v>1051</v>
      </c>
      <c r="C6" s="44" t="s">
        <v>1052</v>
      </c>
      <c r="D6" s="751" t="s">
        <v>753</v>
      </c>
      <c r="E6" s="751" t="s">
        <v>756</v>
      </c>
      <c r="F6" s="751" t="s">
        <v>759</v>
      </c>
      <c r="G6" s="751" t="s">
        <v>762</v>
      </c>
      <c r="H6" s="751" t="s">
        <v>765</v>
      </c>
      <c r="I6" s="751" t="s">
        <v>768</v>
      </c>
      <c r="J6" s="751" t="s">
        <v>771</v>
      </c>
      <c r="K6" s="44" t="s">
        <v>774</v>
      </c>
      <c r="L6" s="44" t="s">
        <v>777</v>
      </c>
      <c r="M6" s="44" t="s">
        <v>780</v>
      </c>
      <c r="N6" s="44" t="s">
        <v>783</v>
      </c>
      <c r="O6" s="44" t="s">
        <v>786</v>
      </c>
      <c r="P6" s="44" t="s">
        <v>789</v>
      </c>
      <c r="Q6" s="44" t="s">
        <v>791</v>
      </c>
      <c r="R6" s="44" t="s">
        <v>793</v>
      </c>
      <c r="S6" s="44" t="s">
        <v>794</v>
      </c>
      <c r="T6" s="44" t="s">
        <v>1143</v>
      </c>
    </row>
    <row r="7" spans="1:26" x14ac:dyDescent="0.15">
      <c r="A7" s="263" t="s">
        <v>66</v>
      </c>
      <c r="B7" s="286">
        <v>35960845</v>
      </c>
      <c r="C7" s="286">
        <v>56769710</v>
      </c>
      <c r="D7" s="286">
        <v>120843195</v>
      </c>
      <c r="E7" s="286">
        <v>152842193</v>
      </c>
      <c r="F7" s="286">
        <v>189496476</v>
      </c>
      <c r="G7" s="286">
        <v>259717671</v>
      </c>
      <c r="H7" s="286">
        <v>360372707</v>
      </c>
      <c r="I7" s="286">
        <v>477031976</v>
      </c>
      <c r="J7" s="765">
        <v>680428098.00000012</v>
      </c>
      <c r="K7" s="765">
        <v>744358007</v>
      </c>
      <c r="L7" s="765">
        <v>702137155</v>
      </c>
      <c r="M7" s="765">
        <v>814115145</v>
      </c>
      <c r="N7" s="765">
        <v>985368045</v>
      </c>
      <c r="O7" s="765">
        <v>1013076429</v>
      </c>
      <c r="P7" s="275">
        <v>1002707391</v>
      </c>
      <c r="Q7" s="275">
        <v>1564346882</v>
      </c>
      <c r="R7" s="275">
        <v>2067308020</v>
      </c>
      <c r="S7" s="275">
        <v>2603412778</v>
      </c>
      <c r="T7" s="275">
        <v>3218148144</v>
      </c>
    </row>
    <row r="8" spans="1:26" x14ac:dyDescent="0.15">
      <c r="A8" s="263" t="s">
        <v>67</v>
      </c>
      <c r="B8" s="286">
        <v>4047924</v>
      </c>
      <c r="C8" s="286">
        <v>4775660</v>
      </c>
      <c r="D8" s="286">
        <v>8503374</v>
      </c>
      <c r="E8" s="286">
        <v>21765044</v>
      </c>
      <c r="F8" s="286">
        <v>107011477</v>
      </c>
      <c r="G8" s="286">
        <v>35943372</v>
      </c>
      <c r="H8" s="286">
        <v>72702676</v>
      </c>
      <c r="I8" s="286">
        <v>125777971</v>
      </c>
      <c r="J8" s="765">
        <v>127150385.00000001</v>
      </c>
      <c r="K8" s="765">
        <v>158474491</v>
      </c>
      <c r="L8" s="765">
        <v>144763451</v>
      </c>
      <c r="M8" s="765">
        <v>135478418</v>
      </c>
      <c r="N8" s="765">
        <v>158037525</v>
      </c>
      <c r="O8" s="765">
        <v>178872857</v>
      </c>
      <c r="P8" s="275">
        <v>126257606</v>
      </c>
      <c r="Q8" s="275">
        <v>442110019</v>
      </c>
      <c r="R8" s="275">
        <v>321915180.99999994</v>
      </c>
      <c r="S8" s="275">
        <v>567481199.00000012</v>
      </c>
      <c r="T8" s="275">
        <v>1960341740</v>
      </c>
    </row>
    <row r="9" spans="1:26" x14ac:dyDescent="0.15">
      <c r="A9" s="263" t="s">
        <v>75</v>
      </c>
      <c r="B9" s="286">
        <v>21807890</v>
      </c>
      <c r="C9" s="286">
        <v>29173637</v>
      </c>
      <c r="D9" s="286">
        <v>44757028</v>
      </c>
      <c r="E9" s="286">
        <v>108980268</v>
      </c>
      <c r="F9" s="286">
        <v>98764041</v>
      </c>
      <c r="G9" s="286">
        <v>103754571</v>
      </c>
      <c r="H9" s="286">
        <v>137982009</v>
      </c>
      <c r="I9" s="286">
        <v>156409930</v>
      </c>
      <c r="J9" s="765">
        <v>157031275</v>
      </c>
      <c r="K9" s="765">
        <v>184770346</v>
      </c>
      <c r="L9" s="765">
        <v>204265215</v>
      </c>
      <c r="M9" s="765">
        <v>214398674</v>
      </c>
      <c r="N9" s="765">
        <v>317180069</v>
      </c>
      <c r="O9" s="765">
        <v>249597671</v>
      </c>
      <c r="P9" s="275">
        <v>268435998</v>
      </c>
      <c r="Q9" s="275">
        <v>411041220</v>
      </c>
      <c r="R9" s="275">
        <v>428044197</v>
      </c>
      <c r="S9" s="275">
        <v>620895354</v>
      </c>
      <c r="T9" s="275">
        <v>1280810381</v>
      </c>
    </row>
    <row r="10" spans="1:26" x14ac:dyDescent="0.15">
      <c r="A10" s="263" t="s">
        <v>76</v>
      </c>
      <c r="B10" s="286">
        <v>35546541</v>
      </c>
      <c r="C10" s="286">
        <v>29382642</v>
      </c>
      <c r="D10" s="286">
        <v>43295098</v>
      </c>
      <c r="E10" s="286">
        <v>91176918</v>
      </c>
      <c r="F10" s="286">
        <v>34184239</v>
      </c>
      <c r="G10" s="286">
        <v>100139259</v>
      </c>
      <c r="H10" s="286">
        <v>120786612</v>
      </c>
      <c r="I10" s="286">
        <v>114651934</v>
      </c>
      <c r="J10" s="765">
        <v>276579140</v>
      </c>
      <c r="K10" s="765">
        <v>189614241</v>
      </c>
      <c r="L10" s="765">
        <v>142824512</v>
      </c>
      <c r="M10" s="765">
        <v>235635798</v>
      </c>
      <c r="N10" s="765">
        <v>245121094</v>
      </c>
      <c r="O10" s="765">
        <v>222612540</v>
      </c>
      <c r="P10" s="275">
        <v>386212633</v>
      </c>
      <c r="Q10" s="275">
        <v>224599098</v>
      </c>
      <c r="R10" s="275">
        <v>222861196</v>
      </c>
      <c r="S10" s="275">
        <v>397065996.99999994</v>
      </c>
      <c r="T10" s="275">
        <v>611698506</v>
      </c>
    </row>
    <row r="11" spans="1:26" x14ac:dyDescent="0.15">
      <c r="A11" s="263" t="s">
        <v>77</v>
      </c>
      <c r="B11" s="286">
        <v>430281</v>
      </c>
      <c r="C11" s="286">
        <v>309215</v>
      </c>
      <c r="D11" s="286">
        <v>658128</v>
      </c>
      <c r="E11" s="286">
        <v>995209</v>
      </c>
      <c r="F11" s="286">
        <v>658529</v>
      </c>
      <c r="G11" s="286">
        <v>1413004</v>
      </c>
      <c r="H11" s="286">
        <v>849380</v>
      </c>
      <c r="I11" s="286">
        <v>1661021</v>
      </c>
      <c r="J11" s="765">
        <v>3177806.0000000005</v>
      </c>
      <c r="K11" s="765">
        <v>16309698</v>
      </c>
      <c r="L11" s="765">
        <v>5365161</v>
      </c>
      <c r="M11" s="765">
        <v>7281286</v>
      </c>
      <c r="N11" s="765">
        <v>6911643</v>
      </c>
      <c r="O11" s="765">
        <v>6227612</v>
      </c>
      <c r="P11" s="275">
        <v>13747623</v>
      </c>
      <c r="Q11" s="275">
        <v>19485691</v>
      </c>
      <c r="R11" s="275">
        <v>28027455</v>
      </c>
      <c r="S11" s="275">
        <v>47423088</v>
      </c>
      <c r="T11" s="275">
        <v>129991531</v>
      </c>
    </row>
    <row r="12" spans="1:26" x14ac:dyDescent="0.15">
      <c r="A12" s="263" t="s">
        <v>71</v>
      </c>
      <c r="B12" s="286">
        <v>3730370</v>
      </c>
      <c r="C12" s="286">
        <v>6215965</v>
      </c>
      <c r="D12" s="286">
        <v>15838991</v>
      </c>
      <c r="E12" s="286">
        <v>19175655</v>
      </c>
      <c r="F12" s="286">
        <v>21685919</v>
      </c>
      <c r="G12" s="286">
        <v>31009401</v>
      </c>
      <c r="H12" s="286">
        <v>39923913</v>
      </c>
      <c r="I12" s="286">
        <v>48626749</v>
      </c>
      <c r="J12" s="765">
        <v>61986652</v>
      </c>
      <c r="K12" s="765">
        <v>84356796</v>
      </c>
      <c r="L12" s="765">
        <v>70306746</v>
      </c>
      <c r="M12" s="765">
        <v>67286103</v>
      </c>
      <c r="N12" s="765">
        <v>107755561</v>
      </c>
      <c r="O12" s="765">
        <v>117265663</v>
      </c>
      <c r="P12" s="275">
        <v>59573230</v>
      </c>
      <c r="Q12" s="275">
        <v>192681327</v>
      </c>
      <c r="R12" s="275">
        <v>232369747</v>
      </c>
      <c r="S12" s="275">
        <v>225408787</v>
      </c>
      <c r="T12" s="275">
        <v>241655792</v>
      </c>
    </row>
    <row r="13" spans="1:26" x14ac:dyDescent="0.15">
      <c r="A13" s="289" t="s">
        <v>219</v>
      </c>
      <c r="B13" s="286">
        <v>26014450</v>
      </c>
      <c r="C13" s="286">
        <v>29034367.000000004</v>
      </c>
      <c r="D13" s="286">
        <v>20768015</v>
      </c>
      <c r="E13" s="286">
        <v>17864446</v>
      </c>
      <c r="F13" s="286">
        <v>29041301</v>
      </c>
      <c r="G13" s="286">
        <v>38305071</v>
      </c>
      <c r="H13" s="286">
        <v>16782843</v>
      </c>
      <c r="I13" s="286">
        <v>34146558</v>
      </c>
      <c r="J13" s="765">
        <v>44510036</v>
      </c>
      <c r="K13" s="765">
        <v>58663923</v>
      </c>
      <c r="L13" s="765">
        <v>824034</v>
      </c>
      <c r="M13" s="765">
        <v>2868632</v>
      </c>
      <c r="N13" s="765">
        <v>1210718</v>
      </c>
      <c r="O13" s="765">
        <v>5679313</v>
      </c>
      <c r="P13" s="275">
        <v>1810349</v>
      </c>
      <c r="Q13" s="275">
        <v>283122</v>
      </c>
      <c r="R13" s="275">
        <v>1049902.9999999998</v>
      </c>
      <c r="S13" s="275">
        <v>22091527.999999996</v>
      </c>
      <c r="T13" s="275">
        <v>396942</v>
      </c>
    </row>
    <row r="14" spans="1:26" x14ac:dyDescent="0.15">
      <c r="A14" s="229" t="s">
        <v>17</v>
      </c>
      <c r="B14" s="152">
        <f t="shared" ref="B14:T14" si="0">SUM(B7:B13)</f>
        <v>127538301</v>
      </c>
      <c r="C14" s="152">
        <f t="shared" si="0"/>
        <v>155661196</v>
      </c>
      <c r="D14" s="152">
        <f t="shared" si="0"/>
        <v>254663829</v>
      </c>
      <c r="E14" s="152">
        <f t="shared" si="0"/>
        <v>412799733</v>
      </c>
      <c r="F14" s="152">
        <f t="shared" si="0"/>
        <v>480841982</v>
      </c>
      <c r="G14" s="152">
        <f t="shared" si="0"/>
        <v>570282349</v>
      </c>
      <c r="H14" s="152">
        <f t="shared" si="0"/>
        <v>749400140</v>
      </c>
      <c r="I14" s="152">
        <f t="shared" si="0"/>
        <v>958306139</v>
      </c>
      <c r="J14" s="817">
        <f t="shared" si="0"/>
        <v>1350863392</v>
      </c>
      <c r="K14" s="817">
        <f t="shared" si="0"/>
        <v>1436547502</v>
      </c>
      <c r="L14" s="817">
        <f t="shared" si="0"/>
        <v>1270486274</v>
      </c>
      <c r="M14" s="817">
        <f t="shared" si="0"/>
        <v>1477064056</v>
      </c>
      <c r="N14" s="817">
        <f t="shared" si="0"/>
        <v>1821584655</v>
      </c>
      <c r="O14" s="817">
        <f t="shared" si="0"/>
        <v>1793332085</v>
      </c>
      <c r="P14" s="817">
        <f>SUM(P7:P13)</f>
        <v>1858744830</v>
      </c>
      <c r="Q14" s="817">
        <f>SUM(Q7:Q13)</f>
        <v>2854547359</v>
      </c>
      <c r="R14" s="817">
        <f t="shared" si="0"/>
        <v>3301575699</v>
      </c>
      <c r="S14" s="817">
        <f t="shared" ref="S14" si="1">SUM(S7:S13)</f>
        <v>4483778731</v>
      </c>
      <c r="T14" s="817">
        <f t="shared" si="0"/>
        <v>7443043036</v>
      </c>
    </row>
    <row r="15" spans="1:26" x14ac:dyDescent="0.15">
      <c r="A15" s="229" t="s">
        <v>1053</v>
      </c>
      <c r="B15" s="152"/>
      <c r="D15" s="152"/>
      <c r="H15" s="193"/>
    </row>
    <row r="16" spans="1:26" x14ac:dyDescent="0.15">
      <c r="B16" s="152"/>
      <c r="D16" s="152"/>
      <c r="H16" s="193"/>
    </row>
    <row r="17" spans="1:20" ht="16" x14ac:dyDescent="0.2">
      <c r="A17" s="167" t="s">
        <v>1054</v>
      </c>
      <c r="B17" s="167" t="s">
        <v>1051</v>
      </c>
      <c r="C17" s="167" t="s">
        <v>1052</v>
      </c>
      <c r="D17" s="167" t="s">
        <v>753</v>
      </c>
      <c r="E17" s="167" t="s">
        <v>756</v>
      </c>
      <c r="F17" s="167" t="s">
        <v>759</v>
      </c>
      <c r="G17" s="167" t="s">
        <v>762</v>
      </c>
      <c r="H17" s="167" t="s">
        <v>765</v>
      </c>
      <c r="I17" s="167" t="s">
        <v>768</v>
      </c>
      <c r="J17" s="167" t="s">
        <v>771</v>
      </c>
      <c r="K17" s="167" t="str">
        <f t="shared" ref="K17:T17" si="2">K6</f>
        <v>FY2016</v>
      </c>
      <c r="L17" s="167" t="str">
        <f t="shared" si="2"/>
        <v>FY2017</v>
      </c>
      <c r="M17" s="167" t="str">
        <f t="shared" si="2"/>
        <v>FY2018</v>
      </c>
      <c r="N17" s="167" t="str">
        <f t="shared" si="2"/>
        <v>FY2019</v>
      </c>
      <c r="O17" s="167" t="str">
        <f t="shared" si="2"/>
        <v>FY2020</v>
      </c>
      <c r="P17" s="167" t="str">
        <f>P6</f>
        <v>FY2021</v>
      </c>
      <c r="Q17" s="167" t="str">
        <f>Q6</f>
        <v>FY2022</v>
      </c>
      <c r="R17" s="167" t="str">
        <f t="shared" si="2"/>
        <v>FY2023</v>
      </c>
      <c r="S17" s="167" t="str">
        <f t="shared" ref="S17" si="3">S6</f>
        <v>FY2024</v>
      </c>
      <c r="T17" s="167" t="str">
        <f t="shared" si="2"/>
        <v>FY2025</v>
      </c>
    </row>
    <row r="18" spans="1:20" ht="16" x14ac:dyDescent="0.2">
      <c r="A18" s="251" t="s">
        <v>66</v>
      </c>
      <c r="B18" s="818">
        <f>B$7</f>
        <v>35960845</v>
      </c>
      <c r="C18" s="818">
        <f>C$7</f>
        <v>56769710</v>
      </c>
      <c r="D18" s="818">
        <f>$D7</f>
        <v>120843195</v>
      </c>
      <c r="E18" s="818">
        <f t="shared" ref="E18:K18" si="4">E7</f>
        <v>152842193</v>
      </c>
      <c r="F18" s="818">
        <f t="shared" si="4"/>
        <v>189496476</v>
      </c>
      <c r="G18" s="818">
        <f t="shared" si="4"/>
        <v>259717671</v>
      </c>
      <c r="H18" s="818">
        <f t="shared" si="4"/>
        <v>360372707</v>
      </c>
      <c r="I18" s="818">
        <f t="shared" si="4"/>
        <v>477031976</v>
      </c>
      <c r="J18" s="818">
        <f t="shared" si="4"/>
        <v>680428098.00000012</v>
      </c>
      <c r="K18" s="818">
        <f t="shared" si="4"/>
        <v>744358007</v>
      </c>
      <c r="L18" s="818">
        <f>L7</f>
        <v>702137155</v>
      </c>
      <c r="M18" s="818">
        <f>M7</f>
        <v>814115145</v>
      </c>
      <c r="N18" s="818">
        <f>N7</f>
        <v>985368045</v>
      </c>
      <c r="O18" s="818">
        <f>O7</f>
        <v>1013076429</v>
      </c>
      <c r="P18" s="818">
        <f>P7</f>
        <v>1002707391</v>
      </c>
      <c r="Q18" s="818">
        <v>1564346882</v>
      </c>
      <c r="R18" s="818">
        <f>R7</f>
        <v>2067308020</v>
      </c>
      <c r="S18" s="818">
        <f>S7</f>
        <v>2603412778</v>
      </c>
      <c r="T18" s="818">
        <f>T7</f>
        <v>3218148144</v>
      </c>
    </row>
    <row r="19" spans="1:20" ht="16" x14ac:dyDescent="0.2">
      <c r="A19" s="251" t="s">
        <v>1055</v>
      </c>
      <c r="B19" s="818">
        <f>SUM(B$8:B$12)</f>
        <v>65563006</v>
      </c>
      <c r="C19" s="818">
        <f t="shared" ref="C19:K19" si="5">SUM(C8:C12)</f>
        <v>69857119</v>
      </c>
      <c r="D19" s="818">
        <f t="shared" si="5"/>
        <v>113052619</v>
      </c>
      <c r="E19" s="818">
        <f t="shared" si="5"/>
        <v>242093094</v>
      </c>
      <c r="F19" s="818">
        <f t="shared" si="5"/>
        <v>262304205</v>
      </c>
      <c r="G19" s="818">
        <f t="shared" si="5"/>
        <v>272259607</v>
      </c>
      <c r="H19" s="818">
        <f t="shared" si="5"/>
        <v>372244590</v>
      </c>
      <c r="I19" s="818">
        <f t="shared" si="5"/>
        <v>447127605</v>
      </c>
      <c r="J19" s="818">
        <f t="shared" si="5"/>
        <v>625925258</v>
      </c>
      <c r="K19" s="818">
        <f t="shared" si="5"/>
        <v>633525572</v>
      </c>
      <c r="L19" s="818">
        <f>SUM(L8:L12)</f>
        <v>567525085</v>
      </c>
      <c r="M19" s="818">
        <f>SUM(M8:M12)</f>
        <v>660080279</v>
      </c>
      <c r="N19" s="818">
        <f>SUM(N8:N12)</f>
        <v>835005892</v>
      </c>
      <c r="O19" s="818">
        <f>SUM(O8:O12)</f>
        <v>774576343</v>
      </c>
      <c r="P19" s="818">
        <f>SUM(P8:P12)</f>
        <v>854227090</v>
      </c>
      <c r="Q19" s="818">
        <v>1289917355</v>
      </c>
      <c r="R19" s="818">
        <f>SUM(R8:R12)</f>
        <v>1233217776</v>
      </c>
      <c r="S19" s="818">
        <f>SUM(S8:S12)</f>
        <v>1858274425</v>
      </c>
      <c r="T19" s="818">
        <f>SUM(T8:T12)</f>
        <v>4224497950</v>
      </c>
    </row>
    <row r="20" spans="1:20" ht="16" x14ac:dyDescent="0.2">
      <c r="A20" s="251" t="s">
        <v>219</v>
      </c>
      <c r="B20" s="818">
        <v>26014450</v>
      </c>
      <c r="C20" s="818">
        <v>29034367.000000004</v>
      </c>
      <c r="D20" s="818">
        <v>20768015</v>
      </c>
      <c r="E20" s="818">
        <v>17864446</v>
      </c>
      <c r="F20" s="818">
        <v>29041301</v>
      </c>
      <c r="G20" s="818">
        <v>38305071</v>
      </c>
      <c r="H20" s="818">
        <v>16782843</v>
      </c>
      <c r="I20" s="818">
        <v>34146558</v>
      </c>
      <c r="J20" s="600">
        <v>44510036</v>
      </c>
      <c r="K20" s="600">
        <f t="shared" ref="K20:P20" si="6">K13</f>
        <v>58663923</v>
      </c>
      <c r="L20" s="600">
        <f t="shared" si="6"/>
        <v>824034</v>
      </c>
      <c r="M20" s="600">
        <f t="shared" si="6"/>
        <v>2868632</v>
      </c>
      <c r="N20" s="600">
        <f t="shared" si="6"/>
        <v>1210718</v>
      </c>
      <c r="O20" s="600">
        <f t="shared" si="6"/>
        <v>5679313</v>
      </c>
      <c r="P20" s="600">
        <f t="shared" si="6"/>
        <v>1810349</v>
      </c>
      <c r="Q20" s="600">
        <v>283122</v>
      </c>
      <c r="R20" s="600">
        <v>1049903</v>
      </c>
      <c r="S20" s="600">
        <f>S13</f>
        <v>22091527.999999996</v>
      </c>
      <c r="T20" s="600">
        <f>T13</f>
        <v>396942</v>
      </c>
    </row>
    <row r="21" spans="1:20" x14ac:dyDescent="0.15">
      <c r="E21"/>
      <c r="F21"/>
      <c r="G21"/>
      <c r="I21" s="152"/>
    </row>
    <row r="22" spans="1:20" x14ac:dyDescent="0.15">
      <c r="A22" s="263" t="s">
        <v>1056</v>
      </c>
      <c r="B22" s="44" t="s">
        <v>747</v>
      </c>
      <c r="C22" s="44" t="s">
        <v>1052</v>
      </c>
      <c r="D22" s="751" t="s">
        <v>753</v>
      </c>
      <c r="E22" s="751" t="s">
        <v>756</v>
      </c>
      <c r="F22" s="751" t="s">
        <v>759</v>
      </c>
      <c r="G22" s="751" t="s">
        <v>762</v>
      </c>
      <c r="H22" s="751" t="s">
        <v>765</v>
      </c>
      <c r="I22" s="751" t="s">
        <v>768</v>
      </c>
      <c r="J22" s="751" t="s">
        <v>771</v>
      </c>
      <c r="K22" s="44" t="str">
        <f t="shared" ref="K22:T22" si="7">K17</f>
        <v>FY2016</v>
      </c>
      <c r="L22" s="44" t="str">
        <f t="shared" si="7"/>
        <v>FY2017</v>
      </c>
      <c r="M22" s="44" t="str">
        <f t="shared" si="7"/>
        <v>FY2018</v>
      </c>
      <c r="N22" s="44" t="str">
        <f t="shared" si="7"/>
        <v>FY2019</v>
      </c>
      <c r="O22" s="44" t="str">
        <f t="shared" si="7"/>
        <v>FY2020</v>
      </c>
      <c r="P22" s="44" t="str">
        <f>P17</f>
        <v>FY2021</v>
      </c>
      <c r="Q22" s="44" t="str">
        <f>Q17</f>
        <v>FY2022</v>
      </c>
      <c r="R22" s="44" t="str">
        <f t="shared" si="7"/>
        <v>FY2023</v>
      </c>
      <c r="S22" s="44" t="str">
        <f t="shared" ref="S22" si="8">S17</f>
        <v>FY2024</v>
      </c>
      <c r="T22" s="44" t="str">
        <f t="shared" si="7"/>
        <v>FY2025</v>
      </c>
    </row>
    <row r="23" spans="1:20" x14ac:dyDescent="0.15">
      <c r="A23" s="263" t="s">
        <v>66</v>
      </c>
      <c r="B23" s="819">
        <v>630.5</v>
      </c>
      <c r="C23" s="819">
        <v>763.25908203125016</v>
      </c>
      <c r="D23" s="819">
        <v>886.57</v>
      </c>
      <c r="E23" s="819">
        <v>1195.22</v>
      </c>
      <c r="F23" s="819">
        <v>1294.5927050781249</v>
      </c>
      <c r="G23" s="820">
        <v>1775.4870273437502</v>
      </c>
      <c r="H23" s="819">
        <v>2836.6972070312499</v>
      </c>
      <c r="I23" s="819">
        <v>4200.9830761718749</v>
      </c>
      <c r="J23" s="819">
        <v>5367.2086138699924</v>
      </c>
      <c r="K23" s="819">
        <v>6006.3277095801423</v>
      </c>
      <c r="L23" s="819">
        <v>8402.1707444398817</v>
      </c>
      <c r="M23" s="819">
        <v>10834.050270752225</v>
      </c>
      <c r="N23" s="819">
        <v>20575.841948059358</v>
      </c>
      <c r="O23" s="819">
        <v>26361.670908517965</v>
      </c>
      <c r="P23" s="819">
        <v>33151.65</v>
      </c>
      <c r="Q23" s="819">
        <v>45105.279999999999</v>
      </c>
      <c r="R23" s="819">
        <v>53326.178497550383</v>
      </c>
      <c r="S23" s="819">
        <v>73934.550393988015</v>
      </c>
      <c r="T23" s="819">
        <v>103385.22249716884</v>
      </c>
    </row>
    <row r="24" spans="1:20" x14ac:dyDescent="0.15">
      <c r="A24" s="263" t="s">
        <v>1055</v>
      </c>
      <c r="B24" s="819">
        <v>757.3</v>
      </c>
      <c r="C24" s="819">
        <v>1063.0125683593751</v>
      </c>
      <c r="D24" s="819">
        <f>1396.45-(23.4-7.5)</f>
        <v>1380.55</v>
      </c>
      <c r="E24" s="819">
        <v>2097.4899999999998</v>
      </c>
      <c r="F24" s="819">
        <v>2720.0899609375006</v>
      </c>
      <c r="G24" s="820">
        <v>3076.5047451171872</v>
      </c>
      <c r="H24" s="819">
        <v>4220.2481835937497</v>
      </c>
      <c r="I24" s="819">
        <v>4942.3835058593759</v>
      </c>
      <c r="J24" s="819">
        <v>5169.4109953024918</v>
      </c>
      <c r="K24" s="819">
        <v>7288.2044517720969</v>
      </c>
      <c r="L24" s="819">
        <v>10095.33559349347</v>
      </c>
      <c r="M24" s="819">
        <v>12621.020823261959</v>
      </c>
      <c r="N24" s="819">
        <v>16089.793061915127</v>
      </c>
      <c r="O24" s="819">
        <v>17770.654318010624</v>
      </c>
      <c r="P24" s="819">
        <v>26942.99</v>
      </c>
      <c r="Q24" s="819">
        <v>55498.12</v>
      </c>
      <c r="R24" s="819">
        <v>59151.141640625341</v>
      </c>
      <c r="S24" s="819">
        <v>87701.162662048097</v>
      </c>
      <c r="T24" s="819">
        <v>113560.00533143767</v>
      </c>
    </row>
    <row r="25" spans="1:20" x14ac:dyDescent="0.15">
      <c r="A25" s="263" t="s">
        <v>219</v>
      </c>
      <c r="B25" s="821">
        <v>156.73087562561045</v>
      </c>
      <c r="C25" s="821">
        <v>139.63734375000001</v>
      </c>
      <c r="D25" s="821">
        <v>162.09251074218747</v>
      </c>
      <c r="E25" s="822">
        <v>335.58049804687499</v>
      </c>
      <c r="F25" s="822">
        <v>715.02095703124996</v>
      </c>
      <c r="G25" s="822">
        <v>555.32116992187503</v>
      </c>
      <c r="H25" s="821">
        <v>116.788388671875</v>
      </c>
      <c r="I25" s="821">
        <v>137.30723632812501</v>
      </c>
      <c r="J25" s="821">
        <v>410.30184036109381</v>
      </c>
      <c r="K25" s="821">
        <v>592.28979210035232</v>
      </c>
      <c r="L25" s="821">
        <v>10.652811782890218</v>
      </c>
      <c r="M25" s="821">
        <v>46.809912131616919</v>
      </c>
      <c r="N25" s="821">
        <v>11.042999999999999</v>
      </c>
      <c r="O25" s="821">
        <v>10.928009377528706</v>
      </c>
      <c r="P25" s="821">
        <v>33.049999999999997</v>
      </c>
      <c r="Q25" s="821">
        <v>24.91</v>
      </c>
      <c r="R25" s="821">
        <v>7.17</v>
      </c>
      <c r="S25" s="821">
        <v>301.48919595020186</v>
      </c>
      <c r="T25" s="821">
        <v>1.73</v>
      </c>
    </row>
    <row r="27" spans="1:20" x14ac:dyDescent="0.15">
      <c r="A27" s="823" t="s">
        <v>1057</v>
      </c>
      <c r="C27" s="824"/>
      <c r="J27" s="825"/>
    </row>
    <row r="28" spans="1:20" ht="15" customHeight="1" x14ac:dyDescent="0.15">
      <c r="A28" s="825"/>
      <c r="C28" s="824"/>
      <c r="J28" s="825"/>
    </row>
    <row r="29" spans="1:20" ht="16" x14ac:dyDescent="0.2">
      <c r="A29" s="958" t="s">
        <v>1058</v>
      </c>
      <c r="B29" s="972"/>
      <c r="C29" s="972"/>
      <c r="D29" s="972"/>
      <c r="E29" s="972"/>
      <c r="F29" s="972"/>
      <c r="G29" s="972"/>
      <c r="H29" s="972"/>
      <c r="I29" s="972"/>
      <c r="J29" s="826"/>
    </row>
    <row r="30" spans="1:20" ht="12" customHeight="1" x14ac:dyDescent="0.15">
      <c r="A30" s="972"/>
      <c r="B30" s="972"/>
      <c r="C30" s="972"/>
      <c r="D30" s="972"/>
      <c r="E30" s="972"/>
      <c r="F30" s="972"/>
      <c r="G30" s="972"/>
      <c r="H30" s="972"/>
      <c r="I30" s="972"/>
    </row>
    <row r="31" spans="1:20" ht="13" customHeight="1" x14ac:dyDescent="0.15">
      <c r="A31" s="972"/>
      <c r="B31" s="972"/>
      <c r="C31" s="972"/>
      <c r="D31" s="972"/>
      <c r="E31" s="972"/>
      <c r="F31" s="972"/>
      <c r="G31" s="972"/>
      <c r="H31" s="972"/>
      <c r="I31" s="972"/>
    </row>
    <row r="32" spans="1:20" x14ac:dyDescent="0.15">
      <c r="A32" s="972"/>
      <c r="B32" s="972"/>
      <c r="C32" s="972"/>
      <c r="D32" s="972"/>
      <c r="E32" s="972"/>
      <c r="F32" s="972"/>
      <c r="G32" s="972"/>
      <c r="H32" s="972"/>
      <c r="I32" s="972"/>
    </row>
    <row r="33" spans="1:9" x14ac:dyDescent="0.15">
      <c r="A33" s="972"/>
      <c r="B33" s="972"/>
      <c r="C33" s="972"/>
      <c r="D33" s="972"/>
      <c r="E33" s="972"/>
      <c r="F33" s="972"/>
      <c r="G33" s="972"/>
      <c r="H33" s="972"/>
      <c r="I33" s="972"/>
    </row>
    <row r="34" spans="1:9" x14ac:dyDescent="0.15">
      <c r="A34" s="972"/>
      <c r="B34" s="972"/>
      <c r="C34" s="972"/>
      <c r="D34" s="972"/>
      <c r="E34" s="972"/>
      <c r="F34" s="972"/>
      <c r="G34" s="972"/>
      <c r="H34" s="972"/>
      <c r="I34" s="972"/>
    </row>
    <row r="46" spans="1:9" x14ac:dyDescent="0.15">
      <c r="E46"/>
      <c r="F46"/>
      <c r="G46"/>
    </row>
    <row r="47" spans="1:9" x14ac:dyDescent="0.15">
      <c r="E47"/>
      <c r="F47"/>
      <c r="G47"/>
    </row>
    <row r="48" spans="1:9" x14ac:dyDescent="0.15">
      <c r="E48"/>
      <c r="F48"/>
      <c r="G48"/>
    </row>
    <row r="49" customFormat="1" x14ac:dyDescent="0.15"/>
    <row r="50" customFormat="1" x14ac:dyDescent="0.15"/>
    <row r="51" customFormat="1" x14ac:dyDescent="0.15"/>
    <row r="52" customFormat="1" x14ac:dyDescent="0.15"/>
    <row r="53" customFormat="1" x14ac:dyDescent="0.15"/>
    <row r="54" customFormat="1" x14ac:dyDescent="0.15"/>
    <row r="55" customFormat="1" x14ac:dyDescent="0.15"/>
    <row r="56" customFormat="1" x14ac:dyDescent="0.15"/>
  </sheetData>
  <mergeCells count="2">
    <mergeCell ref="A1:S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E2BE1-FA66-B04B-BC3F-794E6A793697}">
  <sheetPr codeName="Sheet3"/>
  <dimension ref="A1:K14"/>
  <sheetViews>
    <sheetView showGridLines="0" tabSelected="1" topLeftCell="A4" zoomScale="149" zoomScaleNormal="149" workbookViewId="0">
      <selection activeCell="A9" sqref="A9:B9"/>
    </sheetView>
  </sheetViews>
  <sheetFormatPr baseColWidth="10" defaultColWidth="8.83203125" defaultRowHeight="13" x14ac:dyDescent="0.15"/>
  <cols>
    <col min="1" max="1" width="53.5" style="7" customWidth="1"/>
    <col min="2" max="2" width="60.6640625" style="7" customWidth="1"/>
    <col min="3" max="7" width="8.83203125" style="7"/>
    <col min="8" max="8" width="10.6640625" style="7" customWidth="1"/>
    <col min="9" max="16384" width="8.83203125" style="7"/>
  </cols>
  <sheetData>
    <row r="1" spans="1:11" ht="108" customHeight="1" x14ac:dyDescent="0.15">
      <c r="A1" s="927" t="s">
        <v>285</v>
      </c>
      <c r="B1" s="928"/>
    </row>
    <row r="2" spans="1:11" ht="51" customHeight="1" x14ac:dyDescent="0.15">
      <c r="A2" s="926" t="s">
        <v>286</v>
      </c>
      <c r="B2" s="929"/>
    </row>
    <row r="3" spans="1:11" ht="16" customHeight="1" x14ac:dyDescent="0.15">
      <c r="A3" s="930"/>
      <c r="B3" s="930"/>
    </row>
    <row r="4" spans="1:11" ht="64" customHeight="1" x14ac:dyDescent="0.15">
      <c r="A4" s="926" t="s">
        <v>287</v>
      </c>
      <c r="B4" s="926"/>
    </row>
    <row r="5" spans="1:11" ht="15" customHeight="1" x14ac:dyDescent="0.15">
      <c r="A5" s="930"/>
      <c r="B5" s="930"/>
    </row>
    <row r="6" spans="1:11" ht="67.5" customHeight="1" x14ac:dyDescent="0.15">
      <c r="A6" s="926" t="s">
        <v>288</v>
      </c>
      <c r="B6" s="926"/>
    </row>
    <row r="7" spans="1:11" ht="65" customHeight="1" x14ac:dyDescent="0.15">
      <c r="A7" s="931" t="s">
        <v>289</v>
      </c>
      <c r="B7" s="931"/>
    </row>
    <row r="8" spans="1:11" ht="22" customHeight="1" x14ac:dyDescent="0.15">
      <c r="A8" s="214"/>
      <c r="B8" s="214"/>
    </row>
    <row r="9" spans="1:11" ht="343" customHeight="1" x14ac:dyDescent="0.15">
      <c r="A9" s="931" t="s">
        <v>290</v>
      </c>
      <c r="B9" s="931"/>
    </row>
    <row r="10" spans="1:11" ht="2" customHeight="1" x14ac:dyDescent="0.15">
      <c r="A10"/>
      <c r="B10"/>
    </row>
    <row r="11" spans="1:11" ht="33" customHeight="1" x14ac:dyDescent="0.15">
      <c r="A11" s="931" t="s">
        <v>1150</v>
      </c>
      <c r="B11" s="931"/>
      <c r="C11" s="215"/>
      <c r="D11" s="215"/>
      <c r="E11" s="215"/>
      <c r="F11" s="215"/>
      <c r="G11" s="215"/>
      <c r="H11" s="215"/>
      <c r="I11" s="215"/>
      <c r="J11" s="215"/>
      <c r="K11" s="215"/>
    </row>
    <row r="12" spans="1:11" ht="10.5" customHeight="1" x14ac:dyDescent="0.15">
      <c r="A12" s="214"/>
      <c r="B12" s="214"/>
      <c r="C12" s="215"/>
      <c r="D12" s="215"/>
      <c r="E12" s="215"/>
      <c r="F12" s="215"/>
      <c r="G12" s="215"/>
      <c r="H12" s="215"/>
      <c r="I12" s="215"/>
      <c r="J12" s="215"/>
      <c r="K12" s="215"/>
    </row>
    <row r="13" spans="1:11" ht="16" x14ac:dyDescent="0.15">
      <c r="A13" s="926" t="s">
        <v>291</v>
      </c>
      <c r="B13" s="926"/>
    </row>
    <row r="14" spans="1:11" x14ac:dyDescent="0.15">
      <c r="A14" s="932"/>
      <c r="B14" s="932"/>
    </row>
  </sheetData>
  <mergeCells count="11">
    <mergeCell ref="A7:B7"/>
    <mergeCell ref="A9:B9"/>
    <mergeCell ref="A11:B11"/>
    <mergeCell ref="A13:B13"/>
    <mergeCell ref="A14:B14"/>
    <mergeCell ref="A6:B6"/>
    <mergeCell ref="A1:B1"/>
    <mergeCell ref="A2:B2"/>
    <mergeCell ref="A3:B3"/>
    <mergeCell ref="A4:B4"/>
    <mergeCell ref="A5:B5"/>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33E96-81B3-1441-8B26-670817051B7D}">
  <sheetPr codeName="Sheet31"/>
  <dimension ref="A1:L23"/>
  <sheetViews>
    <sheetView zoomScale="125" zoomScaleNormal="125" workbookViewId="0">
      <selection activeCell="R54" sqref="R54"/>
    </sheetView>
  </sheetViews>
  <sheetFormatPr baseColWidth="10" defaultColWidth="11.5" defaultRowHeight="13" x14ac:dyDescent="0.15"/>
  <cols>
    <col min="1" max="6" width="12.6640625" customWidth="1"/>
  </cols>
  <sheetData>
    <row r="1" spans="1:12" ht="24.75" customHeight="1" x14ac:dyDescent="0.15">
      <c r="A1" s="970" t="s">
        <v>1059</v>
      </c>
      <c r="B1" s="971"/>
      <c r="C1" s="971"/>
      <c r="D1" s="971"/>
      <c r="E1" s="971"/>
      <c r="F1" s="971"/>
      <c r="G1" s="971"/>
      <c r="H1" s="971"/>
      <c r="I1" s="971"/>
      <c r="J1" s="971"/>
      <c r="K1" s="7"/>
    </row>
    <row r="4" spans="1:12" s="194" customFormat="1" ht="14" x14ac:dyDescent="0.15">
      <c r="A4" s="39" t="s">
        <v>1060</v>
      </c>
      <c r="B4" s="41" t="s">
        <v>1061</v>
      </c>
      <c r="C4" s="41" t="s">
        <v>1062</v>
      </c>
      <c r="D4" s="41" t="s">
        <v>1063</v>
      </c>
      <c r="E4" s="40" t="s">
        <v>1064</v>
      </c>
      <c r="F4" s="41" t="s">
        <v>1065</v>
      </c>
      <c r="K4"/>
      <c r="L4"/>
    </row>
    <row r="5" spans="1:12" x14ac:dyDescent="0.15">
      <c r="A5" s="44" t="s">
        <v>703</v>
      </c>
      <c r="B5" s="263">
        <v>72</v>
      </c>
      <c r="C5" s="263">
        <v>136</v>
      </c>
      <c r="D5" s="263">
        <v>51</v>
      </c>
      <c r="E5" s="263">
        <v>24</v>
      </c>
      <c r="F5" s="286">
        <v>179703</v>
      </c>
    </row>
    <row r="6" spans="1:12" x14ac:dyDescent="0.15">
      <c r="A6" s="44" t="s">
        <v>704</v>
      </c>
      <c r="B6" s="263">
        <v>168</v>
      </c>
      <c r="C6" s="263">
        <v>283</v>
      </c>
      <c r="D6" s="263">
        <v>41</v>
      </c>
      <c r="E6" s="263">
        <v>144</v>
      </c>
      <c r="F6" s="286">
        <v>147847</v>
      </c>
    </row>
    <row r="7" spans="1:12" x14ac:dyDescent="0.15">
      <c r="A7" s="751" t="s">
        <v>706</v>
      </c>
      <c r="B7" s="263">
        <v>167</v>
      </c>
      <c r="C7" s="263">
        <v>329</v>
      </c>
      <c r="D7" s="263">
        <v>27</v>
      </c>
      <c r="E7" s="263">
        <v>161</v>
      </c>
      <c r="F7" s="286">
        <v>280987</v>
      </c>
    </row>
    <row r="8" spans="1:12" x14ac:dyDescent="0.15">
      <c r="A8" s="751" t="s">
        <v>707</v>
      </c>
      <c r="B8" s="263">
        <v>124</v>
      </c>
      <c r="C8" s="263">
        <v>250</v>
      </c>
      <c r="D8" s="263">
        <v>18</v>
      </c>
      <c r="E8" s="263">
        <v>340</v>
      </c>
      <c r="F8" s="286">
        <v>481872</v>
      </c>
    </row>
    <row r="9" spans="1:12" x14ac:dyDescent="0.15">
      <c r="A9" s="44" t="s">
        <v>708</v>
      </c>
      <c r="B9" s="286">
        <v>64</v>
      </c>
      <c r="C9" s="286">
        <v>210</v>
      </c>
      <c r="D9" s="286">
        <v>26</v>
      </c>
      <c r="E9" s="286">
        <v>303</v>
      </c>
      <c r="F9" s="286">
        <v>407039</v>
      </c>
    </row>
    <row r="10" spans="1:12" x14ac:dyDescent="0.15">
      <c r="A10" s="44" t="s">
        <v>709</v>
      </c>
      <c r="B10" s="286">
        <v>107</v>
      </c>
      <c r="C10" s="286">
        <v>163</v>
      </c>
      <c r="D10" s="286">
        <v>12</v>
      </c>
      <c r="E10" s="286">
        <v>304</v>
      </c>
      <c r="F10" s="286">
        <v>460597</v>
      </c>
    </row>
    <row r="11" spans="1:12" x14ac:dyDescent="0.15">
      <c r="A11" s="751" t="s">
        <v>710</v>
      </c>
      <c r="B11" s="286">
        <v>139</v>
      </c>
      <c r="C11" s="286">
        <v>136</v>
      </c>
      <c r="D11" s="286">
        <v>78</v>
      </c>
      <c r="E11" s="286">
        <v>509</v>
      </c>
      <c r="F11" s="286">
        <v>728724</v>
      </c>
    </row>
    <row r="12" spans="1:12" x14ac:dyDescent="0.15">
      <c r="A12" s="751" t="s">
        <v>711</v>
      </c>
      <c r="B12" s="286">
        <v>93</v>
      </c>
      <c r="C12" s="286">
        <v>304</v>
      </c>
      <c r="D12" s="286">
        <v>159</v>
      </c>
      <c r="E12" s="286">
        <v>296</v>
      </c>
      <c r="F12" s="286">
        <v>999738</v>
      </c>
    </row>
    <row r="13" spans="1:12" x14ac:dyDescent="0.15">
      <c r="A13" s="751" t="s">
        <v>712</v>
      </c>
      <c r="B13" s="286">
        <v>94</v>
      </c>
      <c r="C13" s="286">
        <v>344</v>
      </c>
      <c r="D13" s="286">
        <v>126</v>
      </c>
      <c r="E13" s="286">
        <v>1850</v>
      </c>
      <c r="F13" s="286">
        <v>1346891</v>
      </c>
    </row>
    <row r="14" spans="1:12" x14ac:dyDescent="0.15">
      <c r="A14" s="44" t="s">
        <v>713</v>
      </c>
      <c r="B14" s="286">
        <v>32</v>
      </c>
      <c r="C14" s="286">
        <v>318</v>
      </c>
      <c r="D14" s="286">
        <v>55</v>
      </c>
      <c r="E14" s="286">
        <v>313</v>
      </c>
      <c r="F14" s="286">
        <v>1730430</v>
      </c>
    </row>
    <row r="15" spans="1:12" x14ac:dyDescent="0.15">
      <c r="A15" s="44" t="s">
        <v>714</v>
      </c>
      <c r="B15" s="286">
        <v>46</v>
      </c>
      <c r="C15" s="286">
        <v>239</v>
      </c>
      <c r="D15" s="286">
        <v>42</v>
      </c>
      <c r="E15" s="286">
        <v>257</v>
      </c>
      <c r="F15" s="286">
        <v>1237197</v>
      </c>
    </row>
    <row r="16" spans="1:12" x14ac:dyDescent="0.15">
      <c r="A16" s="44" t="s">
        <v>715</v>
      </c>
      <c r="B16" s="286">
        <v>34</v>
      </c>
      <c r="C16" s="286">
        <v>177</v>
      </c>
      <c r="D16" s="286">
        <v>47</v>
      </c>
      <c r="E16" s="286">
        <v>245</v>
      </c>
      <c r="F16" s="286">
        <v>2130318</v>
      </c>
    </row>
    <row r="17" spans="1:6" x14ac:dyDescent="0.15">
      <c r="A17" s="44" t="s">
        <v>716</v>
      </c>
      <c r="B17" s="286">
        <v>35</v>
      </c>
      <c r="C17" s="286">
        <v>175</v>
      </c>
      <c r="D17" s="286">
        <v>45</v>
      </c>
      <c r="E17" s="286">
        <v>304</v>
      </c>
      <c r="F17" s="286">
        <v>1240435</v>
      </c>
    </row>
    <row r="18" spans="1:6" x14ac:dyDescent="0.15">
      <c r="A18" s="44" t="s">
        <v>717</v>
      </c>
      <c r="B18" s="286">
        <v>51</v>
      </c>
      <c r="C18" s="286">
        <v>409</v>
      </c>
      <c r="D18" s="286">
        <v>49</v>
      </c>
      <c r="E18" s="286">
        <v>316</v>
      </c>
      <c r="F18" s="286">
        <v>1586974</v>
      </c>
    </row>
    <row r="19" spans="1:6" x14ac:dyDescent="0.15">
      <c r="A19" s="44" t="s">
        <v>718</v>
      </c>
      <c r="B19" s="286">
        <v>36</v>
      </c>
      <c r="C19" s="286">
        <v>209</v>
      </c>
      <c r="D19" s="286">
        <v>37</v>
      </c>
      <c r="E19" s="286">
        <v>230</v>
      </c>
      <c r="F19" s="286">
        <v>1558318</v>
      </c>
    </row>
    <row r="20" spans="1:6" x14ac:dyDescent="0.15">
      <c r="A20" s="827" t="s">
        <v>719</v>
      </c>
      <c r="B20" s="828">
        <v>11</v>
      </c>
      <c r="C20" s="828">
        <v>131</v>
      </c>
      <c r="D20" s="828">
        <v>24</v>
      </c>
      <c r="E20" s="828">
        <v>224</v>
      </c>
      <c r="F20" s="828">
        <v>1814941</v>
      </c>
    </row>
    <row r="21" spans="1:6" x14ac:dyDescent="0.15">
      <c r="A21" s="44" t="s">
        <v>720</v>
      </c>
      <c r="B21" s="286">
        <v>9</v>
      </c>
      <c r="C21" s="286">
        <v>98</v>
      </c>
      <c r="D21" s="286">
        <v>18</v>
      </c>
      <c r="E21" s="286">
        <v>217</v>
      </c>
      <c r="F21" s="275">
        <v>1435797</v>
      </c>
    </row>
    <row r="22" spans="1:6" x14ac:dyDescent="0.15">
      <c r="A22" s="44" t="s">
        <v>721</v>
      </c>
      <c r="B22" s="286">
        <v>7</v>
      </c>
      <c r="C22" s="286">
        <v>70</v>
      </c>
      <c r="D22" s="286">
        <v>15</v>
      </c>
      <c r="E22" s="286">
        <v>249</v>
      </c>
      <c r="F22" s="275">
        <v>3648164</v>
      </c>
    </row>
    <row r="23" spans="1:6" x14ac:dyDescent="0.15">
      <c r="A23" s="44" t="s">
        <v>1066</v>
      </c>
      <c r="B23" s="286">
        <v>3</v>
      </c>
      <c r="C23" s="286">
        <v>67</v>
      </c>
      <c r="D23" s="286">
        <v>14</v>
      </c>
      <c r="E23" s="286">
        <v>240</v>
      </c>
      <c r="F23" s="275">
        <v>3062345</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A86B-501F-B84C-BD70-E3D8F71AEFA3}">
  <sheetPr codeName="Sheet34"/>
  <dimension ref="A1:B35"/>
  <sheetViews>
    <sheetView zoomScaleNormal="100" workbookViewId="0">
      <selection activeCell="A46" sqref="A46:N56"/>
    </sheetView>
  </sheetViews>
  <sheetFormatPr baseColWidth="10" defaultColWidth="8.83203125" defaultRowHeight="13" x14ac:dyDescent="0.15"/>
  <cols>
    <col min="1" max="1" width="18.33203125" style="3" customWidth="1"/>
    <col min="2" max="2" width="89.5" style="3" customWidth="1"/>
    <col min="3" max="16384" width="8.83203125" style="3"/>
  </cols>
  <sheetData>
    <row r="1" spans="1:2" ht="24" customHeight="1" x14ac:dyDescent="0.15">
      <c r="A1" s="829" t="s">
        <v>1067</v>
      </c>
      <c r="B1" s="829" t="s">
        <v>1068</v>
      </c>
    </row>
    <row r="2" spans="1:2" ht="50.25" customHeight="1" x14ac:dyDescent="0.15">
      <c r="A2" s="782" t="s">
        <v>402</v>
      </c>
      <c r="B2" s="38" t="s">
        <v>1069</v>
      </c>
    </row>
    <row r="3" spans="1:2" ht="51" customHeight="1" x14ac:dyDescent="0.15">
      <c r="A3" s="782" t="s">
        <v>1070</v>
      </c>
      <c r="B3" s="38" t="s">
        <v>1071</v>
      </c>
    </row>
    <row r="4" spans="1:2" ht="39" customHeight="1" x14ac:dyDescent="0.15">
      <c r="A4" s="782" t="s">
        <v>1072</v>
      </c>
      <c r="B4" s="102" t="s">
        <v>1073</v>
      </c>
    </row>
    <row r="5" spans="1:2" ht="25" customHeight="1" x14ac:dyDescent="0.15">
      <c r="A5" s="782" t="s">
        <v>496</v>
      </c>
      <c r="B5" s="102" t="s">
        <v>1074</v>
      </c>
    </row>
    <row r="6" spans="1:2" ht="26.25" customHeight="1" x14ac:dyDescent="0.15">
      <c r="A6" s="829" t="s">
        <v>1075</v>
      </c>
      <c r="B6" s="829" t="s">
        <v>1068</v>
      </c>
    </row>
    <row r="7" spans="1:2" ht="16" customHeight="1" x14ac:dyDescent="0.15">
      <c r="A7" s="830" t="s">
        <v>1076</v>
      </c>
      <c r="B7" s="170" t="s">
        <v>1077</v>
      </c>
    </row>
    <row r="8" spans="1:2" ht="18" customHeight="1" x14ac:dyDescent="0.15">
      <c r="A8" s="783" t="s">
        <v>1078</v>
      </c>
      <c r="B8" s="170" t="s">
        <v>1079</v>
      </c>
    </row>
    <row r="9" spans="1:2" ht="28" customHeight="1" x14ac:dyDescent="0.15">
      <c r="A9" s="783" t="s">
        <v>1080</v>
      </c>
      <c r="B9" s="170" t="s">
        <v>1081</v>
      </c>
    </row>
    <row r="10" spans="1:2" ht="24" customHeight="1" x14ac:dyDescent="0.15">
      <c r="A10" s="782" t="s">
        <v>1082</v>
      </c>
      <c r="B10" s="38" t="s">
        <v>1083</v>
      </c>
    </row>
    <row r="11" spans="1:2" ht="14" x14ac:dyDescent="0.15">
      <c r="A11" s="782" t="s">
        <v>1084</v>
      </c>
      <c r="B11" s="102" t="s">
        <v>1085</v>
      </c>
    </row>
    <row r="12" spans="1:2" ht="28" x14ac:dyDescent="0.15">
      <c r="A12" s="783" t="s">
        <v>1086</v>
      </c>
      <c r="B12" s="170" t="s">
        <v>1087</v>
      </c>
    </row>
    <row r="13" spans="1:2" ht="56" x14ac:dyDescent="0.15">
      <c r="A13" s="783" t="s">
        <v>236</v>
      </c>
      <c r="B13" s="170" t="s">
        <v>1088</v>
      </c>
    </row>
    <row r="14" spans="1:2" ht="40.5" customHeight="1" x14ac:dyDescent="0.15">
      <c r="A14" s="783" t="s">
        <v>1089</v>
      </c>
      <c r="B14" s="170" t="s">
        <v>1090</v>
      </c>
    </row>
    <row r="15" spans="1:2" ht="29.25" customHeight="1" x14ac:dyDescent="0.15">
      <c r="A15" s="783" t="s">
        <v>1091</v>
      </c>
      <c r="B15" s="169" t="s">
        <v>1092</v>
      </c>
    </row>
    <row r="16" spans="1:2" ht="29.25" customHeight="1" x14ac:dyDescent="0.15">
      <c r="A16" s="782" t="s">
        <v>1093</v>
      </c>
      <c r="B16" s="102" t="s">
        <v>1094</v>
      </c>
    </row>
    <row r="17" spans="1:2" ht="14" x14ac:dyDescent="0.15">
      <c r="A17" s="782" t="s">
        <v>1095</v>
      </c>
      <c r="B17" s="102" t="s">
        <v>1096</v>
      </c>
    </row>
    <row r="18" spans="1:2" ht="14" x14ac:dyDescent="0.15">
      <c r="A18" s="782" t="s">
        <v>1097</v>
      </c>
      <c r="B18" s="102" t="s">
        <v>1098</v>
      </c>
    </row>
    <row r="19" spans="1:2" ht="30.75" customHeight="1" x14ac:dyDescent="0.15">
      <c r="A19" s="782" t="s">
        <v>1099</v>
      </c>
      <c r="B19" s="102" t="s">
        <v>1100</v>
      </c>
    </row>
    <row r="20" spans="1:2" ht="49.5" customHeight="1" x14ac:dyDescent="0.15">
      <c r="A20" s="782" t="s">
        <v>1101</v>
      </c>
      <c r="B20" s="102" t="s">
        <v>1102</v>
      </c>
    </row>
    <row r="21" spans="1:2" ht="14" x14ac:dyDescent="0.15">
      <c r="A21" s="782" t="s">
        <v>1103</v>
      </c>
      <c r="B21" s="102" t="s">
        <v>1104</v>
      </c>
    </row>
    <row r="22" spans="1:2" ht="42" x14ac:dyDescent="0.15">
      <c r="A22" s="782" t="s">
        <v>1105</v>
      </c>
      <c r="B22" s="102" t="s">
        <v>1106</v>
      </c>
    </row>
    <row r="23" spans="1:2" ht="27.75" customHeight="1" x14ac:dyDescent="0.15">
      <c r="A23" s="829" t="s">
        <v>1107</v>
      </c>
      <c r="B23" s="829" t="s">
        <v>1068</v>
      </c>
    </row>
    <row r="24" spans="1:2" ht="28" x14ac:dyDescent="0.15">
      <c r="A24" s="782" t="s">
        <v>1108</v>
      </c>
      <c r="B24" s="102" t="s">
        <v>1109</v>
      </c>
    </row>
    <row r="25" spans="1:2" ht="14" x14ac:dyDescent="0.15">
      <c r="A25" s="782" t="s">
        <v>1110</v>
      </c>
      <c r="B25" s="102" t="s">
        <v>1111</v>
      </c>
    </row>
    <row r="26" spans="1:2" ht="39.75" customHeight="1" x14ac:dyDescent="0.15">
      <c r="A26" s="783" t="s">
        <v>1112</v>
      </c>
      <c r="B26" s="102" t="s">
        <v>1113</v>
      </c>
    </row>
    <row r="27" spans="1:2" ht="42" x14ac:dyDescent="0.15">
      <c r="A27" s="782" t="s">
        <v>1114</v>
      </c>
      <c r="B27" s="38" t="s">
        <v>1115</v>
      </c>
    </row>
    <row r="28" spans="1:2" ht="14" x14ac:dyDescent="0.15">
      <c r="A28" s="782" t="s">
        <v>1116</v>
      </c>
      <c r="B28" s="102" t="s">
        <v>1117</v>
      </c>
    </row>
    <row r="29" spans="1:2" ht="28" x14ac:dyDescent="0.15">
      <c r="A29" s="782" t="s">
        <v>1118</v>
      </c>
      <c r="B29" s="102" t="s">
        <v>1119</v>
      </c>
    </row>
    <row r="30" spans="1:2" ht="14" x14ac:dyDescent="0.15">
      <c r="A30" s="782" t="s">
        <v>1120</v>
      </c>
      <c r="B30" s="102" t="s">
        <v>1121</v>
      </c>
    </row>
    <row r="31" spans="1:2" ht="75.75" customHeight="1" x14ac:dyDescent="0.15">
      <c r="A31" s="782" t="s">
        <v>1122</v>
      </c>
      <c r="B31" s="102" t="s">
        <v>1123</v>
      </c>
    </row>
    <row r="32" spans="1:2" ht="14" x14ac:dyDescent="0.15">
      <c r="A32" s="829" t="s">
        <v>1124</v>
      </c>
      <c r="B32" s="829" t="s">
        <v>1068</v>
      </c>
    </row>
    <row r="33" spans="1:2" ht="14" x14ac:dyDescent="0.15">
      <c r="A33" s="831" t="s">
        <v>35</v>
      </c>
      <c r="B33" s="102" t="s">
        <v>1125</v>
      </c>
    </row>
    <row r="34" spans="1:2" ht="42" x14ac:dyDescent="0.15">
      <c r="A34" s="831" t="s">
        <v>20</v>
      </c>
      <c r="B34" s="38" t="s">
        <v>1126</v>
      </c>
    </row>
    <row r="35" spans="1:2" ht="14" x14ac:dyDescent="0.15">
      <c r="A35" s="831" t="s">
        <v>2</v>
      </c>
      <c r="B35" s="102" t="s">
        <v>1127</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0B46E-0233-2C4F-9FA7-47E0F814579F}">
  <sheetPr codeName="Sheet4"/>
  <dimension ref="A1:O49"/>
  <sheetViews>
    <sheetView topLeftCell="A7" zoomScaleNormal="100" workbookViewId="0">
      <selection activeCell="A3" sqref="A3"/>
    </sheetView>
  </sheetViews>
  <sheetFormatPr baseColWidth="10" defaultColWidth="8.83203125" defaultRowHeight="13" x14ac:dyDescent="0.15"/>
  <cols>
    <col min="1" max="1" width="23.5" style="198" customWidth="1"/>
    <col min="2" max="3" width="11.5" style="198" customWidth="1"/>
    <col min="4" max="4" width="11.83203125" style="198" customWidth="1"/>
    <col min="5" max="6" width="11.5" style="198" customWidth="1"/>
    <col min="7" max="7" width="38.1640625" style="198" customWidth="1"/>
    <col min="8" max="8" width="10.1640625" style="198" customWidth="1"/>
    <col min="9" max="11" width="8.83203125" style="198"/>
    <col min="12" max="12" width="9.6640625" style="198" customWidth="1"/>
    <col min="13" max="13" width="8.83203125" style="198"/>
    <col min="14" max="14" width="7.5" style="198" customWidth="1"/>
    <col min="15" max="15" width="8.5" style="198" customWidth="1"/>
    <col min="16" max="16384" width="8.83203125" style="198"/>
  </cols>
  <sheetData>
    <row r="1" spans="1:15" ht="25.5" customHeight="1" x14ac:dyDescent="0.15">
      <c r="A1" s="936" t="s">
        <v>292</v>
      </c>
      <c r="B1" s="937"/>
      <c r="C1" s="937"/>
      <c r="D1" s="937"/>
      <c r="E1" s="937"/>
      <c r="F1" s="937"/>
      <c r="G1" s="937"/>
      <c r="H1" s="937"/>
      <c r="I1" s="937"/>
      <c r="J1" s="937"/>
      <c r="K1" s="937"/>
      <c r="L1" s="938"/>
    </row>
    <row r="2" spans="1:15" x14ac:dyDescent="0.15">
      <c r="A2" s="939"/>
      <c r="B2" s="940"/>
      <c r="C2" s="940"/>
      <c r="D2" s="940"/>
      <c r="E2" s="940"/>
      <c r="F2" s="940"/>
      <c r="G2" s="940"/>
      <c r="H2" s="940"/>
      <c r="I2" s="940"/>
      <c r="J2" s="940"/>
      <c r="K2" s="940"/>
      <c r="L2" s="941"/>
    </row>
    <row r="3" spans="1:15" ht="26.25" customHeight="1" x14ac:dyDescent="0.15">
      <c r="A3" s="216" t="s">
        <v>293</v>
      </c>
      <c r="B3" s="942" t="s">
        <v>294</v>
      </c>
      <c r="C3" s="943"/>
      <c r="D3" s="943"/>
      <c r="E3" s="943"/>
      <c r="F3" s="943"/>
      <c r="G3" s="943"/>
      <c r="H3" s="943"/>
      <c r="I3" s="943"/>
      <c r="J3" s="943"/>
      <c r="K3" s="943"/>
      <c r="L3" s="944"/>
    </row>
    <row r="4" spans="1:15" ht="93" customHeight="1" x14ac:dyDescent="0.15">
      <c r="A4" s="217" t="s">
        <v>295</v>
      </c>
      <c r="B4" s="933" t="s">
        <v>296</v>
      </c>
      <c r="C4" s="934"/>
      <c r="D4" s="934"/>
      <c r="E4" s="934"/>
      <c r="F4" s="934"/>
      <c r="G4" s="934"/>
      <c r="H4" s="934"/>
      <c r="I4" s="934"/>
      <c r="J4" s="934"/>
      <c r="K4" s="934"/>
      <c r="L4" s="935"/>
    </row>
    <row r="5" spans="1:15" ht="107.25" customHeight="1" x14ac:dyDescent="0.15">
      <c r="A5" s="217" t="s">
        <v>297</v>
      </c>
      <c r="B5" s="933" t="s">
        <v>298</v>
      </c>
      <c r="C5" s="934"/>
      <c r="D5" s="934"/>
      <c r="E5" s="934"/>
      <c r="F5" s="934"/>
      <c r="G5" s="934"/>
      <c r="H5" s="934"/>
      <c r="I5" s="934"/>
      <c r="J5" s="934"/>
      <c r="K5" s="934"/>
      <c r="L5" s="935"/>
    </row>
    <row r="6" spans="1:15" ht="96" customHeight="1" x14ac:dyDescent="0.15">
      <c r="A6" s="216" t="s">
        <v>299</v>
      </c>
      <c r="B6" s="933" t="s">
        <v>300</v>
      </c>
      <c r="C6" s="934"/>
      <c r="D6" s="934"/>
      <c r="E6" s="934"/>
      <c r="F6" s="934"/>
      <c r="G6" s="934"/>
      <c r="H6" s="934"/>
      <c r="I6" s="934"/>
      <c r="J6" s="934"/>
      <c r="K6" s="934"/>
      <c r="L6" s="935"/>
    </row>
    <row r="7" spans="1:15" ht="237" customHeight="1" x14ac:dyDescent="0.15">
      <c r="A7" s="218" t="s">
        <v>301</v>
      </c>
      <c r="B7" s="933" t="s">
        <v>302</v>
      </c>
      <c r="C7" s="934"/>
      <c r="D7" s="934"/>
      <c r="E7" s="934"/>
      <c r="F7" s="934"/>
      <c r="G7" s="934"/>
      <c r="H7" s="934"/>
      <c r="I7" s="934"/>
      <c r="J7" s="934"/>
      <c r="K7" s="934"/>
      <c r="L7" s="935"/>
    </row>
    <row r="8" spans="1:15" ht="27.75" customHeight="1" x14ac:dyDescent="0.15">
      <c r="A8" s="216" t="s">
        <v>303</v>
      </c>
      <c r="B8" s="933" t="s">
        <v>304</v>
      </c>
      <c r="C8" s="934"/>
      <c r="D8" s="934"/>
      <c r="E8" s="934"/>
      <c r="F8" s="934"/>
      <c r="G8" s="934"/>
      <c r="H8" s="934"/>
      <c r="I8" s="934"/>
      <c r="J8" s="934"/>
      <c r="K8" s="934"/>
      <c r="L8" s="935"/>
    </row>
    <row r="9" spans="1:15" ht="36" customHeight="1" x14ac:dyDescent="0.15">
      <c r="A9" s="218" t="s">
        <v>305</v>
      </c>
      <c r="B9" s="933" t="s">
        <v>306</v>
      </c>
      <c r="C9" s="934"/>
      <c r="D9" s="934"/>
      <c r="E9" s="934"/>
      <c r="F9" s="934"/>
      <c r="G9" s="934"/>
      <c r="H9" s="934"/>
      <c r="I9" s="934"/>
      <c r="J9" s="934"/>
      <c r="K9" s="934"/>
      <c r="L9" s="935"/>
    </row>
    <row r="10" spans="1:15" ht="43" customHeight="1" x14ac:dyDescent="0.15">
      <c r="A10" s="218" t="s">
        <v>307</v>
      </c>
      <c r="B10" s="933" t="s">
        <v>308</v>
      </c>
      <c r="C10" s="934"/>
      <c r="D10" s="934"/>
      <c r="E10" s="934"/>
      <c r="F10" s="934"/>
      <c r="G10" s="934"/>
      <c r="H10" s="934"/>
      <c r="I10" s="934"/>
      <c r="J10" s="934"/>
      <c r="K10" s="934"/>
      <c r="L10" s="935"/>
    </row>
    <row r="11" spans="1:15" ht="154.5" customHeight="1" x14ac:dyDescent="0.15">
      <c r="A11" s="218" t="s">
        <v>309</v>
      </c>
      <c r="B11" s="933" t="s">
        <v>310</v>
      </c>
      <c r="C11" s="934"/>
      <c r="D11" s="934"/>
      <c r="E11" s="934"/>
      <c r="F11" s="934"/>
      <c r="G11" s="934"/>
      <c r="H11" s="934"/>
      <c r="I11" s="934"/>
      <c r="J11" s="934"/>
      <c r="K11" s="934"/>
      <c r="L11" s="935"/>
    </row>
    <row r="12" spans="1:15" ht="147.75" customHeight="1" x14ac:dyDescent="0.15">
      <c r="A12" s="216" t="s">
        <v>311</v>
      </c>
      <c r="B12" s="933" t="s">
        <v>312</v>
      </c>
      <c r="C12" s="934"/>
      <c r="D12" s="934"/>
      <c r="E12" s="934"/>
      <c r="F12" s="934"/>
      <c r="G12" s="934"/>
      <c r="H12" s="934"/>
      <c r="I12" s="934"/>
      <c r="J12" s="934"/>
      <c r="K12" s="934"/>
      <c r="L12" s="935"/>
      <c r="M12" s="168"/>
      <c r="N12" s="168"/>
      <c r="O12" s="168"/>
    </row>
    <row r="13" spans="1:15" ht="141.75" customHeight="1" x14ac:dyDescent="0.15">
      <c r="A13" s="217" t="s">
        <v>313</v>
      </c>
      <c r="B13" s="933" t="s">
        <v>314</v>
      </c>
      <c r="C13" s="934"/>
      <c r="D13" s="934"/>
      <c r="E13" s="934"/>
      <c r="F13" s="934"/>
      <c r="G13" s="934"/>
      <c r="H13" s="934"/>
      <c r="I13" s="934"/>
      <c r="J13" s="934"/>
      <c r="K13" s="934"/>
      <c r="L13" s="935"/>
      <c r="M13" s="168"/>
      <c r="N13" s="168"/>
      <c r="O13" s="168"/>
    </row>
    <row r="14" spans="1:15" x14ac:dyDescent="0.15">
      <c r="A14" s="939"/>
      <c r="B14" s="940"/>
      <c r="C14" s="940"/>
      <c r="D14" s="940"/>
      <c r="E14" s="940"/>
      <c r="F14" s="940"/>
      <c r="G14" s="940"/>
      <c r="H14" s="940"/>
      <c r="I14" s="940"/>
      <c r="J14" s="940"/>
      <c r="K14" s="940"/>
      <c r="L14" s="941"/>
    </row>
    <row r="15" spans="1:15" ht="27" customHeight="1" x14ac:dyDescent="0.15">
      <c r="A15" s="216" t="s">
        <v>315</v>
      </c>
      <c r="B15" s="945" t="s">
        <v>316</v>
      </c>
      <c r="C15" s="946"/>
      <c r="D15" s="946"/>
      <c r="E15" s="946"/>
      <c r="F15" s="946"/>
      <c r="G15" s="946"/>
      <c r="H15" s="946"/>
      <c r="I15" s="946"/>
      <c r="J15" s="946"/>
      <c r="K15" s="946"/>
      <c r="L15" s="947"/>
    </row>
    <row r="16" spans="1:15" ht="26.25" customHeight="1" x14ac:dyDescent="0.15">
      <c r="A16" s="217" t="s">
        <v>317</v>
      </c>
      <c r="B16" s="945" t="s">
        <v>318</v>
      </c>
      <c r="C16" s="946"/>
      <c r="D16" s="946"/>
      <c r="E16" s="946"/>
      <c r="F16" s="946"/>
      <c r="G16" s="946"/>
      <c r="H16" s="946"/>
      <c r="I16" s="946"/>
      <c r="J16" s="946"/>
      <c r="K16" s="946"/>
      <c r="L16" s="947"/>
    </row>
    <row r="17" spans="1:12" ht="25" customHeight="1" x14ac:dyDescent="0.15">
      <c r="A17" s="216" t="s">
        <v>319</v>
      </c>
      <c r="B17" s="933" t="s">
        <v>320</v>
      </c>
      <c r="C17" s="934"/>
      <c r="D17" s="934"/>
      <c r="E17" s="934"/>
      <c r="F17" s="934"/>
      <c r="G17" s="934"/>
      <c r="H17" s="934"/>
      <c r="I17" s="934"/>
      <c r="J17" s="934"/>
      <c r="K17" s="934"/>
      <c r="L17" s="935"/>
    </row>
    <row r="18" spans="1:12" ht="37" customHeight="1" x14ac:dyDescent="0.15">
      <c r="A18" s="216" t="s">
        <v>321</v>
      </c>
      <c r="B18" s="933" t="s">
        <v>322</v>
      </c>
      <c r="C18" s="946"/>
      <c r="D18" s="946"/>
      <c r="E18" s="946"/>
      <c r="F18" s="946"/>
      <c r="G18" s="946"/>
      <c r="H18" s="946"/>
      <c r="I18" s="946"/>
      <c r="J18" s="946"/>
      <c r="K18" s="946"/>
      <c r="L18" s="947"/>
    </row>
    <row r="19" spans="1:12" ht="26" customHeight="1" x14ac:dyDescent="0.15">
      <c r="A19" s="216" t="s">
        <v>323</v>
      </c>
      <c r="B19" s="945" t="s">
        <v>324</v>
      </c>
      <c r="C19" s="946"/>
      <c r="D19" s="946"/>
      <c r="E19" s="946"/>
      <c r="F19" s="946"/>
      <c r="G19" s="946"/>
      <c r="H19" s="946"/>
      <c r="I19" s="946"/>
      <c r="J19" s="946"/>
      <c r="K19" s="946"/>
      <c r="L19" s="947"/>
    </row>
    <row r="20" spans="1:12" ht="41.25" customHeight="1" x14ac:dyDescent="0.15">
      <c r="A20" s="216" t="s">
        <v>325</v>
      </c>
      <c r="B20" s="945" t="s">
        <v>326</v>
      </c>
      <c r="C20" s="946"/>
      <c r="D20" s="946"/>
      <c r="E20" s="946"/>
      <c r="F20" s="946"/>
      <c r="G20" s="946"/>
      <c r="H20" s="946"/>
      <c r="I20" s="946"/>
      <c r="J20" s="946"/>
      <c r="K20" s="946"/>
      <c r="L20" s="947"/>
    </row>
    <row r="21" spans="1:12" ht="141" customHeight="1" x14ac:dyDescent="0.15">
      <c r="A21" s="216" t="s">
        <v>327</v>
      </c>
      <c r="B21" s="933" t="s">
        <v>328</v>
      </c>
      <c r="C21" s="934"/>
      <c r="D21" s="934"/>
      <c r="E21" s="934"/>
      <c r="F21" s="934"/>
      <c r="G21" s="934"/>
      <c r="H21" s="934"/>
      <c r="I21" s="934"/>
      <c r="J21" s="934"/>
      <c r="K21" s="934"/>
      <c r="L21" s="935"/>
    </row>
    <row r="22" spans="1:12" x14ac:dyDescent="0.15">
      <c r="A22" s="948"/>
      <c r="B22" s="949"/>
      <c r="C22" s="949"/>
      <c r="D22" s="949"/>
      <c r="E22" s="949"/>
      <c r="F22" s="949"/>
      <c r="G22" s="949"/>
      <c r="H22" s="949"/>
      <c r="I22" s="949"/>
      <c r="J22" s="949"/>
      <c r="K22" s="949"/>
      <c r="L22" s="950"/>
    </row>
    <row r="23" spans="1:12" ht="26.25" customHeight="1" x14ac:dyDescent="0.15">
      <c r="A23" s="219" t="s">
        <v>329</v>
      </c>
      <c r="B23" s="951"/>
      <c r="C23" s="951"/>
      <c r="D23" s="951"/>
      <c r="E23" s="951"/>
      <c r="F23" s="951"/>
      <c r="G23" s="951"/>
      <c r="H23" s="951"/>
      <c r="I23" s="951"/>
      <c r="J23" s="951"/>
      <c r="K23" s="951"/>
      <c r="L23" s="952"/>
    </row>
    <row r="24" spans="1:12" ht="51" customHeight="1" x14ac:dyDescent="0.15">
      <c r="A24" s="220" t="s">
        <v>330</v>
      </c>
      <c r="B24" s="933" t="s">
        <v>331</v>
      </c>
      <c r="C24" s="934"/>
      <c r="D24" s="934"/>
      <c r="E24" s="934"/>
      <c r="F24" s="934"/>
      <c r="G24" s="934"/>
      <c r="H24" s="934"/>
      <c r="I24" s="934"/>
      <c r="J24" s="934"/>
      <c r="K24" s="934"/>
      <c r="L24" s="935"/>
    </row>
    <row r="25" spans="1:12" ht="51" customHeight="1" x14ac:dyDescent="0.15">
      <c r="A25" s="219" t="s">
        <v>332</v>
      </c>
      <c r="B25" s="933" t="s">
        <v>333</v>
      </c>
      <c r="C25" s="934"/>
      <c r="D25" s="934"/>
      <c r="E25" s="934"/>
      <c r="F25" s="934"/>
      <c r="G25" s="934"/>
      <c r="H25" s="934"/>
      <c r="I25" s="934"/>
      <c r="J25" s="934"/>
      <c r="K25" s="934"/>
      <c r="L25" s="935"/>
    </row>
    <row r="26" spans="1:12" ht="25.5" customHeight="1" x14ac:dyDescent="0.15">
      <c r="A26" s="219" t="s">
        <v>334</v>
      </c>
      <c r="B26" s="945" t="s">
        <v>335</v>
      </c>
      <c r="C26" s="946"/>
      <c r="D26" s="946"/>
      <c r="E26" s="946"/>
      <c r="F26" s="946"/>
      <c r="G26" s="946"/>
      <c r="H26" s="946"/>
      <c r="I26" s="946"/>
      <c r="J26" s="946"/>
      <c r="K26" s="946"/>
      <c r="L26" s="947"/>
    </row>
    <row r="27" spans="1:12" ht="25.5" customHeight="1" x14ac:dyDescent="0.15">
      <c r="A27" s="219" t="s">
        <v>336</v>
      </c>
      <c r="B27" s="933" t="s">
        <v>337</v>
      </c>
      <c r="C27" s="934"/>
      <c r="D27" s="934"/>
      <c r="E27" s="934"/>
      <c r="F27" s="934"/>
      <c r="G27" s="934"/>
      <c r="H27" s="934"/>
      <c r="I27" s="934"/>
      <c r="J27" s="934"/>
      <c r="K27" s="934"/>
      <c r="L27" s="935"/>
    </row>
    <row r="28" spans="1:12" ht="38.25" customHeight="1" x14ac:dyDescent="0.15">
      <c r="A28" s="221" t="s">
        <v>338</v>
      </c>
      <c r="B28" s="933" t="s">
        <v>339</v>
      </c>
      <c r="C28" s="934"/>
      <c r="D28" s="934"/>
      <c r="E28" s="934"/>
      <c r="F28" s="934"/>
      <c r="G28" s="934"/>
      <c r="H28" s="934"/>
      <c r="I28" s="934"/>
      <c r="J28" s="934"/>
      <c r="K28" s="934"/>
      <c r="L28" s="935"/>
    </row>
    <row r="29" spans="1:12" ht="27" customHeight="1" x14ac:dyDescent="0.15">
      <c r="A29" s="216" t="s">
        <v>340</v>
      </c>
      <c r="B29" s="933" t="s">
        <v>341</v>
      </c>
      <c r="C29" s="934"/>
      <c r="D29" s="934"/>
      <c r="E29" s="934"/>
      <c r="F29" s="934"/>
      <c r="G29" s="934"/>
      <c r="H29" s="934"/>
      <c r="I29" s="934"/>
      <c r="J29" s="934"/>
      <c r="K29" s="934"/>
      <c r="L29" s="935"/>
    </row>
    <row r="30" spans="1:12" ht="27" customHeight="1" x14ac:dyDescent="0.15">
      <c r="A30" s="216" t="s">
        <v>342</v>
      </c>
      <c r="B30" s="933" t="s">
        <v>343</v>
      </c>
      <c r="C30" s="934"/>
      <c r="D30" s="934"/>
      <c r="E30" s="934"/>
      <c r="F30" s="934"/>
      <c r="G30" s="934"/>
      <c r="H30" s="934"/>
      <c r="I30" s="934"/>
      <c r="J30" s="934"/>
      <c r="K30" s="934"/>
      <c r="L30" s="935"/>
    </row>
    <row r="31" spans="1:12" ht="12.75" customHeight="1" x14ac:dyDescent="0.15">
      <c r="A31" s="222" t="s">
        <v>344</v>
      </c>
      <c r="B31" s="945" t="s">
        <v>345</v>
      </c>
      <c r="C31" s="946"/>
      <c r="D31" s="946"/>
      <c r="E31" s="946"/>
      <c r="F31" s="946"/>
      <c r="G31" s="946"/>
      <c r="H31" s="946"/>
      <c r="I31" s="946"/>
      <c r="J31" s="946"/>
      <c r="K31" s="946"/>
      <c r="L31" s="947"/>
    </row>
    <row r="32" spans="1:12" ht="12.75" customHeight="1" x14ac:dyDescent="0.15">
      <c r="A32" s="223"/>
      <c r="B32" s="933" t="s">
        <v>346</v>
      </c>
      <c r="C32" s="934"/>
      <c r="D32" s="934"/>
      <c r="E32" s="934"/>
      <c r="F32" s="934"/>
      <c r="G32" s="934"/>
      <c r="H32" s="934"/>
      <c r="I32" s="934"/>
      <c r="J32" s="934"/>
      <c r="K32" s="934"/>
      <c r="L32" s="935"/>
    </row>
    <row r="33" spans="1:12" ht="12.75" customHeight="1" x14ac:dyDescent="0.15">
      <c r="A33" s="224"/>
      <c r="B33" s="945" t="s">
        <v>347</v>
      </c>
      <c r="C33" s="946"/>
      <c r="D33" s="946"/>
      <c r="E33" s="946"/>
      <c r="F33" s="946"/>
      <c r="G33" s="946"/>
      <c r="H33" s="946"/>
      <c r="I33" s="946"/>
      <c r="J33" s="946"/>
      <c r="K33" s="946"/>
      <c r="L33" s="947"/>
    </row>
    <row r="34" spans="1:12" ht="12.75" customHeight="1" x14ac:dyDescent="0.15">
      <c r="A34" s="224"/>
      <c r="B34" s="933" t="s">
        <v>348</v>
      </c>
      <c r="C34" s="934"/>
      <c r="D34" s="934"/>
      <c r="E34" s="934"/>
      <c r="F34" s="934"/>
      <c r="G34" s="934"/>
      <c r="H34" s="934"/>
      <c r="I34" s="934"/>
      <c r="J34" s="934"/>
      <c r="K34" s="934"/>
      <c r="L34" s="935"/>
    </row>
    <row r="35" spans="1:12" ht="12.75" customHeight="1" x14ac:dyDescent="0.15">
      <c r="A35" s="224"/>
      <c r="B35" s="945" t="s">
        <v>349</v>
      </c>
      <c r="C35" s="946"/>
      <c r="D35" s="946"/>
      <c r="E35" s="946"/>
      <c r="F35" s="946"/>
      <c r="G35" s="946"/>
      <c r="H35" s="946"/>
      <c r="I35" s="946"/>
      <c r="J35" s="946"/>
      <c r="K35" s="946"/>
      <c r="L35" s="947"/>
    </row>
    <row r="36" spans="1:12" ht="12.75" customHeight="1" x14ac:dyDescent="0.15">
      <c r="A36" s="224"/>
      <c r="B36" s="945" t="s">
        <v>350</v>
      </c>
      <c r="C36" s="946"/>
      <c r="D36" s="946"/>
      <c r="E36" s="946"/>
      <c r="F36" s="946"/>
      <c r="G36" s="946"/>
      <c r="H36" s="946"/>
      <c r="I36" s="946"/>
      <c r="J36" s="946"/>
      <c r="K36" s="946"/>
      <c r="L36" s="947"/>
    </row>
    <row r="37" spans="1:12" ht="12.75" customHeight="1" x14ac:dyDescent="0.15">
      <c r="A37" s="224"/>
      <c r="B37" s="933" t="s">
        <v>351</v>
      </c>
      <c r="C37" s="946"/>
      <c r="D37" s="946"/>
      <c r="E37" s="946"/>
      <c r="F37" s="946"/>
      <c r="G37" s="946"/>
      <c r="H37" s="946"/>
      <c r="I37" s="946"/>
      <c r="J37" s="946"/>
      <c r="K37" s="946"/>
      <c r="L37" s="947"/>
    </row>
    <row r="38" spans="1:12" ht="12.75" customHeight="1" x14ac:dyDescent="0.15">
      <c r="A38" s="224"/>
      <c r="B38" s="945" t="s">
        <v>352</v>
      </c>
      <c r="C38" s="946"/>
      <c r="D38" s="946"/>
      <c r="E38" s="946"/>
      <c r="F38" s="946"/>
      <c r="G38" s="946"/>
      <c r="H38" s="946"/>
      <c r="I38" s="946"/>
      <c r="J38" s="946"/>
      <c r="K38" s="946"/>
      <c r="L38" s="947"/>
    </row>
    <row r="39" spans="1:12" ht="12.75" customHeight="1" x14ac:dyDescent="0.15">
      <c r="A39" s="224"/>
      <c r="B39" s="933" t="s">
        <v>353</v>
      </c>
      <c r="C39" s="946"/>
      <c r="D39" s="946"/>
      <c r="E39" s="946"/>
      <c r="F39" s="946"/>
      <c r="G39" s="946"/>
      <c r="H39" s="946"/>
      <c r="I39" s="946"/>
      <c r="J39" s="946"/>
      <c r="K39" s="946"/>
      <c r="L39" s="947"/>
    </row>
    <row r="40" spans="1:12" ht="12.75" customHeight="1" x14ac:dyDescent="0.15">
      <c r="A40" s="224"/>
      <c r="B40" s="945" t="s">
        <v>354</v>
      </c>
      <c r="C40" s="946"/>
      <c r="D40" s="946"/>
      <c r="E40" s="946"/>
      <c r="F40" s="946"/>
      <c r="G40" s="946"/>
      <c r="H40" s="946"/>
      <c r="I40" s="946"/>
      <c r="J40" s="946"/>
      <c r="K40" s="946"/>
      <c r="L40" s="947"/>
    </row>
    <row r="41" spans="1:12" ht="12.75" customHeight="1" x14ac:dyDescent="0.15">
      <c r="A41" s="224"/>
      <c r="B41" s="933" t="s">
        <v>355</v>
      </c>
      <c r="C41" s="934"/>
      <c r="D41" s="934"/>
      <c r="E41" s="934"/>
      <c r="F41" s="934"/>
      <c r="G41" s="934"/>
      <c r="H41" s="934"/>
      <c r="I41" s="934"/>
      <c r="J41" s="934"/>
      <c r="K41" s="934"/>
      <c r="L41" s="935"/>
    </row>
    <row r="42" spans="1:12" ht="12.75" customHeight="1" x14ac:dyDescent="0.15">
      <c r="A42" s="224"/>
      <c r="B42" s="945" t="s">
        <v>356</v>
      </c>
      <c r="C42" s="946"/>
      <c r="D42" s="946"/>
      <c r="E42" s="946"/>
      <c r="F42" s="946"/>
      <c r="G42" s="946"/>
      <c r="H42" s="946"/>
      <c r="I42" s="946"/>
      <c r="J42" s="946"/>
      <c r="K42" s="946"/>
      <c r="L42" s="947"/>
    </row>
    <row r="43" spans="1:12" ht="12.75" customHeight="1" x14ac:dyDescent="0.15">
      <c r="A43" s="225"/>
      <c r="B43" s="933" t="s">
        <v>357</v>
      </c>
      <c r="C43" s="934"/>
      <c r="D43" s="934"/>
      <c r="E43" s="934"/>
      <c r="F43" s="934"/>
      <c r="G43" s="934"/>
      <c r="H43" s="934"/>
      <c r="I43" s="934"/>
      <c r="J43" s="934"/>
      <c r="K43" s="934"/>
      <c r="L43" s="935"/>
    </row>
    <row r="44" spans="1:12" ht="12.75" customHeight="1" x14ac:dyDescent="0.15">
      <c r="A44" s="222" t="s">
        <v>358</v>
      </c>
      <c r="B44" s="217"/>
      <c r="C44" s="217"/>
      <c r="D44" s="217"/>
      <c r="E44" s="217"/>
      <c r="F44" s="217"/>
      <c r="G44" s="217"/>
      <c r="H44" s="217"/>
      <c r="I44" s="217"/>
      <c r="J44" s="217"/>
      <c r="K44" s="217"/>
      <c r="L44" s="217"/>
    </row>
    <row r="45" spans="1:12" s="196" customFormat="1" ht="56" customHeight="1" x14ac:dyDescent="0.15">
      <c r="A45" s="226"/>
      <c r="B45" s="954" t="s">
        <v>359</v>
      </c>
      <c r="C45" s="954"/>
      <c r="D45" s="954"/>
      <c r="E45" s="954"/>
      <c r="F45" s="954"/>
      <c r="G45" s="954"/>
      <c r="H45" s="954"/>
      <c r="I45" s="954"/>
      <c r="J45" s="954"/>
      <c r="K45" s="954"/>
      <c r="L45" s="954"/>
    </row>
    <row r="46" spans="1:12" s="196" customFormat="1" ht="44" customHeight="1" x14ac:dyDescent="0.15">
      <c r="A46" s="228"/>
      <c r="B46" s="954"/>
      <c r="C46" s="954"/>
      <c r="D46" s="954"/>
      <c r="E46" s="954"/>
      <c r="F46" s="954"/>
      <c r="G46" s="954"/>
      <c r="H46" s="954"/>
      <c r="I46" s="954"/>
      <c r="J46" s="954"/>
      <c r="K46" s="954"/>
      <c r="L46" s="954"/>
    </row>
    <row r="47" spans="1:12" s="196" customFormat="1" ht="43" customHeight="1" x14ac:dyDescent="0.15">
      <c r="A47" s="228"/>
      <c r="B47" s="955"/>
      <c r="C47" s="956"/>
      <c r="D47" s="956"/>
      <c r="E47" s="956"/>
      <c r="F47" s="956"/>
      <c r="G47" s="956"/>
      <c r="H47" s="956"/>
      <c r="I47" s="956"/>
      <c r="J47" s="956"/>
      <c r="K47" s="956"/>
      <c r="L47" s="956"/>
    </row>
    <row r="48" spans="1:12" customFormat="1" ht="47" customHeight="1" x14ac:dyDescent="0.15">
      <c r="A48" s="229"/>
      <c r="B48" s="954"/>
      <c r="C48" s="953"/>
      <c r="D48" s="953"/>
      <c r="E48" s="953"/>
      <c r="F48" s="953"/>
      <c r="G48" s="953"/>
      <c r="H48" s="953"/>
      <c r="I48" s="953"/>
      <c r="J48" s="953"/>
      <c r="K48" s="953"/>
      <c r="L48" s="953"/>
    </row>
    <row r="49" spans="1:12" customFormat="1" ht="25.5" customHeight="1" x14ac:dyDescent="0.15">
      <c r="A49" s="230"/>
      <c r="B49" s="953"/>
      <c r="C49" s="953"/>
      <c r="D49" s="953"/>
      <c r="E49" s="953"/>
      <c r="F49" s="953"/>
      <c r="G49" s="953"/>
      <c r="H49" s="953"/>
      <c r="I49" s="953"/>
      <c r="J49" s="953"/>
      <c r="K49" s="953"/>
      <c r="L49" s="953"/>
    </row>
  </sheetData>
  <mergeCells count="48">
    <mergeCell ref="B49:L49"/>
    <mergeCell ref="B37:L37"/>
    <mergeCell ref="B38:L38"/>
    <mergeCell ref="B39:L39"/>
    <mergeCell ref="B40:L40"/>
    <mergeCell ref="B41:L41"/>
    <mergeCell ref="B42:L42"/>
    <mergeCell ref="B43:L43"/>
    <mergeCell ref="B45:L45"/>
    <mergeCell ref="B46:L46"/>
    <mergeCell ref="B47:L47"/>
    <mergeCell ref="B48:L48"/>
    <mergeCell ref="B36:L36"/>
    <mergeCell ref="B25:L25"/>
    <mergeCell ref="B26:L26"/>
    <mergeCell ref="B27:L27"/>
    <mergeCell ref="B28:L28"/>
    <mergeCell ref="B29:L29"/>
    <mergeCell ref="B30:L30"/>
    <mergeCell ref="B31:L31"/>
    <mergeCell ref="B32:L32"/>
    <mergeCell ref="B33:L33"/>
    <mergeCell ref="B34:L34"/>
    <mergeCell ref="B35:L35"/>
    <mergeCell ref="B24:L24"/>
    <mergeCell ref="B13:L13"/>
    <mergeCell ref="A14:L14"/>
    <mergeCell ref="B15:L15"/>
    <mergeCell ref="B16:L16"/>
    <mergeCell ref="B17:L17"/>
    <mergeCell ref="B18:L18"/>
    <mergeCell ref="B19:L19"/>
    <mergeCell ref="B20:L20"/>
    <mergeCell ref="B21:L21"/>
    <mergeCell ref="A22:L22"/>
    <mergeCell ref="B23:L23"/>
    <mergeCell ref="B12:L12"/>
    <mergeCell ref="A1:L1"/>
    <mergeCell ref="A2:L2"/>
    <mergeCell ref="B3:L3"/>
    <mergeCell ref="B4:L4"/>
    <mergeCell ref="B5:L5"/>
    <mergeCell ref="B6:L6"/>
    <mergeCell ref="B7:L7"/>
    <mergeCell ref="B8:L8"/>
    <mergeCell ref="B9:L9"/>
    <mergeCell ref="B10:L10"/>
    <mergeCell ref="B11:L11"/>
  </mergeCells>
  <printOptions horizontalCentered="1"/>
  <pageMargins left="0.75" right="0.75" top="1" bottom="1" header="0.5" footer="0.5"/>
  <pageSetup scale="75" orientation="landscape" horizontalDpi="4294967292" verticalDpi="4294967292" r:id="rId1"/>
  <headerFooter alignWithMargins="0"/>
  <rowBreaks count="2" manualBreakCount="2">
    <brk id="13" max="16383" man="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47813-7BC3-FD4A-8EB2-1A92850C7210}">
  <sheetPr codeName="Sheet6"/>
  <dimension ref="B1:D24"/>
  <sheetViews>
    <sheetView zoomScaleNormal="100" workbookViewId="0">
      <selection activeCell="E15" sqref="E15"/>
    </sheetView>
  </sheetViews>
  <sheetFormatPr baseColWidth="10" defaultColWidth="11.5" defaultRowHeight="13" x14ac:dyDescent="0.15"/>
  <cols>
    <col min="2" max="2" width="73.5" customWidth="1"/>
    <col min="3" max="3" width="32.33203125" customWidth="1"/>
    <col min="4" max="4" width="12.6640625" bestFit="1" customWidth="1"/>
    <col min="5" max="5" width="12.33203125" bestFit="1" customWidth="1"/>
  </cols>
  <sheetData>
    <row r="1" spans="2:4" ht="52" customHeight="1" thickBot="1" x14ac:dyDescent="0.2">
      <c r="B1" s="959" t="s">
        <v>360</v>
      </c>
      <c r="C1" s="959"/>
      <c r="D1" s="231"/>
    </row>
    <row r="2" spans="2:4" ht="25" customHeight="1" thickBot="1" x14ac:dyDescent="0.2">
      <c r="B2" s="960" t="s">
        <v>361</v>
      </c>
      <c r="C2" s="961"/>
      <c r="D2" s="231"/>
    </row>
    <row r="3" spans="2:4" ht="18" customHeight="1" thickBot="1" x14ac:dyDescent="0.2">
      <c r="B3" s="962" t="s">
        <v>362</v>
      </c>
      <c r="C3" s="963"/>
    </row>
    <row r="4" spans="2:4" ht="19" customHeight="1" thickBot="1" x14ac:dyDescent="0.2">
      <c r="B4" s="232" t="s">
        <v>363</v>
      </c>
      <c r="C4" s="233">
        <v>18755</v>
      </c>
    </row>
    <row r="5" spans="2:4" ht="25" customHeight="1" thickBot="1" x14ac:dyDescent="0.2">
      <c r="B5" s="234" t="s">
        <v>364</v>
      </c>
      <c r="C5" s="235" t="s">
        <v>365</v>
      </c>
    </row>
    <row r="6" spans="2:4" ht="20" thickBot="1" x14ac:dyDescent="0.2">
      <c r="B6" s="234" t="s">
        <v>366</v>
      </c>
      <c r="C6" s="236" t="s">
        <v>1136</v>
      </c>
    </row>
    <row r="7" spans="2:4" ht="20" thickBot="1" x14ac:dyDescent="0.2">
      <c r="B7" s="234" t="s">
        <v>367</v>
      </c>
      <c r="C7" s="235" t="s">
        <v>368</v>
      </c>
    </row>
    <row r="8" spans="2:4" ht="20" thickBot="1" x14ac:dyDescent="0.2">
      <c r="B8" s="234" t="s">
        <v>369</v>
      </c>
      <c r="C8" s="237" t="s">
        <v>370</v>
      </c>
    </row>
    <row r="9" spans="2:4" ht="20" thickBot="1" x14ac:dyDescent="0.2">
      <c r="B9" s="234" t="s">
        <v>371</v>
      </c>
      <c r="C9" s="237" t="s">
        <v>372</v>
      </c>
    </row>
    <row r="10" spans="2:4" ht="20" thickBot="1" x14ac:dyDescent="0.2">
      <c r="B10" s="234" t="s">
        <v>373</v>
      </c>
      <c r="C10" s="237" t="s">
        <v>1134</v>
      </c>
    </row>
    <row r="11" spans="2:4" ht="21" customHeight="1" thickBot="1" x14ac:dyDescent="0.2">
      <c r="B11" s="234" t="s">
        <v>374</v>
      </c>
      <c r="C11" s="238" t="s">
        <v>375</v>
      </c>
    </row>
    <row r="12" spans="2:4" ht="26" customHeight="1" thickBot="1" x14ac:dyDescent="0.2">
      <c r="B12" s="234" t="s">
        <v>376</v>
      </c>
      <c r="C12" s="238" t="s">
        <v>1135</v>
      </c>
    </row>
    <row r="13" spans="2:4" ht="20" thickBot="1" x14ac:dyDescent="0.2">
      <c r="B13" s="234" t="s">
        <v>377</v>
      </c>
      <c r="C13" s="235" t="s">
        <v>378</v>
      </c>
    </row>
    <row r="14" spans="2:4" ht="18" x14ac:dyDescent="0.15">
      <c r="B14" s="239"/>
      <c r="C14" s="240"/>
    </row>
    <row r="15" spans="2:4" s="7" customFormat="1" ht="76" customHeight="1" x14ac:dyDescent="0.15">
      <c r="B15" s="957" t="s">
        <v>379</v>
      </c>
      <c r="C15" s="958"/>
    </row>
    <row r="16" spans="2:4" ht="93" customHeight="1" x14ac:dyDescent="0.15">
      <c r="B16" s="957" t="s">
        <v>380</v>
      </c>
      <c r="C16" s="958"/>
    </row>
    <row r="17" spans="2:3" ht="77" customHeight="1" x14ac:dyDescent="0.15">
      <c r="B17" s="957" t="s">
        <v>381</v>
      </c>
      <c r="C17" s="958"/>
    </row>
    <row r="24" spans="2:3" x14ac:dyDescent="0.15">
      <c r="C24" s="152"/>
    </row>
  </sheetData>
  <dataConsolidate/>
  <mergeCells count="6">
    <mergeCell ref="B17:C17"/>
    <mergeCell ref="B1:C1"/>
    <mergeCell ref="B2:C2"/>
    <mergeCell ref="B3:C3"/>
    <mergeCell ref="B15:C15"/>
    <mergeCell ref="B16:C16"/>
  </mergeCells>
  <printOptions horizontalCentered="1"/>
  <pageMargins left="0.75" right="0.75" top="1" bottom="1" header="0.5" footer="0.5"/>
  <pageSetup scale="75"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D6355-609F-554C-A059-2545CFCED8C2}">
  <sheetPr codeName="Sheet7"/>
  <dimension ref="A1:C13"/>
  <sheetViews>
    <sheetView zoomScaleNormal="100" workbookViewId="0">
      <selection activeCell="B2" sqref="B2:C2"/>
    </sheetView>
  </sheetViews>
  <sheetFormatPr baseColWidth="10" defaultColWidth="8.83203125" defaultRowHeight="13" x14ac:dyDescent="0.15"/>
  <cols>
    <col min="2" max="2" width="50.6640625" customWidth="1"/>
    <col min="3" max="3" width="42" customWidth="1"/>
  </cols>
  <sheetData>
    <row r="1" spans="1:3" ht="72.75" customHeight="1" thickBot="1" x14ac:dyDescent="0.2">
      <c r="A1" s="959" t="s">
        <v>382</v>
      </c>
      <c r="B1" s="964"/>
      <c r="C1" s="964"/>
    </row>
    <row r="2" spans="1:3" ht="18" x14ac:dyDescent="0.2">
      <c r="B2" s="965" t="s">
        <v>1133</v>
      </c>
      <c r="C2" s="966"/>
    </row>
    <row r="3" spans="1:3" ht="19" thickBot="1" x14ac:dyDescent="0.25">
      <c r="B3" s="967" t="s">
        <v>362</v>
      </c>
      <c r="C3" s="968"/>
    </row>
    <row r="4" spans="1:3" ht="20" thickBot="1" x14ac:dyDescent="0.25">
      <c r="B4" s="242" t="s">
        <v>383</v>
      </c>
      <c r="C4" s="243">
        <v>569</v>
      </c>
    </row>
    <row r="5" spans="1:3" ht="20" thickBot="1" x14ac:dyDescent="0.25">
      <c r="B5" s="244" t="s">
        <v>384</v>
      </c>
      <c r="C5" s="245">
        <v>14358</v>
      </c>
    </row>
    <row r="6" spans="1:3" ht="20" thickBot="1" x14ac:dyDescent="0.25">
      <c r="B6" s="244" t="s">
        <v>385</v>
      </c>
      <c r="C6" s="245">
        <v>2568934</v>
      </c>
    </row>
    <row r="7" spans="1:3" ht="20" thickBot="1" x14ac:dyDescent="0.25">
      <c r="B7" s="244" t="s">
        <v>366</v>
      </c>
      <c r="C7" s="245" t="s">
        <v>1128</v>
      </c>
    </row>
    <row r="8" spans="1:3" ht="20" thickBot="1" x14ac:dyDescent="0.25">
      <c r="B8" s="244" t="s">
        <v>386</v>
      </c>
      <c r="C8" s="246" t="s">
        <v>1129</v>
      </c>
    </row>
    <row r="9" spans="1:3" ht="20" thickBot="1" x14ac:dyDescent="0.25">
      <c r="B9" s="244" t="s">
        <v>387</v>
      </c>
      <c r="C9" s="246" t="s">
        <v>1130</v>
      </c>
    </row>
    <row r="10" spans="1:3" ht="20" thickBot="1" x14ac:dyDescent="0.25">
      <c r="B10" s="244" t="s">
        <v>388</v>
      </c>
      <c r="C10" s="247" t="s">
        <v>1131</v>
      </c>
    </row>
    <row r="11" spans="1:3" ht="20" thickBot="1" x14ac:dyDescent="0.25">
      <c r="B11" s="244" t="s">
        <v>389</v>
      </c>
      <c r="C11" s="247" t="s">
        <v>1132</v>
      </c>
    </row>
    <row r="13" spans="1:3" ht="318.75" customHeight="1" x14ac:dyDescent="0.15">
      <c r="A13" s="7"/>
      <c r="B13" s="969" t="s">
        <v>390</v>
      </c>
      <c r="C13" s="970"/>
    </row>
  </sheetData>
  <mergeCells count="4">
    <mergeCell ref="A1:C1"/>
    <mergeCell ref="B2:C2"/>
    <mergeCell ref="B3:C3"/>
    <mergeCell ref="B13:C13"/>
  </mergeCells>
  <printOptions horizontalCentered="1"/>
  <pageMargins left="0.75" right="0.75" top="1" bottom="1" header="0.5" footer="0.5"/>
  <pageSetup scale="75"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E57CC-5EC1-7F4E-AD22-B9FA122A0575}">
  <sheetPr codeName="Sheet8"/>
  <dimension ref="A1:M69"/>
  <sheetViews>
    <sheetView topLeftCell="A23" zoomScale="115" zoomScaleNormal="100" workbookViewId="0">
      <selection activeCell="A3" sqref="A3"/>
    </sheetView>
  </sheetViews>
  <sheetFormatPr baseColWidth="10" defaultColWidth="8.83203125" defaultRowHeight="13" x14ac:dyDescent="0.15"/>
  <cols>
    <col min="1" max="1" width="15.33203125" customWidth="1"/>
    <col min="2" max="2" width="21.6640625" customWidth="1"/>
    <col min="3" max="3" width="16.6640625" customWidth="1"/>
    <col min="4" max="5" width="15.6640625" customWidth="1"/>
    <col min="6" max="6" width="34.5" customWidth="1"/>
    <col min="7" max="7" width="25.5" customWidth="1"/>
    <col min="8" max="8" width="14.33203125" customWidth="1"/>
    <col min="9" max="9" width="12.6640625" customWidth="1"/>
    <col min="10" max="10" width="10.33203125" customWidth="1"/>
    <col min="11" max="11" width="12.33203125" customWidth="1"/>
    <col min="12" max="12" width="11.1640625" bestFit="1" customWidth="1"/>
    <col min="13" max="13" width="9.1640625" bestFit="1" customWidth="1"/>
  </cols>
  <sheetData>
    <row r="1" spans="1:13" ht="46.5" customHeight="1" x14ac:dyDescent="0.15">
      <c r="A1" s="971" t="s">
        <v>391</v>
      </c>
      <c r="B1" s="970"/>
      <c r="C1" s="970"/>
      <c r="D1" s="970"/>
      <c r="E1" s="970"/>
      <c r="F1" s="970"/>
    </row>
    <row r="2" spans="1:13" x14ac:dyDescent="0.15">
      <c r="A2" s="248"/>
      <c r="B2" s="248"/>
    </row>
    <row r="3" spans="1:13" x14ac:dyDescent="0.15">
      <c r="B3" s="248"/>
    </row>
    <row r="4" spans="1:13" x14ac:dyDescent="0.15">
      <c r="A4" t="s">
        <v>2</v>
      </c>
      <c r="B4" s="191"/>
      <c r="C4" s="191"/>
      <c r="D4" s="191"/>
    </row>
    <row r="5" spans="1:13" x14ac:dyDescent="0.15">
      <c r="B5" s="191"/>
      <c r="C5" s="191"/>
      <c r="D5" s="191"/>
      <c r="E5" s="248"/>
      <c r="F5" s="248"/>
    </row>
    <row r="6" spans="1:13" ht="19" customHeight="1" x14ac:dyDescent="0.15">
      <c r="A6" s="249" t="s">
        <v>392</v>
      </c>
      <c r="B6" s="249" t="s">
        <v>393</v>
      </c>
      <c r="C6" s="249" t="s">
        <v>394</v>
      </c>
      <c r="D6" s="250"/>
    </row>
    <row r="7" spans="1:13" ht="16" x14ac:dyDescent="0.2">
      <c r="A7" s="251" t="s">
        <v>4</v>
      </c>
      <c r="B7" s="252">
        <f t="shared" ref="B7:B19" si="0">C26/1024</f>
        <v>1762.85463671875</v>
      </c>
      <c r="C7" s="252">
        <f t="shared" ref="C7:C19" si="1">D26/1000000</f>
        <v>22.979900000000001</v>
      </c>
    </row>
    <row r="8" spans="1:13" ht="16" x14ac:dyDescent="0.2">
      <c r="A8" s="111" t="s">
        <v>228</v>
      </c>
      <c r="B8" s="252">
        <f t="shared" si="0"/>
        <v>9507.3193095703118</v>
      </c>
      <c r="C8" s="252">
        <f t="shared" si="1"/>
        <v>67.14049</v>
      </c>
    </row>
    <row r="9" spans="1:13" ht="16" x14ac:dyDescent="0.2">
      <c r="A9" s="251" t="s">
        <v>6</v>
      </c>
      <c r="B9" s="252">
        <f t="shared" si="0"/>
        <v>73.035690429687506</v>
      </c>
      <c r="C9" s="252">
        <f t="shared" si="1"/>
        <v>55.554819000000002</v>
      </c>
    </row>
    <row r="10" spans="1:13" ht="16" x14ac:dyDescent="0.2">
      <c r="A10" s="251" t="s">
        <v>7</v>
      </c>
      <c r="B10" s="252">
        <f t="shared" si="0"/>
        <v>5517.9764765624996</v>
      </c>
      <c r="C10" s="252">
        <f t="shared" si="1"/>
        <v>13.141473</v>
      </c>
    </row>
    <row r="11" spans="1:13" ht="16" x14ac:dyDescent="0.2">
      <c r="A11" s="251" t="s">
        <v>8</v>
      </c>
      <c r="B11" s="252">
        <f t="shared" si="0"/>
        <v>4818.9375468749995</v>
      </c>
      <c r="C11" s="252">
        <f t="shared" si="1"/>
        <v>130.40123600000001</v>
      </c>
    </row>
    <row r="12" spans="1:13" ht="16" x14ac:dyDescent="0.2">
      <c r="A12" s="251" t="s">
        <v>229</v>
      </c>
      <c r="B12" s="252">
        <f t="shared" si="0"/>
        <v>67.586811523437504</v>
      </c>
      <c r="C12" s="252">
        <f t="shared" si="1"/>
        <v>5.5376289999999999</v>
      </c>
    </row>
    <row r="13" spans="1:13" ht="16" x14ac:dyDescent="0.2">
      <c r="A13" s="111" t="s">
        <v>10</v>
      </c>
      <c r="B13" s="252">
        <f t="shared" si="0"/>
        <v>2157.345115234375</v>
      </c>
      <c r="C13" s="252">
        <f t="shared" si="1"/>
        <v>12.983072</v>
      </c>
    </row>
    <row r="14" spans="1:13" s="253" customFormat="1" ht="16" x14ac:dyDescent="0.2">
      <c r="A14" s="111" t="s">
        <v>11</v>
      </c>
      <c r="B14" s="252">
        <f t="shared" si="0"/>
        <v>8833.8799453124993</v>
      </c>
      <c r="C14" s="252">
        <f t="shared" si="1"/>
        <v>220.20022800000001</v>
      </c>
      <c r="D14"/>
      <c r="E14"/>
      <c r="F14"/>
      <c r="G14"/>
      <c r="H14"/>
      <c r="I14"/>
      <c r="J14"/>
      <c r="K14"/>
      <c r="L14"/>
      <c r="M14"/>
    </row>
    <row r="15" spans="1:13" s="253" customFormat="1" ht="16" x14ac:dyDescent="0.2">
      <c r="A15" s="251" t="s">
        <v>230</v>
      </c>
      <c r="B15" s="252">
        <f t="shared" si="0"/>
        <v>4101.8956953124998</v>
      </c>
      <c r="C15" s="252">
        <f t="shared" si="1"/>
        <v>89.675042000000005</v>
      </c>
      <c r="D15"/>
      <c r="E15"/>
      <c r="F15"/>
      <c r="K15"/>
      <c r="L15"/>
      <c r="M15"/>
    </row>
    <row r="16" spans="1:13" s="253" customFormat="1" ht="16" x14ac:dyDescent="0.2">
      <c r="A16" s="251" t="s">
        <v>13</v>
      </c>
      <c r="B16" s="252">
        <f t="shared" si="0"/>
        <v>2625.5065039062497</v>
      </c>
      <c r="C16" s="252">
        <f t="shared" si="1"/>
        <v>20.373939</v>
      </c>
      <c r="D16"/>
      <c r="E16"/>
      <c r="F16" s="254"/>
      <c r="K16"/>
      <c r="L16"/>
      <c r="M16"/>
    </row>
    <row r="17" spans="1:10" ht="16" x14ac:dyDescent="0.2">
      <c r="A17" s="251" t="s">
        <v>231</v>
      </c>
      <c r="B17" s="252">
        <f t="shared" si="0"/>
        <v>279.98915039062501</v>
      </c>
      <c r="C17" s="252">
        <f t="shared" si="1"/>
        <v>4.0057939999999999</v>
      </c>
      <c r="E17" s="254"/>
      <c r="G17" s="253"/>
      <c r="H17" s="253"/>
      <c r="I17" s="253"/>
      <c r="J17" s="253"/>
    </row>
    <row r="18" spans="1:10" ht="16" x14ac:dyDescent="0.2">
      <c r="A18" s="251" t="s">
        <v>15</v>
      </c>
      <c r="B18" s="252">
        <f t="shared" si="0"/>
        <v>10953.080169921875</v>
      </c>
      <c r="C18" s="252">
        <f t="shared" si="1"/>
        <v>25.100653999999999</v>
      </c>
      <c r="F18" s="191"/>
    </row>
    <row r="19" spans="1:10" ht="16" x14ac:dyDescent="0.2">
      <c r="A19" s="111" t="s">
        <v>16</v>
      </c>
      <c r="B19" s="252">
        <f t="shared" si="0"/>
        <v>5.4970703124999996E-3</v>
      </c>
      <c r="C19" s="252">
        <f t="shared" si="1"/>
        <v>2.0000000000000002E-5</v>
      </c>
      <c r="F19" s="191"/>
    </row>
    <row r="20" spans="1:10" ht="16" x14ac:dyDescent="0.2">
      <c r="A20" s="255" t="s">
        <v>17</v>
      </c>
      <c r="B20" s="252">
        <f>SUM(B7:B19)</f>
        <v>50699.412548828121</v>
      </c>
      <c r="C20" s="252">
        <f>SUM(C7:C19)</f>
        <v>667.09429599999987</v>
      </c>
      <c r="E20" s="191"/>
    </row>
    <row r="21" spans="1:10" x14ac:dyDescent="0.15">
      <c r="A21" s="256" t="s">
        <v>395</v>
      </c>
      <c r="B21" s="257">
        <f>B20/366</f>
        <v>138.52298510608776</v>
      </c>
      <c r="C21" s="257">
        <f>C20/366</f>
        <v>1.8226620109289613</v>
      </c>
      <c r="D21" s="191"/>
      <c r="E21" s="191"/>
    </row>
    <row r="22" spans="1:10" x14ac:dyDescent="0.15">
      <c r="D22" s="191"/>
    </row>
    <row r="23" spans="1:10" x14ac:dyDescent="0.15">
      <c r="A23" s="191" t="s">
        <v>20</v>
      </c>
      <c r="B23" s="191"/>
      <c r="C23" s="191"/>
      <c r="D23" s="191"/>
    </row>
    <row r="24" spans="1:10" x14ac:dyDescent="0.15">
      <c r="B24" s="191"/>
      <c r="C24" s="191"/>
      <c r="D24" s="191"/>
    </row>
    <row r="25" spans="1:10" ht="14" x14ac:dyDescent="0.15">
      <c r="A25" s="40" t="s">
        <v>392</v>
      </c>
      <c r="B25" s="40" t="s">
        <v>396</v>
      </c>
      <c r="C25" s="42" t="s">
        <v>238</v>
      </c>
      <c r="D25" s="42" t="s">
        <v>397</v>
      </c>
    </row>
    <row r="26" spans="1:10" ht="14" x14ac:dyDescent="0.15">
      <c r="A26" s="114" t="s">
        <v>4</v>
      </c>
      <c r="B26" s="258" t="s">
        <v>398</v>
      </c>
      <c r="C26" s="259">
        <f>C46+C47</f>
        <v>1805163.148</v>
      </c>
      <c r="D26" s="260">
        <f>D46+D47</f>
        <v>22979900</v>
      </c>
    </row>
    <row r="27" spans="1:10" ht="14" x14ac:dyDescent="0.15">
      <c r="A27" s="73" t="s">
        <v>228</v>
      </c>
      <c r="B27" s="258" t="s">
        <v>398</v>
      </c>
      <c r="C27" s="261">
        <f>C48+C49</f>
        <v>9735494.9729999993</v>
      </c>
      <c r="D27" s="262">
        <f>D48+D49</f>
        <v>67140490</v>
      </c>
    </row>
    <row r="28" spans="1:10" ht="14" x14ac:dyDescent="0.15">
      <c r="A28" s="263" t="s">
        <v>6</v>
      </c>
      <c r="B28" s="258" t="s">
        <v>398</v>
      </c>
      <c r="C28" s="261">
        <f>C50</f>
        <v>74788.547000000006</v>
      </c>
      <c r="D28" s="262">
        <f>D50</f>
        <v>55554819</v>
      </c>
    </row>
    <row r="29" spans="1:10" ht="14" x14ac:dyDescent="0.15">
      <c r="A29" s="263" t="s">
        <v>7</v>
      </c>
      <c r="B29" s="258" t="s">
        <v>398</v>
      </c>
      <c r="C29" s="261">
        <f>C51</f>
        <v>5650407.9119999995</v>
      </c>
      <c r="D29" s="262">
        <f>D51</f>
        <v>13141473</v>
      </c>
    </row>
    <row r="30" spans="1:10" ht="14" x14ac:dyDescent="0.15">
      <c r="A30" s="114" t="s">
        <v>8</v>
      </c>
      <c r="B30" s="258" t="s">
        <v>398</v>
      </c>
      <c r="C30" s="264">
        <f>C52+C53</f>
        <v>4934592.0479999995</v>
      </c>
      <c r="D30" s="260">
        <f>D52+D53</f>
        <v>130401236</v>
      </c>
    </row>
    <row r="31" spans="1:10" ht="14" x14ac:dyDescent="0.15">
      <c r="A31" s="114" t="s">
        <v>229</v>
      </c>
      <c r="B31" s="258" t="s">
        <v>398</v>
      </c>
      <c r="C31" s="264">
        <f>C54+C55</f>
        <v>69208.895000000004</v>
      </c>
      <c r="D31" s="260">
        <f>D54+D55</f>
        <v>5537629</v>
      </c>
    </row>
    <row r="32" spans="1:10" ht="14" x14ac:dyDescent="0.15">
      <c r="A32" s="114" t="s">
        <v>10</v>
      </c>
      <c r="B32" s="258" t="s">
        <v>398</v>
      </c>
      <c r="C32" s="264">
        <f>C56+C57</f>
        <v>2209121.398</v>
      </c>
      <c r="D32" s="260">
        <f>D56+D57</f>
        <v>12983072</v>
      </c>
    </row>
    <row r="33" spans="1:9" ht="14" x14ac:dyDescent="0.15">
      <c r="A33" s="114" t="s">
        <v>11</v>
      </c>
      <c r="B33" s="258" t="s">
        <v>398</v>
      </c>
      <c r="C33" s="264">
        <f>C58+C59</f>
        <v>9045893.0639999993</v>
      </c>
      <c r="D33" s="260">
        <f>D58+D59</f>
        <v>220200228</v>
      </c>
    </row>
    <row r="34" spans="1:9" ht="14" x14ac:dyDescent="0.15">
      <c r="A34" s="114" t="s">
        <v>230</v>
      </c>
      <c r="B34" s="258" t="s">
        <v>398</v>
      </c>
      <c r="C34" s="264">
        <f>C60+C61</f>
        <v>4200341.1919999998</v>
      </c>
      <c r="D34" s="260">
        <f>D60+D61</f>
        <v>89675042</v>
      </c>
      <c r="E34" s="265"/>
    </row>
    <row r="35" spans="1:9" ht="14" x14ac:dyDescent="0.15">
      <c r="A35" s="73" t="s">
        <v>13</v>
      </c>
      <c r="B35" s="145" t="s">
        <v>398</v>
      </c>
      <c r="C35" s="266">
        <f>C62+C63</f>
        <v>2688518.6599999997</v>
      </c>
      <c r="D35" s="267">
        <f>D62+D63</f>
        <v>20373939</v>
      </c>
    </row>
    <row r="36" spans="1:9" ht="14" x14ac:dyDescent="0.15">
      <c r="A36" s="73" t="s">
        <v>231</v>
      </c>
      <c r="B36" s="258" t="s">
        <v>398</v>
      </c>
      <c r="C36" s="264">
        <f>C64+C65</f>
        <v>286708.89</v>
      </c>
      <c r="D36" s="260">
        <f>D64+D65</f>
        <v>4005794</v>
      </c>
    </row>
    <row r="37" spans="1:9" ht="14" x14ac:dyDescent="0.15">
      <c r="A37" s="114" t="s">
        <v>15</v>
      </c>
      <c r="B37" s="258" t="s">
        <v>398</v>
      </c>
      <c r="C37" s="264">
        <f>C66+C67</f>
        <v>11215954.094000001</v>
      </c>
      <c r="D37" s="260">
        <f>D66+D67</f>
        <v>25100654</v>
      </c>
    </row>
    <row r="38" spans="1:9" ht="14" x14ac:dyDescent="0.15">
      <c r="A38" s="114" t="s">
        <v>16</v>
      </c>
      <c r="B38" s="258" t="s">
        <v>398</v>
      </c>
      <c r="C38" s="264">
        <f>C68</f>
        <v>5.6289999999999996</v>
      </c>
      <c r="D38" s="260">
        <f>D68</f>
        <v>20</v>
      </c>
    </row>
    <row r="39" spans="1:9" x14ac:dyDescent="0.15">
      <c r="A39" s="268" t="s">
        <v>17</v>
      </c>
      <c r="B39" s="145"/>
      <c r="C39" s="269">
        <f>SUM(C26:C38)</f>
        <v>51916198.449999996</v>
      </c>
      <c r="D39" s="270">
        <f>SUM(D26:D38)</f>
        <v>667094296</v>
      </c>
    </row>
    <row r="41" spans="1:9" x14ac:dyDescent="0.15">
      <c r="A41" s="3"/>
    </row>
    <row r="42" spans="1:9" x14ac:dyDescent="0.15">
      <c r="A42" s="3"/>
    </row>
    <row r="43" spans="1:9" x14ac:dyDescent="0.15">
      <c r="A43" s="191" t="s">
        <v>399</v>
      </c>
      <c r="C43" t="s">
        <v>400</v>
      </c>
      <c r="F43" s="191" t="s">
        <v>401</v>
      </c>
      <c r="G43" t="s">
        <v>400</v>
      </c>
    </row>
    <row r="45" spans="1:9" ht="14" x14ac:dyDescent="0.15">
      <c r="A45" s="271" t="s">
        <v>402</v>
      </c>
      <c r="B45" s="44" t="s">
        <v>403</v>
      </c>
      <c r="C45" s="44" t="s">
        <v>238</v>
      </c>
      <c r="D45" s="42" t="s">
        <v>397</v>
      </c>
      <c r="F45" s="271" t="s">
        <v>402</v>
      </c>
      <c r="G45" s="44" t="s">
        <v>403</v>
      </c>
      <c r="H45" s="44" t="s">
        <v>238</v>
      </c>
      <c r="I45" s="42" t="s">
        <v>397</v>
      </c>
    </row>
    <row r="46" spans="1:9" x14ac:dyDescent="0.15">
      <c r="A46" s="272" t="s">
        <v>4</v>
      </c>
      <c r="B46" s="273" t="s">
        <v>404</v>
      </c>
      <c r="C46" s="274">
        <v>71309.543000000005</v>
      </c>
      <c r="D46" s="275">
        <v>1296082</v>
      </c>
      <c r="F46" t="s">
        <v>37</v>
      </c>
      <c r="G46" s="273" t="s">
        <v>404</v>
      </c>
      <c r="H46" s="276">
        <v>1733853.605</v>
      </c>
      <c r="I46" s="190">
        <v>21683818</v>
      </c>
    </row>
    <row r="47" spans="1:9" x14ac:dyDescent="0.15">
      <c r="A47" s="272" t="s">
        <v>37</v>
      </c>
      <c r="B47" s="273" t="s">
        <v>404</v>
      </c>
      <c r="C47" s="274">
        <v>1733853.605</v>
      </c>
      <c r="D47" s="275">
        <v>21683818</v>
      </c>
      <c r="F47" t="s">
        <v>5</v>
      </c>
      <c r="G47" s="273" t="s">
        <v>404</v>
      </c>
      <c r="H47" s="276">
        <v>77987.53</v>
      </c>
      <c r="I47" s="190">
        <v>58016</v>
      </c>
    </row>
    <row r="48" spans="1:9" x14ac:dyDescent="0.15">
      <c r="A48" s="272" t="s">
        <v>5</v>
      </c>
      <c r="B48" s="273" t="s">
        <v>404</v>
      </c>
      <c r="C48" s="274">
        <v>77987.53</v>
      </c>
      <c r="D48" s="275">
        <v>58015</v>
      </c>
      <c r="F48" t="s">
        <v>38</v>
      </c>
      <c r="G48" s="273" t="s">
        <v>404</v>
      </c>
      <c r="H48" s="276">
        <v>9657507.443</v>
      </c>
      <c r="I48" s="190">
        <v>67082474</v>
      </c>
    </row>
    <row r="49" spans="1:10" x14ac:dyDescent="0.15">
      <c r="A49" s="272" t="s">
        <v>38</v>
      </c>
      <c r="B49" s="273" t="s">
        <v>404</v>
      </c>
      <c r="C49" s="274">
        <v>9657507.443</v>
      </c>
      <c r="D49" s="275">
        <v>67082475</v>
      </c>
      <c r="F49" t="s">
        <v>6</v>
      </c>
      <c r="G49" s="273" t="s">
        <v>404</v>
      </c>
      <c r="H49" s="276">
        <v>74788.547000000006</v>
      </c>
      <c r="I49" s="190">
        <v>55554819</v>
      </c>
    </row>
    <row r="50" spans="1:10" x14ac:dyDescent="0.15">
      <c r="A50" s="272" t="s">
        <v>6</v>
      </c>
      <c r="B50" s="273" t="s">
        <v>404</v>
      </c>
      <c r="C50" s="274">
        <v>74788.547000000006</v>
      </c>
      <c r="D50" s="275">
        <v>55554819</v>
      </c>
      <c r="F50" t="s">
        <v>7</v>
      </c>
      <c r="G50" s="273" t="s">
        <v>404</v>
      </c>
      <c r="H50" s="276">
        <v>5650407.9119999995</v>
      </c>
      <c r="I50" s="190">
        <v>13141473</v>
      </c>
    </row>
    <row r="51" spans="1:10" x14ac:dyDescent="0.15">
      <c r="A51" s="272" t="s">
        <v>7</v>
      </c>
      <c r="B51" s="273" t="s">
        <v>404</v>
      </c>
      <c r="C51" s="274">
        <v>5650407.9119999995</v>
      </c>
      <c r="D51" s="275">
        <v>13141473</v>
      </c>
      <c r="F51" t="s">
        <v>8</v>
      </c>
      <c r="G51" s="273" t="s">
        <v>404</v>
      </c>
      <c r="H51" s="276">
        <v>577490.61199999996</v>
      </c>
      <c r="I51" s="190">
        <v>10362388</v>
      </c>
    </row>
    <row r="52" spans="1:10" x14ac:dyDescent="0.15">
      <c r="A52" s="272" t="s">
        <v>8</v>
      </c>
      <c r="B52" s="273" t="s">
        <v>404</v>
      </c>
      <c r="C52" s="274">
        <v>577490.61199999996</v>
      </c>
      <c r="D52" s="275">
        <v>10362388</v>
      </c>
      <c r="F52" t="s">
        <v>39</v>
      </c>
      <c r="G52" s="273" t="s">
        <v>404</v>
      </c>
      <c r="H52" s="276">
        <v>4357101.4359999998</v>
      </c>
      <c r="I52" s="190">
        <v>120038848</v>
      </c>
    </row>
    <row r="53" spans="1:10" x14ac:dyDescent="0.15">
      <c r="A53" s="272" t="s">
        <v>39</v>
      </c>
      <c r="B53" s="273" t="s">
        <v>404</v>
      </c>
      <c r="C53" s="274">
        <v>4357101.4359999998</v>
      </c>
      <c r="D53" s="275">
        <v>120038848</v>
      </c>
      <c r="F53" t="s">
        <v>41</v>
      </c>
      <c r="G53" s="273" t="s">
        <v>404</v>
      </c>
      <c r="H53" s="276">
        <v>69208.895000000004</v>
      </c>
      <c r="I53" s="190">
        <v>5537629</v>
      </c>
    </row>
    <row r="54" spans="1:10" x14ac:dyDescent="0.15">
      <c r="A54" s="272" t="s">
        <v>9</v>
      </c>
      <c r="B54" s="273" t="s">
        <v>404</v>
      </c>
      <c r="C54" s="274"/>
      <c r="D54" s="275"/>
      <c r="F54" t="s">
        <v>42</v>
      </c>
      <c r="G54" s="273" t="s">
        <v>404</v>
      </c>
      <c r="H54" s="276">
        <v>819216.75199999998</v>
      </c>
      <c r="I54" s="190">
        <v>2525056</v>
      </c>
    </row>
    <row r="55" spans="1:10" x14ac:dyDescent="0.15">
      <c r="A55" s="272" t="s">
        <v>41</v>
      </c>
      <c r="B55" s="273" t="s">
        <v>404</v>
      </c>
      <c r="C55" s="274">
        <v>69208.895000000004</v>
      </c>
      <c r="D55" s="275">
        <v>5537629</v>
      </c>
      <c r="F55" t="s">
        <v>43</v>
      </c>
      <c r="G55" s="273" t="s">
        <v>404</v>
      </c>
      <c r="H55" s="276">
        <v>71309.543000000005</v>
      </c>
      <c r="I55" s="190">
        <v>1296082</v>
      </c>
    </row>
    <row r="56" spans="1:10" x14ac:dyDescent="0.15">
      <c r="A56" s="272" t="s">
        <v>405</v>
      </c>
      <c r="B56" s="273" t="s">
        <v>404</v>
      </c>
      <c r="C56" s="189">
        <v>1389904.6459999999</v>
      </c>
      <c r="D56" s="277">
        <v>10458016</v>
      </c>
      <c r="F56" t="s">
        <v>45</v>
      </c>
      <c r="G56" s="273" t="s">
        <v>404</v>
      </c>
      <c r="H56" s="276">
        <v>878691.353</v>
      </c>
      <c r="I56" s="190">
        <v>54999318</v>
      </c>
    </row>
    <row r="57" spans="1:10" x14ac:dyDescent="0.15">
      <c r="A57" s="272" t="s">
        <v>42</v>
      </c>
      <c r="B57" s="273" t="s">
        <v>404</v>
      </c>
      <c r="C57" s="274">
        <v>819216.75199999998</v>
      </c>
      <c r="D57" s="275">
        <v>2525056</v>
      </c>
      <c r="F57" t="s">
        <v>46</v>
      </c>
      <c r="G57" s="273" t="s">
        <v>404</v>
      </c>
      <c r="H57" s="276">
        <v>8167201.7110000001</v>
      </c>
      <c r="I57" s="190">
        <v>165200910</v>
      </c>
    </row>
    <row r="58" spans="1:10" x14ac:dyDescent="0.15">
      <c r="A58" s="272" t="s">
        <v>45</v>
      </c>
      <c r="B58" s="273" t="s">
        <v>404</v>
      </c>
      <c r="C58" s="274">
        <v>878691.353</v>
      </c>
      <c r="D58" s="275">
        <v>54999318</v>
      </c>
      <c r="F58" t="s">
        <v>47</v>
      </c>
      <c r="G58" s="273" t="s">
        <v>404</v>
      </c>
      <c r="H58" s="276">
        <v>1389904.6459999999</v>
      </c>
      <c r="I58" s="190">
        <v>10458016</v>
      </c>
    </row>
    <row r="59" spans="1:10" x14ac:dyDescent="0.15">
      <c r="A59" s="272" t="s">
        <v>46</v>
      </c>
      <c r="B59" s="273" t="s">
        <v>404</v>
      </c>
      <c r="C59" s="274">
        <v>8167201.7110000001</v>
      </c>
      <c r="D59" s="275">
        <v>165200910</v>
      </c>
      <c r="F59" t="s">
        <v>12</v>
      </c>
      <c r="G59" s="273" t="s">
        <v>404</v>
      </c>
      <c r="H59" s="276">
        <v>1329989.9720000001</v>
      </c>
      <c r="I59" s="190">
        <v>18814666</v>
      </c>
      <c r="J59" t="s">
        <v>406</v>
      </c>
    </row>
    <row r="60" spans="1:10" x14ac:dyDescent="0.15">
      <c r="A60" s="272" t="s">
        <v>12</v>
      </c>
      <c r="B60" s="273" t="s">
        <v>404</v>
      </c>
      <c r="C60" s="274">
        <v>1347085.736</v>
      </c>
      <c r="D60" s="275">
        <v>19023002</v>
      </c>
      <c r="F60" t="s">
        <v>48</v>
      </c>
      <c r="G60" s="273" t="s">
        <v>404</v>
      </c>
      <c r="H60" s="276">
        <v>2853255.4559999998</v>
      </c>
      <c r="I60" s="190">
        <v>70652040</v>
      </c>
    </row>
    <row r="61" spans="1:10" x14ac:dyDescent="0.15">
      <c r="A61" s="272" t="s">
        <v>48</v>
      </c>
      <c r="B61" s="273" t="s">
        <v>404</v>
      </c>
      <c r="C61" s="274">
        <v>2853255.4559999998</v>
      </c>
      <c r="D61" s="275">
        <v>70652040</v>
      </c>
      <c r="F61" t="s">
        <v>49</v>
      </c>
      <c r="G61" s="273" t="s">
        <v>404</v>
      </c>
      <c r="H61" s="276">
        <v>17095.763999999999</v>
      </c>
      <c r="I61" s="190">
        <v>208336</v>
      </c>
    </row>
    <row r="62" spans="1:10" x14ac:dyDescent="0.15">
      <c r="A62" s="272" t="s">
        <v>51</v>
      </c>
      <c r="B62" s="273" t="s">
        <v>404</v>
      </c>
      <c r="C62" s="274">
        <v>431010.32299999997</v>
      </c>
      <c r="D62" s="275">
        <v>910164</v>
      </c>
      <c r="F62" t="s">
        <v>51</v>
      </c>
      <c r="G62" s="273" t="s">
        <v>404</v>
      </c>
      <c r="H62" s="276">
        <v>431010.32299999997</v>
      </c>
      <c r="I62" s="190">
        <v>910164</v>
      </c>
    </row>
    <row r="63" spans="1:10" x14ac:dyDescent="0.15">
      <c r="A63" s="272" t="s">
        <v>52</v>
      </c>
      <c r="B63" s="273" t="s">
        <v>404</v>
      </c>
      <c r="C63" s="189">
        <v>2257508.3369999998</v>
      </c>
      <c r="D63" s="277">
        <v>19463775</v>
      </c>
      <c r="F63" t="s">
        <v>52</v>
      </c>
      <c r="G63" s="273" t="s">
        <v>404</v>
      </c>
      <c r="H63" s="276">
        <v>2257508.3369999998</v>
      </c>
      <c r="I63" s="190">
        <v>19463775</v>
      </c>
    </row>
    <row r="64" spans="1:10" x14ac:dyDescent="0.15">
      <c r="A64" s="272" t="s">
        <v>14</v>
      </c>
      <c r="B64" s="273" t="s">
        <v>404</v>
      </c>
      <c r="C64" s="274">
        <v>27596.756000000001</v>
      </c>
      <c r="D64" s="275">
        <v>1981628</v>
      </c>
      <c r="F64" t="s">
        <v>14</v>
      </c>
      <c r="G64" s="273" t="s">
        <v>404</v>
      </c>
      <c r="H64" s="276">
        <v>27596.756000000001</v>
      </c>
      <c r="I64" s="190">
        <v>1981628</v>
      </c>
    </row>
    <row r="65" spans="1:9" x14ac:dyDescent="0.15">
      <c r="A65" s="272" t="s">
        <v>53</v>
      </c>
      <c r="B65" s="273" t="s">
        <v>404</v>
      </c>
      <c r="C65" s="274">
        <v>259112.13399999999</v>
      </c>
      <c r="D65" s="275">
        <v>2024166</v>
      </c>
      <c r="F65" t="s">
        <v>53</v>
      </c>
      <c r="G65" s="273" t="s">
        <v>404</v>
      </c>
      <c r="H65" s="276">
        <v>259112.13399999999</v>
      </c>
      <c r="I65" s="190">
        <v>2024166</v>
      </c>
    </row>
    <row r="66" spans="1:9" x14ac:dyDescent="0.15">
      <c r="A66" s="272" t="s">
        <v>407</v>
      </c>
      <c r="B66" s="273" t="s">
        <v>404</v>
      </c>
      <c r="C66" s="274">
        <v>997.68700000000001</v>
      </c>
      <c r="D66" s="275">
        <v>16185</v>
      </c>
      <c r="F66" t="s">
        <v>54</v>
      </c>
      <c r="G66" s="273" t="s">
        <v>404</v>
      </c>
      <c r="H66" s="276">
        <v>11214956.407</v>
      </c>
      <c r="I66" s="190">
        <v>25084469</v>
      </c>
    </row>
    <row r="67" spans="1:9" x14ac:dyDescent="0.15">
      <c r="A67" s="272" t="s">
        <v>54</v>
      </c>
      <c r="B67" s="273" t="s">
        <v>404</v>
      </c>
      <c r="C67" s="278">
        <v>11214956.407</v>
      </c>
      <c r="D67" s="270">
        <v>25084469</v>
      </c>
      <c r="F67" t="s">
        <v>408</v>
      </c>
      <c r="G67" s="273" t="s">
        <v>404</v>
      </c>
      <c r="H67" s="276">
        <v>997.68700000000001</v>
      </c>
      <c r="I67" s="190">
        <v>16185</v>
      </c>
    </row>
    <row r="68" spans="1:9" x14ac:dyDescent="0.15">
      <c r="A68" s="272" t="s">
        <v>16</v>
      </c>
      <c r="B68" s="273" t="s">
        <v>404</v>
      </c>
      <c r="C68" s="263">
        <v>5.6289999999999996</v>
      </c>
      <c r="D68" s="263">
        <v>20</v>
      </c>
      <c r="F68" t="s">
        <v>16</v>
      </c>
      <c r="G68" s="273" t="s">
        <v>404</v>
      </c>
      <c r="H68" s="276">
        <v>5.6289999999999996</v>
      </c>
      <c r="I68" s="190">
        <v>20</v>
      </c>
    </row>
    <row r="69" spans="1:9" x14ac:dyDescent="0.15">
      <c r="A69" s="272" t="s">
        <v>17</v>
      </c>
      <c r="B69" s="263"/>
      <c r="C69" s="278">
        <f>SUM(C46:C68)</f>
        <v>51916198.449999996</v>
      </c>
      <c r="D69" s="270">
        <f>SUM(D46:D68)</f>
        <v>667094296</v>
      </c>
      <c r="F69" t="s">
        <v>17</v>
      </c>
      <c r="H69" s="276">
        <f>SUM(H46:H68)</f>
        <v>51916198.449999996</v>
      </c>
      <c r="I69" s="190">
        <f>SUM(I46:I68)</f>
        <v>667094296</v>
      </c>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FA1F8-3F67-0241-9817-DFF6FA2FC0C6}">
  <sheetPr codeName="Sheet9"/>
  <dimension ref="A1:AE75"/>
  <sheetViews>
    <sheetView zoomScale="89" zoomScaleNormal="89" workbookViewId="0">
      <selection activeCell="A5" sqref="A5:C18"/>
    </sheetView>
  </sheetViews>
  <sheetFormatPr baseColWidth="10" defaultColWidth="8.83203125" defaultRowHeight="13" x14ac:dyDescent="0.15"/>
  <cols>
    <col min="1" max="1" width="15.83203125" style="191" customWidth="1"/>
    <col min="2" max="2" width="18.5" style="191" customWidth="1"/>
    <col min="3" max="3" width="16" style="191" customWidth="1"/>
    <col min="4" max="5" width="15.6640625" style="191" customWidth="1"/>
    <col min="6" max="6" width="16.33203125" style="191" customWidth="1"/>
    <col min="7" max="7" width="22" style="191" bestFit="1" customWidth="1"/>
    <col min="8" max="8" width="15" style="191" customWidth="1"/>
    <col min="9" max="9" width="14" style="191" customWidth="1"/>
    <col min="10" max="10" width="8.6640625" style="191" customWidth="1"/>
    <col min="11" max="11" width="8.83203125" style="191"/>
    <col min="12" max="12" width="13.6640625" style="191" bestFit="1" customWidth="1"/>
    <col min="13" max="13" width="11.1640625" style="191" bestFit="1" customWidth="1"/>
    <col min="14" max="14" width="17.5" style="191" customWidth="1"/>
    <col min="15" max="15" width="15.33203125" style="191" customWidth="1"/>
    <col min="16" max="16" width="8.83203125" style="191" customWidth="1"/>
    <col min="17" max="17" width="10.1640625" style="191" customWidth="1"/>
    <col min="18" max="16384" width="8.83203125" style="191"/>
  </cols>
  <sheetData>
    <row r="1" spans="1:16" s="3" customFormat="1" ht="38.25" customHeight="1" x14ac:dyDescent="0.15">
      <c r="A1" s="971" t="s">
        <v>409</v>
      </c>
      <c r="B1" s="970"/>
      <c r="C1" s="970"/>
      <c r="D1" s="970"/>
      <c r="E1" s="970"/>
      <c r="F1" s="970"/>
      <c r="G1" s="69"/>
    </row>
    <row r="2" spans="1:16" x14ac:dyDescent="0.15">
      <c r="A2"/>
      <c r="B2"/>
      <c r="C2"/>
      <c r="D2"/>
      <c r="E2"/>
      <c r="F2"/>
      <c r="G2"/>
    </row>
    <row r="3" spans="1:16" x14ac:dyDescent="0.15">
      <c r="A3" s="248"/>
      <c r="B3"/>
      <c r="C3"/>
      <c r="D3"/>
      <c r="E3"/>
      <c r="F3"/>
      <c r="G3"/>
    </row>
    <row r="4" spans="1:16" x14ac:dyDescent="0.15">
      <c r="A4" s="191" t="s">
        <v>2</v>
      </c>
      <c r="B4"/>
      <c r="C4"/>
      <c r="D4"/>
      <c r="E4"/>
      <c r="F4"/>
      <c r="G4"/>
    </row>
    <row r="5" spans="1:16" ht="24" customHeight="1" x14ac:dyDescent="0.15">
      <c r="A5" s="65" t="s">
        <v>392</v>
      </c>
      <c r="B5" s="65" t="s">
        <v>410</v>
      </c>
      <c r="C5" s="65" t="s">
        <v>394</v>
      </c>
      <c r="D5" s="279"/>
    </row>
    <row r="6" spans="1:16" ht="16" x14ac:dyDescent="0.2">
      <c r="A6" s="251" t="s">
        <v>4</v>
      </c>
      <c r="B6" s="252">
        <f t="shared" ref="B6:B18" si="0">C24/1024</f>
        <v>2989.7290624999996</v>
      </c>
      <c r="C6" s="252">
        <f t="shared" ref="C6:C18" si="1">D24/1000000</f>
        <v>44.476962</v>
      </c>
      <c r="D6" s="280"/>
      <c r="E6" s="281"/>
      <c r="F6" s="281"/>
      <c r="G6" s="281"/>
      <c r="N6"/>
      <c r="O6"/>
      <c r="P6"/>
    </row>
    <row r="7" spans="1:16" ht="16" x14ac:dyDescent="0.2">
      <c r="A7" s="251" t="s">
        <v>228</v>
      </c>
      <c r="B7" s="252">
        <f t="shared" si="0"/>
        <v>9517.7365136718745</v>
      </c>
      <c r="C7" s="252">
        <f t="shared" si="1"/>
        <v>67.157526000000004</v>
      </c>
      <c r="D7" s="280"/>
      <c r="N7"/>
      <c r="O7"/>
      <c r="P7"/>
    </row>
    <row r="8" spans="1:16" ht="16" x14ac:dyDescent="0.2">
      <c r="A8" s="251" t="s">
        <v>6</v>
      </c>
      <c r="B8" s="252">
        <f t="shared" si="0"/>
        <v>16.907392578124998</v>
      </c>
      <c r="C8" s="252">
        <f t="shared" si="1"/>
        <v>34.403365999999998</v>
      </c>
      <c r="D8" s="280"/>
      <c r="N8"/>
      <c r="O8"/>
      <c r="P8"/>
    </row>
    <row r="9" spans="1:16" ht="16" x14ac:dyDescent="0.2">
      <c r="A9" s="251" t="s">
        <v>7</v>
      </c>
      <c r="B9" s="252">
        <f t="shared" si="0"/>
        <v>5517.9764746093751</v>
      </c>
      <c r="C9" s="252">
        <f t="shared" si="1"/>
        <v>13.141473</v>
      </c>
      <c r="D9" s="280"/>
      <c r="N9"/>
      <c r="O9"/>
      <c r="P9"/>
    </row>
    <row r="10" spans="1:16" ht="16" x14ac:dyDescent="0.2">
      <c r="A10" s="251" t="s">
        <v>8</v>
      </c>
      <c r="B10" s="252">
        <f t="shared" si="0"/>
        <v>5388.1957421875004</v>
      </c>
      <c r="C10" s="252">
        <f t="shared" si="1"/>
        <v>146.19754</v>
      </c>
      <c r="D10" s="280"/>
      <c r="N10"/>
      <c r="O10"/>
      <c r="P10"/>
    </row>
    <row r="11" spans="1:16" ht="16" x14ac:dyDescent="0.2">
      <c r="A11" s="251" t="s">
        <v>229</v>
      </c>
      <c r="B11" s="252">
        <f t="shared" si="0"/>
        <v>67.611181640625006</v>
      </c>
      <c r="C11" s="252">
        <f t="shared" si="1"/>
        <v>5.5461520000000002</v>
      </c>
      <c r="D11" s="280"/>
      <c r="N11"/>
      <c r="O11"/>
      <c r="P11"/>
    </row>
    <row r="12" spans="1:16" ht="16" x14ac:dyDescent="0.2">
      <c r="A12" s="251" t="s">
        <v>10</v>
      </c>
      <c r="B12" s="252">
        <f t="shared" si="0"/>
        <v>7456.4724999999999</v>
      </c>
      <c r="C12" s="252">
        <f t="shared" si="1"/>
        <v>197.11997099999999</v>
      </c>
      <c r="D12" s="280"/>
      <c r="N12"/>
      <c r="O12"/>
      <c r="P12"/>
    </row>
    <row r="13" spans="1:16" ht="16" x14ac:dyDescent="0.2">
      <c r="A13" s="111" t="s">
        <v>11</v>
      </c>
      <c r="B13" s="252">
        <f t="shared" si="0"/>
        <v>8781.5195214843752</v>
      </c>
      <c r="C13" s="252">
        <f t="shared" si="1"/>
        <v>219.15230299999999</v>
      </c>
      <c r="D13" s="280"/>
      <c r="N13"/>
      <c r="O13"/>
      <c r="P13"/>
    </row>
    <row r="14" spans="1:16" ht="16" x14ac:dyDescent="0.2">
      <c r="A14" s="251" t="s">
        <v>230</v>
      </c>
      <c r="B14" s="252">
        <f t="shared" si="0"/>
        <v>4103.9428808593748</v>
      </c>
      <c r="C14" s="252">
        <f t="shared" si="1"/>
        <v>90.384341000000006</v>
      </c>
      <c r="D14" s="280"/>
      <c r="N14"/>
      <c r="O14"/>
      <c r="P14"/>
    </row>
    <row r="15" spans="1:16" ht="16" x14ac:dyDescent="0.2">
      <c r="A15" s="251" t="s">
        <v>13</v>
      </c>
      <c r="B15" s="252">
        <f t="shared" si="0"/>
        <v>3121.6328906250001</v>
      </c>
      <c r="C15" s="252">
        <f t="shared" si="1"/>
        <v>29.198504</v>
      </c>
      <c r="D15" s="280"/>
      <c r="N15"/>
      <c r="O15"/>
      <c r="P15"/>
    </row>
    <row r="16" spans="1:16" ht="16" x14ac:dyDescent="0.2">
      <c r="A16" s="251" t="s">
        <v>231</v>
      </c>
      <c r="B16" s="252">
        <f t="shared" si="0"/>
        <v>470.424619140625</v>
      </c>
      <c r="C16" s="252">
        <f t="shared" si="1"/>
        <v>5.247331</v>
      </c>
      <c r="D16" s="280"/>
      <c r="G16"/>
      <c r="N16"/>
      <c r="O16"/>
      <c r="P16"/>
    </row>
    <row r="17" spans="1:16" ht="16" x14ac:dyDescent="0.2">
      <c r="A17" s="251" t="s">
        <v>15</v>
      </c>
      <c r="B17" s="252">
        <f t="shared" si="0"/>
        <v>10964.376601562499</v>
      </c>
      <c r="C17" s="252">
        <f t="shared" si="1"/>
        <v>25.121749000000001</v>
      </c>
      <c r="D17" s="280"/>
      <c r="F17"/>
      <c r="G17"/>
      <c r="N17"/>
      <c r="O17"/>
      <c r="P17"/>
    </row>
    <row r="18" spans="1:16" s="250" customFormat="1" ht="16" x14ac:dyDescent="0.2">
      <c r="A18" s="111" t="s">
        <v>16</v>
      </c>
      <c r="B18" s="252">
        <f t="shared" si="0"/>
        <v>7.8613281250000007E-3</v>
      </c>
      <c r="C18" s="252">
        <f t="shared" si="1"/>
        <v>3.8000000000000002E-5</v>
      </c>
      <c r="D18"/>
      <c r="E18" s="191"/>
      <c r="F18"/>
      <c r="G18"/>
      <c r="H18" s="191"/>
      <c r="I18" s="191"/>
      <c r="J18" s="191"/>
      <c r="K18" s="191"/>
      <c r="L18" s="191"/>
      <c r="M18" s="191"/>
    </row>
    <row r="19" spans="1:16" ht="16" x14ac:dyDescent="0.15">
      <c r="A19" s="282" t="s">
        <v>17</v>
      </c>
      <c r="B19" s="283">
        <f>SUM(B6:B18)</f>
        <v>58396.533242187499</v>
      </c>
      <c r="C19" s="283">
        <f>SUM(C6:C18)</f>
        <v>877.14725599999997</v>
      </c>
      <c r="D19"/>
      <c r="E19"/>
      <c r="F19"/>
      <c r="G19"/>
      <c r="H19" s="250"/>
      <c r="I19" s="250"/>
      <c r="J19" s="250"/>
      <c r="K19" s="250"/>
      <c r="L19" s="250"/>
      <c r="M19" s="250"/>
    </row>
    <row r="20" spans="1:16" x14ac:dyDescent="0.15">
      <c r="A20" s="191" t="s">
        <v>395</v>
      </c>
      <c r="B20" s="284">
        <f>B19/365</f>
        <v>159.99050203339041</v>
      </c>
      <c r="C20" s="284">
        <f>C19/365</f>
        <v>2.4031431671232877</v>
      </c>
      <c r="D20"/>
      <c r="E20"/>
      <c r="G20"/>
      <c r="N20"/>
      <c r="O20"/>
    </row>
    <row r="21" spans="1:16" x14ac:dyDescent="0.15">
      <c r="B21" s="280"/>
      <c r="C21"/>
      <c r="D21"/>
      <c r="E21"/>
      <c r="G21"/>
      <c r="N21"/>
      <c r="O21"/>
    </row>
    <row r="22" spans="1:16" x14ac:dyDescent="0.15">
      <c r="A22" t="s">
        <v>20</v>
      </c>
      <c r="B22"/>
      <c r="C22"/>
      <c r="D22"/>
      <c r="E22"/>
      <c r="F22"/>
      <c r="N22"/>
      <c r="O22"/>
    </row>
    <row r="23" spans="1:16" ht="14" x14ac:dyDescent="0.15">
      <c r="A23" s="40" t="s">
        <v>392</v>
      </c>
      <c r="B23" s="40" t="s">
        <v>396</v>
      </c>
      <c r="C23" s="42" t="s">
        <v>238</v>
      </c>
      <c r="D23" s="285" t="s">
        <v>397</v>
      </c>
      <c r="F23"/>
      <c r="N23"/>
      <c r="O23"/>
    </row>
    <row r="24" spans="1:16" ht="14" x14ac:dyDescent="0.15">
      <c r="A24" s="263" t="s">
        <v>4</v>
      </c>
      <c r="B24" s="258" t="s">
        <v>398</v>
      </c>
      <c r="C24" s="269">
        <f>C43+C44</f>
        <v>3061482.5599999996</v>
      </c>
      <c r="D24" s="286">
        <f>D43+D44</f>
        <v>44476962</v>
      </c>
      <c r="F24"/>
      <c r="N24"/>
      <c r="O24"/>
    </row>
    <row r="25" spans="1:16" ht="14" x14ac:dyDescent="0.15">
      <c r="A25" s="263" t="s">
        <v>228</v>
      </c>
      <c r="B25" s="258" t="s">
        <v>398</v>
      </c>
      <c r="C25" s="287">
        <f>C45+C46</f>
        <v>9746162.1899999995</v>
      </c>
      <c r="D25" s="288">
        <f>D45+D46</f>
        <v>67157526</v>
      </c>
      <c r="F25"/>
      <c r="N25"/>
      <c r="O25"/>
    </row>
    <row r="26" spans="1:16" ht="14" x14ac:dyDescent="0.15">
      <c r="A26" s="263" t="s">
        <v>6</v>
      </c>
      <c r="B26" s="258" t="s">
        <v>398</v>
      </c>
      <c r="C26" s="269">
        <f>C47</f>
        <v>17313.169999999998</v>
      </c>
      <c r="D26" s="286">
        <f>D47</f>
        <v>34403366</v>
      </c>
      <c r="F26" t="s">
        <v>64</v>
      </c>
      <c r="N26"/>
      <c r="O26"/>
    </row>
    <row r="27" spans="1:16" ht="14" x14ac:dyDescent="0.15">
      <c r="A27" s="263" t="s">
        <v>7</v>
      </c>
      <c r="B27" s="258" t="s">
        <v>398</v>
      </c>
      <c r="C27" s="269">
        <f>C48</f>
        <v>5650407.9100000001</v>
      </c>
      <c r="D27" s="286">
        <f>D48</f>
        <v>13141473</v>
      </c>
      <c r="F27"/>
      <c r="N27"/>
      <c r="O27"/>
    </row>
    <row r="28" spans="1:16" ht="14" x14ac:dyDescent="0.15">
      <c r="A28" s="289" t="s">
        <v>8</v>
      </c>
      <c r="B28" s="258" t="s">
        <v>398</v>
      </c>
      <c r="C28" s="269">
        <f>C49+C50</f>
        <v>5517512.4400000004</v>
      </c>
      <c r="D28" s="286">
        <f>D49+D50</f>
        <v>146197540</v>
      </c>
      <c r="F28"/>
      <c r="N28"/>
      <c r="O28"/>
    </row>
    <row r="29" spans="1:16" ht="14" x14ac:dyDescent="0.15">
      <c r="A29" s="263" t="s">
        <v>229</v>
      </c>
      <c r="B29" s="258" t="s">
        <v>398</v>
      </c>
      <c r="C29" s="269">
        <f>C51+C52</f>
        <v>69233.850000000006</v>
      </c>
      <c r="D29" s="286">
        <f>D51+D52</f>
        <v>5546152</v>
      </c>
      <c r="F29"/>
      <c r="N29"/>
      <c r="O29"/>
    </row>
    <row r="30" spans="1:16" ht="14" x14ac:dyDescent="0.15">
      <c r="A30" s="289" t="s">
        <v>10</v>
      </c>
      <c r="B30" s="258" t="s">
        <v>398</v>
      </c>
      <c r="C30" s="269">
        <f>C53+C54</f>
        <v>7635427.8399999999</v>
      </c>
      <c r="D30" s="286">
        <f>D53+D54</f>
        <v>197119971</v>
      </c>
      <c r="F30"/>
      <c r="N30"/>
      <c r="O30"/>
    </row>
    <row r="31" spans="1:16" ht="14" x14ac:dyDescent="0.15">
      <c r="A31" s="289" t="s">
        <v>11</v>
      </c>
      <c r="B31" s="258" t="s">
        <v>398</v>
      </c>
      <c r="C31" s="264">
        <f>C55+C56</f>
        <v>8992275.9900000002</v>
      </c>
      <c r="D31" s="290">
        <f>D55+D56</f>
        <v>219152303</v>
      </c>
      <c r="F31"/>
      <c r="N31"/>
      <c r="O31"/>
    </row>
    <row r="32" spans="1:16" ht="14" x14ac:dyDescent="0.15">
      <c r="A32" s="263" t="s">
        <v>230</v>
      </c>
      <c r="B32" s="258" t="s">
        <v>398</v>
      </c>
      <c r="C32" s="264">
        <f>C57+C58</f>
        <v>4202437.51</v>
      </c>
      <c r="D32" s="290">
        <f>D57+D58</f>
        <v>90384341</v>
      </c>
      <c r="F32"/>
      <c r="N32"/>
      <c r="O32"/>
    </row>
    <row r="33" spans="1:31" ht="14" x14ac:dyDescent="0.15">
      <c r="A33" s="263" t="s">
        <v>13</v>
      </c>
      <c r="B33" s="258" t="s">
        <v>398</v>
      </c>
      <c r="C33" s="264">
        <f>C59+C60</f>
        <v>3196552.08</v>
      </c>
      <c r="D33" s="290">
        <f>D59+D60</f>
        <v>29198504</v>
      </c>
      <c r="F33"/>
      <c r="N33"/>
      <c r="O33"/>
    </row>
    <row r="34" spans="1:31" ht="14" x14ac:dyDescent="0.15">
      <c r="A34" s="263" t="s">
        <v>231</v>
      </c>
      <c r="B34" s="258" t="s">
        <v>398</v>
      </c>
      <c r="C34" s="264">
        <f>C61+C62</f>
        <v>481714.81</v>
      </c>
      <c r="D34" s="290">
        <f>D61+D62</f>
        <v>5247331</v>
      </c>
      <c r="F34"/>
      <c r="N34"/>
      <c r="O34"/>
    </row>
    <row r="35" spans="1:31" ht="14" x14ac:dyDescent="0.15">
      <c r="A35" s="73" t="s">
        <v>15</v>
      </c>
      <c r="B35" s="258" t="s">
        <v>398</v>
      </c>
      <c r="C35" s="264">
        <f>C63+C64</f>
        <v>11227521.639999999</v>
      </c>
      <c r="D35" s="290">
        <f>D63+D64</f>
        <v>25121749</v>
      </c>
      <c r="F35"/>
    </row>
    <row r="36" spans="1:31" ht="14" customHeight="1" x14ac:dyDescent="0.15">
      <c r="A36" s="289" t="s">
        <v>16</v>
      </c>
      <c r="B36" s="258" t="s">
        <v>398</v>
      </c>
      <c r="C36" s="264">
        <f>C65</f>
        <v>8.0500000000000007</v>
      </c>
      <c r="D36" s="290">
        <f>D65</f>
        <v>38</v>
      </c>
      <c r="E36" s="152"/>
      <c r="F36"/>
    </row>
    <row r="37" spans="1:31" x14ac:dyDescent="0.15">
      <c r="A37" s="272" t="s">
        <v>17</v>
      </c>
      <c r="B37" s="258"/>
      <c r="C37" s="269">
        <f>SUM(C24:C36)</f>
        <v>59798050.039999999</v>
      </c>
      <c r="D37" s="286">
        <f>SUM(D24:D36)</f>
        <v>877147256</v>
      </c>
      <c r="E37"/>
      <c r="F37"/>
    </row>
    <row r="38" spans="1:31" x14ac:dyDescent="0.15">
      <c r="A38"/>
      <c r="B38" s="291"/>
      <c r="C38"/>
      <c r="D38"/>
      <c r="E38"/>
      <c r="F38"/>
    </row>
    <row r="39" spans="1:31" x14ac:dyDescent="0.15">
      <c r="B39" s="291"/>
      <c r="C39"/>
      <c r="D39" s="265"/>
      <c r="E39"/>
      <c r="F39"/>
      <c r="N39"/>
      <c r="O39"/>
      <c r="P39"/>
      <c r="Q39"/>
      <c r="R39"/>
      <c r="S39"/>
      <c r="T39"/>
      <c r="U39"/>
      <c r="V39"/>
      <c r="W39"/>
      <c r="X39"/>
      <c r="Y39"/>
      <c r="Z39"/>
      <c r="AA39"/>
      <c r="AB39"/>
      <c r="AC39"/>
      <c r="AD39"/>
      <c r="AE39"/>
    </row>
    <row r="40" spans="1:31" x14ac:dyDescent="0.15">
      <c r="A40"/>
      <c r="B40" s="291"/>
      <c r="C40"/>
      <c r="D40" s="265"/>
      <c r="E40"/>
      <c r="F40"/>
    </row>
    <row r="41" spans="1:31" x14ac:dyDescent="0.15">
      <c r="A41" s="191" t="s">
        <v>411</v>
      </c>
      <c r="B41" s="191" t="s">
        <v>412</v>
      </c>
      <c r="C41" t="s">
        <v>413</v>
      </c>
      <c r="D41"/>
      <c r="E41"/>
      <c r="F41" s="191" t="s">
        <v>414</v>
      </c>
      <c r="G41" s="191" t="s">
        <v>412</v>
      </c>
      <c r="H41" t="s">
        <v>413</v>
      </c>
      <c r="I41"/>
    </row>
    <row r="42" spans="1:31" ht="14" x14ac:dyDescent="0.15">
      <c r="A42" s="40" t="s">
        <v>402</v>
      </c>
      <c r="B42" s="41" t="s">
        <v>403</v>
      </c>
      <c r="C42" s="41" t="s">
        <v>238</v>
      </c>
      <c r="D42" s="285" t="s">
        <v>397</v>
      </c>
      <c r="E42"/>
      <c r="F42" s="40" t="s">
        <v>402</v>
      </c>
      <c r="G42" s="41" t="s">
        <v>403</v>
      </c>
      <c r="H42" s="41" t="s">
        <v>238</v>
      </c>
      <c r="I42" s="285" t="s">
        <v>397</v>
      </c>
      <c r="K42"/>
      <c r="L42"/>
    </row>
    <row r="43" spans="1:31" x14ac:dyDescent="0.15">
      <c r="A43" s="263" t="s">
        <v>4</v>
      </c>
      <c r="B43" s="273" t="s">
        <v>404</v>
      </c>
      <c r="C43" s="292">
        <v>1327628.7999999998</v>
      </c>
      <c r="D43" s="267">
        <v>22793141</v>
      </c>
      <c r="E43"/>
      <c r="F43" t="s">
        <v>37</v>
      </c>
      <c r="G43" s="273" t="s">
        <v>404</v>
      </c>
      <c r="H43" s="292">
        <v>1733853.76</v>
      </c>
      <c r="I43" s="267">
        <v>21683821</v>
      </c>
      <c r="K43"/>
      <c r="L43"/>
      <c r="M43"/>
      <c r="N43"/>
    </row>
    <row r="44" spans="1:31" x14ac:dyDescent="0.15">
      <c r="A44" s="263" t="s">
        <v>37</v>
      </c>
      <c r="B44" s="273" t="s">
        <v>404</v>
      </c>
      <c r="C44" s="292">
        <v>1733853.76</v>
      </c>
      <c r="D44" s="267">
        <v>21683821</v>
      </c>
      <c r="E44"/>
      <c r="F44" t="s">
        <v>5</v>
      </c>
      <c r="G44" s="273" t="s">
        <v>404</v>
      </c>
      <c r="H44" s="292">
        <v>78047</v>
      </c>
      <c r="I44" s="267">
        <v>58232</v>
      </c>
      <c r="K44"/>
      <c r="L44"/>
      <c r="M44"/>
      <c r="N44"/>
    </row>
    <row r="45" spans="1:31" x14ac:dyDescent="0.15">
      <c r="A45" s="263" t="s">
        <v>5</v>
      </c>
      <c r="B45" s="273" t="s">
        <v>404</v>
      </c>
      <c r="C45" s="292">
        <v>78047</v>
      </c>
      <c r="D45" s="267">
        <v>58231</v>
      </c>
      <c r="E45"/>
      <c r="F45" t="s">
        <v>38</v>
      </c>
      <c r="G45" s="273" t="s">
        <v>404</v>
      </c>
      <c r="H45" s="292">
        <v>9668115.1899999995</v>
      </c>
      <c r="I45" s="267">
        <v>67099294</v>
      </c>
      <c r="K45"/>
      <c r="L45"/>
      <c r="M45"/>
      <c r="N45"/>
    </row>
    <row r="46" spans="1:31" x14ac:dyDescent="0.15">
      <c r="A46" s="263" t="s">
        <v>38</v>
      </c>
      <c r="B46" s="273" t="s">
        <v>404</v>
      </c>
      <c r="C46" s="292">
        <v>9668115.1899999995</v>
      </c>
      <c r="D46" s="267">
        <v>67099295</v>
      </c>
      <c r="E46"/>
      <c r="F46" t="s">
        <v>6</v>
      </c>
      <c r="G46" s="273" t="s">
        <v>404</v>
      </c>
      <c r="H46" s="292">
        <v>17313.169999999998</v>
      </c>
      <c r="I46" s="267">
        <v>34403366</v>
      </c>
      <c r="K46"/>
      <c r="L46"/>
      <c r="M46"/>
      <c r="N46"/>
    </row>
    <row r="47" spans="1:31" x14ac:dyDescent="0.15">
      <c r="A47" s="263" t="s">
        <v>6</v>
      </c>
      <c r="B47" s="273" t="s">
        <v>404</v>
      </c>
      <c r="C47" s="292">
        <v>17313.169999999998</v>
      </c>
      <c r="D47" s="267">
        <v>34403366</v>
      </c>
      <c r="E47"/>
      <c r="F47" t="s">
        <v>7</v>
      </c>
      <c r="G47" s="273" t="s">
        <v>404</v>
      </c>
      <c r="H47" s="292">
        <v>5650407.9100000001</v>
      </c>
      <c r="I47" s="267">
        <v>13141473</v>
      </c>
      <c r="K47"/>
      <c r="L47"/>
      <c r="M47"/>
      <c r="N47"/>
    </row>
    <row r="48" spans="1:31" x14ac:dyDescent="0.15">
      <c r="A48" s="263" t="s">
        <v>7</v>
      </c>
      <c r="B48" s="273" t="s">
        <v>404</v>
      </c>
      <c r="C48" s="292">
        <v>5650407.9100000001</v>
      </c>
      <c r="D48" s="267">
        <v>13141473</v>
      </c>
      <c r="E48"/>
      <c r="F48" t="s">
        <v>8</v>
      </c>
      <c r="G48" s="273" t="s">
        <v>404</v>
      </c>
      <c r="H48" s="292">
        <v>1166567.24</v>
      </c>
      <c r="I48" s="267">
        <v>26927550</v>
      </c>
      <c r="K48"/>
      <c r="L48"/>
      <c r="M48"/>
      <c r="N48"/>
    </row>
    <row r="49" spans="1:15" x14ac:dyDescent="0.15">
      <c r="A49" s="263" t="s">
        <v>8</v>
      </c>
      <c r="B49" s="273" t="s">
        <v>404</v>
      </c>
      <c r="C49" s="292">
        <v>1166567.24</v>
      </c>
      <c r="D49" s="267">
        <v>26927550</v>
      </c>
      <c r="E49"/>
      <c r="F49" t="s">
        <v>39</v>
      </c>
      <c r="G49" s="273" t="s">
        <v>404</v>
      </c>
      <c r="H49" s="292">
        <v>4350945.2</v>
      </c>
      <c r="I49" s="267">
        <v>119269990</v>
      </c>
      <c r="K49"/>
      <c r="L49"/>
      <c r="M49"/>
      <c r="N49"/>
    </row>
    <row r="50" spans="1:15" x14ac:dyDescent="0.15">
      <c r="A50" s="263" t="s">
        <v>39</v>
      </c>
      <c r="B50" s="273" t="s">
        <v>404</v>
      </c>
      <c r="C50" s="292">
        <v>4350945.2</v>
      </c>
      <c r="D50" s="267">
        <v>119269990</v>
      </c>
      <c r="E50"/>
      <c r="F50" t="s">
        <v>41</v>
      </c>
      <c r="G50" s="273" t="s">
        <v>404</v>
      </c>
      <c r="H50" s="292">
        <v>69233.850000000006</v>
      </c>
      <c r="I50" s="267">
        <v>5546152</v>
      </c>
      <c r="K50"/>
      <c r="L50"/>
      <c r="M50"/>
      <c r="N50"/>
    </row>
    <row r="51" spans="1:15" x14ac:dyDescent="0.15">
      <c r="A51" s="263" t="s">
        <v>9</v>
      </c>
      <c r="B51" s="273" t="s">
        <v>404</v>
      </c>
      <c r="C51" s="292"/>
      <c r="D51" s="267"/>
      <c r="E51"/>
      <c r="F51" t="s">
        <v>42</v>
      </c>
      <c r="G51" s="273" t="s">
        <v>404</v>
      </c>
      <c r="H51" s="292">
        <v>1387697.88</v>
      </c>
      <c r="I51" s="267">
        <v>14529467</v>
      </c>
      <c r="K51"/>
      <c r="L51"/>
      <c r="M51"/>
      <c r="N51"/>
    </row>
    <row r="52" spans="1:15" x14ac:dyDescent="0.15">
      <c r="A52" s="263" t="s">
        <v>41</v>
      </c>
      <c r="B52" s="273" t="s">
        <v>404</v>
      </c>
      <c r="C52" s="292">
        <v>69233.850000000006</v>
      </c>
      <c r="D52" s="267">
        <v>5546152</v>
      </c>
      <c r="E52"/>
      <c r="F52" t="s">
        <v>415</v>
      </c>
      <c r="G52" s="273" t="s">
        <v>404</v>
      </c>
      <c r="H52" s="292">
        <v>1256227.3799999999</v>
      </c>
      <c r="I52" s="267">
        <v>21496195</v>
      </c>
      <c r="L52"/>
      <c r="M52"/>
      <c r="N52"/>
    </row>
    <row r="53" spans="1:15" customFormat="1" x14ac:dyDescent="0.15">
      <c r="A53" s="263" t="s">
        <v>405</v>
      </c>
      <c r="B53" s="273" t="s">
        <v>404</v>
      </c>
      <c r="C53" s="292">
        <v>6247729.96</v>
      </c>
      <c r="D53" s="267">
        <v>182590504</v>
      </c>
      <c r="F53" t="s">
        <v>43</v>
      </c>
      <c r="G53" s="273" t="s">
        <v>404</v>
      </c>
      <c r="H53" s="292">
        <v>71401.42</v>
      </c>
      <c r="I53" s="267">
        <v>1296946</v>
      </c>
    </row>
    <row r="54" spans="1:15" customFormat="1" x14ac:dyDescent="0.15">
      <c r="A54" s="263" t="s">
        <v>42</v>
      </c>
      <c r="B54" s="273" t="s">
        <v>404</v>
      </c>
      <c r="C54" s="293">
        <v>1387697.88</v>
      </c>
      <c r="D54" s="294">
        <v>14529467</v>
      </c>
      <c r="F54" t="s">
        <v>45</v>
      </c>
      <c r="G54" s="273" t="s">
        <v>404</v>
      </c>
      <c r="H54" s="292">
        <v>876917.99</v>
      </c>
      <c r="I54" s="267">
        <v>54838099</v>
      </c>
    </row>
    <row r="55" spans="1:15" x14ac:dyDescent="0.15">
      <c r="A55" s="263" t="s">
        <v>45</v>
      </c>
      <c r="B55" s="273" t="s">
        <v>404</v>
      </c>
      <c r="C55" s="292">
        <v>876917.99</v>
      </c>
      <c r="D55" s="267">
        <v>54838099</v>
      </c>
      <c r="E55"/>
      <c r="F55" t="s">
        <v>46</v>
      </c>
      <c r="G55" s="273" t="s">
        <v>404</v>
      </c>
      <c r="H55" s="292">
        <v>8115358</v>
      </c>
      <c r="I55" s="267">
        <v>164314204</v>
      </c>
      <c r="J55"/>
      <c r="K55"/>
      <c r="L55"/>
      <c r="M55"/>
      <c r="N55"/>
      <c r="O55"/>
    </row>
    <row r="56" spans="1:15" x14ac:dyDescent="0.15">
      <c r="A56" s="263" t="s">
        <v>46</v>
      </c>
      <c r="B56" s="273" t="s">
        <v>404</v>
      </c>
      <c r="C56" s="292">
        <v>8115358</v>
      </c>
      <c r="D56" s="267">
        <v>164314204</v>
      </c>
      <c r="E56"/>
      <c r="F56" t="s">
        <v>47</v>
      </c>
      <c r="G56" s="273" t="s">
        <v>404</v>
      </c>
      <c r="H56" s="292">
        <v>6247729.96</v>
      </c>
      <c r="I56" s="267">
        <v>182590504</v>
      </c>
      <c r="J56"/>
      <c r="K56"/>
      <c r="L56"/>
      <c r="M56"/>
      <c r="N56"/>
      <c r="O56"/>
    </row>
    <row r="57" spans="1:15" x14ac:dyDescent="0.15">
      <c r="A57" s="263" t="s">
        <v>12</v>
      </c>
      <c r="B57" s="273" t="s">
        <v>404</v>
      </c>
      <c r="C57" s="266">
        <v>1347255.86</v>
      </c>
      <c r="D57" s="267">
        <v>19125588</v>
      </c>
      <c r="E57"/>
      <c r="F57" t="s">
        <v>12</v>
      </c>
      <c r="G57" s="273" t="s">
        <v>404</v>
      </c>
      <c r="H57" s="266">
        <v>1330139</v>
      </c>
      <c r="I57" s="267">
        <v>18917201</v>
      </c>
      <c r="J57"/>
      <c r="K57"/>
      <c r="L57"/>
      <c r="M57"/>
      <c r="N57"/>
    </row>
    <row r="58" spans="1:15" x14ac:dyDescent="0.15">
      <c r="A58" s="263" t="s">
        <v>48</v>
      </c>
      <c r="B58" s="273" t="s">
        <v>404</v>
      </c>
      <c r="C58" s="266">
        <v>2855181.65</v>
      </c>
      <c r="D58" s="267">
        <v>71258753</v>
      </c>
      <c r="E58"/>
      <c r="F58" t="s">
        <v>48</v>
      </c>
      <c r="G58" s="273" t="s">
        <v>404</v>
      </c>
      <c r="H58" s="266">
        <v>2855181.65</v>
      </c>
      <c r="I58" s="267">
        <v>71258753</v>
      </c>
      <c r="J58"/>
      <c r="K58"/>
      <c r="L58"/>
      <c r="M58"/>
      <c r="N58"/>
      <c r="O58"/>
    </row>
    <row r="59" spans="1:15" x14ac:dyDescent="0.15">
      <c r="A59" s="263" t="s">
        <v>51</v>
      </c>
      <c r="B59" s="273" t="s">
        <v>404</v>
      </c>
      <c r="C59" s="274">
        <v>937164.85</v>
      </c>
      <c r="D59" s="275">
        <v>9673921</v>
      </c>
      <c r="E59"/>
      <c r="F59" t="s">
        <v>49</v>
      </c>
      <c r="G59" s="273" t="s">
        <v>404</v>
      </c>
      <c r="H59" s="274">
        <v>17116.86</v>
      </c>
      <c r="I59" s="275">
        <v>208387</v>
      </c>
      <c r="J59"/>
      <c r="K59"/>
      <c r="L59"/>
      <c r="M59"/>
      <c r="N59"/>
      <c r="O59"/>
    </row>
    <row r="60" spans="1:15" x14ac:dyDescent="0.15">
      <c r="A60" s="263" t="s">
        <v>52</v>
      </c>
      <c r="B60" s="273" t="s">
        <v>404</v>
      </c>
      <c r="C60" s="274">
        <v>2259387.23</v>
      </c>
      <c r="D60" s="275">
        <v>19524583</v>
      </c>
      <c r="E60"/>
      <c r="F60" t="s">
        <v>51</v>
      </c>
      <c r="G60" s="273" t="s">
        <v>404</v>
      </c>
      <c r="H60" s="274">
        <v>937164.85</v>
      </c>
      <c r="I60" s="275">
        <v>9673921</v>
      </c>
      <c r="J60"/>
      <c r="K60"/>
      <c r="L60"/>
      <c r="M60"/>
      <c r="N60"/>
      <c r="O60"/>
    </row>
    <row r="61" spans="1:15" customFormat="1" x14ac:dyDescent="0.15">
      <c r="A61" s="263" t="s">
        <v>14</v>
      </c>
      <c r="B61" s="273" t="s">
        <v>404</v>
      </c>
      <c r="C61" s="274">
        <v>222604.2</v>
      </c>
      <c r="D61" s="275">
        <v>3223176</v>
      </c>
      <c r="F61" t="s">
        <v>52</v>
      </c>
      <c r="G61" s="273" t="s">
        <v>404</v>
      </c>
      <c r="H61" s="274">
        <v>2259387.23</v>
      </c>
      <c r="I61" s="275">
        <v>19524583</v>
      </c>
    </row>
    <row r="62" spans="1:15" customFormat="1" x14ac:dyDescent="0.15">
      <c r="A62" s="263" t="s">
        <v>53</v>
      </c>
      <c r="B62" s="273" t="s">
        <v>404</v>
      </c>
      <c r="C62" s="189">
        <v>259110.61</v>
      </c>
      <c r="D62" s="277">
        <v>2024155</v>
      </c>
      <c r="F62" t="s">
        <v>14</v>
      </c>
      <c r="G62" s="273" t="s">
        <v>404</v>
      </c>
      <c r="H62" s="274">
        <v>222604.2</v>
      </c>
      <c r="I62" s="275">
        <v>3223176</v>
      </c>
    </row>
    <row r="63" spans="1:15" x14ac:dyDescent="0.15">
      <c r="A63" s="263" t="s">
        <v>407</v>
      </c>
      <c r="B63" s="273" t="s">
        <v>404</v>
      </c>
      <c r="C63" s="274">
        <v>997.69</v>
      </c>
      <c r="D63" s="275">
        <v>16185</v>
      </c>
      <c r="F63" t="s">
        <v>53</v>
      </c>
      <c r="G63" s="273" t="s">
        <v>404</v>
      </c>
      <c r="H63" s="274">
        <v>259110.61</v>
      </c>
      <c r="I63" s="275">
        <v>2024155</v>
      </c>
      <c r="J63"/>
      <c r="K63"/>
      <c r="L63"/>
      <c r="M63"/>
      <c r="N63"/>
      <c r="O63"/>
    </row>
    <row r="64" spans="1:15" x14ac:dyDescent="0.15">
      <c r="A64" s="263" t="s">
        <v>54</v>
      </c>
      <c r="B64" s="273" t="s">
        <v>404</v>
      </c>
      <c r="C64" s="274">
        <v>11226523.949999999</v>
      </c>
      <c r="D64" s="275">
        <v>25105564</v>
      </c>
      <c r="F64" t="s">
        <v>54</v>
      </c>
      <c r="G64" s="273" t="s">
        <v>404</v>
      </c>
      <c r="H64" s="274">
        <v>11226523.949999999</v>
      </c>
      <c r="I64" s="275">
        <v>25105564</v>
      </c>
      <c r="J64"/>
      <c r="K64"/>
      <c r="L64"/>
      <c r="M64"/>
      <c r="N64"/>
      <c r="O64"/>
    </row>
    <row r="65" spans="1:15" x14ac:dyDescent="0.15">
      <c r="A65" s="263" t="s">
        <v>16</v>
      </c>
      <c r="B65" s="273" t="s">
        <v>404</v>
      </c>
      <c r="C65" s="266">
        <v>8.0500000000000007</v>
      </c>
      <c r="D65" s="267">
        <v>38</v>
      </c>
      <c r="F65" t="s">
        <v>408</v>
      </c>
      <c r="G65" s="273" t="s">
        <v>404</v>
      </c>
      <c r="H65" s="266">
        <v>997.69</v>
      </c>
      <c r="I65" s="267">
        <v>16185</v>
      </c>
      <c r="J65"/>
      <c r="K65"/>
      <c r="L65"/>
      <c r="M65"/>
      <c r="N65"/>
      <c r="O65"/>
    </row>
    <row r="66" spans="1:15" x14ac:dyDescent="0.15">
      <c r="A66" s="229" t="s">
        <v>17</v>
      </c>
      <c r="C66" s="280">
        <f>SUM(C43:C65)</f>
        <v>59798050.039999992</v>
      </c>
      <c r="D66" s="295">
        <f>SUM(D43:D65)</f>
        <v>877147256</v>
      </c>
      <c r="F66" t="s">
        <v>16</v>
      </c>
      <c r="G66" s="273" t="s">
        <v>404</v>
      </c>
      <c r="H66" s="274">
        <v>8.0500000000000007</v>
      </c>
      <c r="I66" s="275">
        <v>38</v>
      </c>
      <c r="J66"/>
      <c r="K66"/>
      <c r="L66"/>
      <c r="M66"/>
      <c r="N66"/>
      <c r="O66"/>
    </row>
    <row r="67" spans="1:15" x14ac:dyDescent="0.15">
      <c r="A67" t="s">
        <v>416</v>
      </c>
      <c r="B67"/>
      <c r="C67"/>
      <c r="D67"/>
      <c r="F67" t="s">
        <v>17</v>
      </c>
      <c r="G67"/>
      <c r="H67" s="58">
        <f>SUM(H43:H66)</f>
        <v>59798050.039999992</v>
      </c>
      <c r="I67" s="296">
        <f>SUM(I43:I66)</f>
        <v>877147256</v>
      </c>
      <c r="J67"/>
      <c r="K67"/>
      <c r="L67"/>
      <c r="M67"/>
      <c r="N67"/>
      <c r="O67"/>
    </row>
    <row r="68" spans="1:15" x14ac:dyDescent="0.15">
      <c r="A68"/>
      <c r="B68"/>
      <c r="C68"/>
      <c r="D68"/>
      <c r="F68"/>
      <c r="G68"/>
      <c r="H68"/>
      <c r="I68"/>
      <c r="J68"/>
      <c r="K68"/>
      <c r="L68"/>
      <c r="M68"/>
      <c r="N68"/>
      <c r="O68"/>
    </row>
    <row r="69" spans="1:15" x14ac:dyDescent="0.15">
      <c r="A69"/>
      <c r="B69"/>
      <c r="C69"/>
      <c r="D69"/>
      <c r="F69"/>
      <c r="G69"/>
      <c r="H69"/>
      <c r="I69"/>
      <c r="J69"/>
      <c r="K69"/>
      <c r="L69"/>
      <c r="M69"/>
      <c r="N69"/>
      <c r="O69"/>
    </row>
    <row r="70" spans="1:15" x14ac:dyDescent="0.15">
      <c r="A70"/>
      <c r="B70"/>
      <c r="C70"/>
      <c r="D70"/>
      <c r="F70"/>
      <c r="G70"/>
      <c r="H70"/>
      <c r="I70"/>
      <c r="J70"/>
      <c r="K70"/>
      <c r="L70"/>
      <c r="M70"/>
      <c r="N70"/>
      <c r="O70"/>
    </row>
    <row r="71" spans="1:15" customFormat="1" x14ac:dyDescent="0.15"/>
    <row r="72" spans="1:15" customFormat="1" x14ac:dyDescent="0.15"/>
    <row r="73" spans="1:15" customFormat="1" x14ac:dyDescent="0.15"/>
    <row r="74" spans="1:15" x14ac:dyDescent="0.15">
      <c r="A74"/>
      <c r="B74"/>
      <c r="C74"/>
      <c r="D74"/>
      <c r="F74"/>
      <c r="G74"/>
      <c r="H74"/>
      <c r="I74"/>
      <c r="L74"/>
      <c r="M74"/>
      <c r="N74"/>
    </row>
    <row r="75" spans="1:15" x14ac:dyDescent="0.15">
      <c r="L75"/>
      <c r="M75"/>
      <c r="N75"/>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C18DD-FD53-6D4B-B55C-38DA0A85C512}">
  <sheetPr codeName="Sheet10"/>
  <dimension ref="A1:U74"/>
  <sheetViews>
    <sheetView zoomScale="89" zoomScaleNormal="89" workbookViewId="0">
      <selection activeCell="A40" sqref="A40:D62"/>
    </sheetView>
  </sheetViews>
  <sheetFormatPr baseColWidth="10" defaultColWidth="8.83203125" defaultRowHeight="13" x14ac:dyDescent="0.15"/>
  <cols>
    <col min="1" max="1" width="17.6640625" style="191" customWidth="1"/>
    <col min="2" max="2" width="15.83203125" style="191" customWidth="1"/>
    <col min="3" max="5" width="15.6640625" style="191" customWidth="1"/>
    <col min="6" max="6" width="15.6640625" style="295" customWidth="1"/>
    <col min="7" max="7" width="17.5" style="191" customWidth="1"/>
    <col min="8" max="8" width="19.5" style="191" customWidth="1"/>
    <col min="9" max="9" width="15.83203125" style="191" customWidth="1"/>
    <col min="10" max="10" width="8.83203125" style="191"/>
    <col min="11" max="11" width="18.83203125" style="191" customWidth="1"/>
    <col min="12" max="12" width="13.6640625" style="191" bestFit="1" customWidth="1"/>
    <col min="13" max="13" width="18.1640625" style="191" bestFit="1" customWidth="1"/>
    <col min="14" max="14" width="8.83203125" style="191"/>
    <col min="15" max="15" width="18" style="191" customWidth="1"/>
    <col min="16" max="16" width="11.33203125" style="191" bestFit="1" customWidth="1"/>
    <col min="17" max="16384" width="8.83203125" style="191"/>
  </cols>
  <sheetData>
    <row r="1" spans="1:14" ht="29" customHeight="1" x14ac:dyDescent="0.15">
      <c r="A1" s="972" t="s">
        <v>417</v>
      </c>
      <c r="B1" s="958"/>
      <c r="C1" s="958"/>
      <c r="D1" s="958"/>
      <c r="E1" s="958"/>
      <c r="F1" s="958"/>
      <c r="G1" s="958"/>
      <c r="H1"/>
      <c r="I1"/>
      <c r="J1"/>
      <c r="K1"/>
      <c r="L1"/>
      <c r="M1"/>
      <c r="N1"/>
    </row>
    <row r="2" spans="1:14" x14ac:dyDescent="0.15">
      <c r="A2"/>
      <c r="B2"/>
      <c r="C2"/>
      <c r="D2"/>
      <c r="E2"/>
      <c r="F2" s="152"/>
      <c r="G2"/>
      <c r="H2"/>
      <c r="I2" s="248"/>
      <c r="J2" s="248"/>
      <c r="K2" s="248"/>
      <c r="L2" s="248"/>
      <c r="M2" s="248"/>
      <c r="N2" s="248"/>
    </row>
    <row r="3" spans="1:14" ht="17" customHeight="1" x14ac:dyDescent="0.15">
      <c r="A3" s="191" t="s">
        <v>2</v>
      </c>
      <c r="D3"/>
      <c r="E3"/>
      <c r="F3" s="152"/>
      <c r="G3"/>
      <c r="H3"/>
      <c r="I3" s="248"/>
      <c r="J3" s="248"/>
      <c r="K3" s="248"/>
      <c r="L3" s="248"/>
      <c r="M3" s="248"/>
      <c r="N3" s="248"/>
    </row>
    <row r="4" spans="1:14" ht="17" x14ac:dyDescent="0.15">
      <c r="A4" s="65" t="s">
        <v>392</v>
      </c>
      <c r="B4" s="65" t="s">
        <v>410</v>
      </c>
      <c r="C4" s="65" t="s">
        <v>394</v>
      </c>
      <c r="D4" s="187"/>
      <c r="E4" s="187"/>
      <c r="F4" s="297"/>
      <c r="G4" s="187"/>
      <c r="H4" s="187"/>
      <c r="I4" s="298"/>
      <c r="J4" s="298"/>
      <c r="K4" s="298"/>
      <c r="L4" s="298"/>
      <c r="M4" s="298"/>
      <c r="N4" s="298"/>
    </row>
    <row r="5" spans="1:14" ht="17" x14ac:dyDescent="0.2">
      <c r="A5" s="200" t="s">
        <v>4</v>
      </c>
      <c r="B5" s="299">
        <f t="shared" ref="B5:B17" si="0">C23/1024</f>
        <v>11572.795703125001</v>
      </c>
      <c r="C5" s="299">
        <f t="shared" ref="C5:C17" si="1">D23/1000000</f>
        <v>296.326098</v>
      </c>
      <c r="D5"/>
      <c r="E5"/>
      <c r="F5" s="152"/>
      <c r="G5"/>
      <c r="H5"/>
      <c r="I5" s="248"/>
      <c r="J5" s="248"/>
      <c r="K5" s="248"/>
      <c r="L5" s="248"/>
      <c r="M5" s="248"/>
      <c r="N5" s="248"/>
    </row>
    <row r="6" spans="1:14" ht="17" x14ac:dyDescent="0.2">
      <c r="A6" s="200" t="s">
        <v>228</v>
      </c>
      <c r="B6" s="299">
        <f t="shared" si="0"/>
        <v>43735.495693359378</v>
      </c>
      <c r="C6" s="299">
        <f t="shared" si="1"/>
        <v>137.08884</v>
      </c>
      <c r="D6"/>
      <c r="E6"/>
      <c r="F6" s="152"/>
      <c r="G6"/>
      <c r="H6"/>
      <c r="I6" s="248"/>
      <c r="J6" s="248"/>
      <c r="K6" s="248"/>
      <c r="L6" s="248"/>
      <c r="M6" s="248"/>
      <c r="N6" s="248"/>
    </row>
    <row r="7" spans="1:14" ht="17" x14ac:dyDescent="0.2">
      <c r="A7" s="200" t="s">
        <v>6</v>
      </c>
      <c r="B7" s="299">
        <f t="shared" si="0"/>
        <v>139.74819335937499</v>
      </c>
      <c r="C7" s="299">
        <f t="shared" si="1"/>
        <v>499.25053600000001</v>
      </c>
      <c r="D7"/>
      <c r="E7"/>
      <c r="F7" s="152"/>
      <c r="G7"/>
      <c r="H7"/>
      <c r="I7" s="248"/>
      <c r="J7" s="248"/>
      <c r="K7" s="248"/>
      <c r="L7" s="248"/>
      <c r="M7" s="248"/>
      <c r="N7" s="248"/>
    </row>
    <row r="8" spans="1:14" ht="17" x14ac:dyDescent="0.2">
      <c r="A8" s="200" t="s">
        <v>7</v>
      </c>
      <c r="B8" s="299">
        <f t="shared" si="0"/>
        <v>14610.067177734374</v>
      </c>
      <c r="C8" s="299">
        <f t="shared" si="1"/>
        <v>33.612793000000003</v>
      </c>
      <c r="D8"/>
      <c r="E8"/>
      <c r="F8" s="152"/>
      <c r="G8"/>
      <c r="H8"/>
      <c r="I8" s="248"/>
      <c r="J8" s="248"/>
      <c r="K8" s="248"/>
      <c r="L8" s="248"/>
      <c r="M8" s="248"/>
      <c r="N8" s="248"/>
    </row>
    <row r="9" spans="1:14" ht="17" x14ac:dyDescent="0.2">
      <c r="A9" s="200" t="s">
        <v>8</v>
      </c>
      <c r="B9" s="299">
        <f t="shared" si="0"/>
        <v>13464.434580078127</v>
      </c>
      <c r="C9" s="299">
        <f t="shared" si="1"/>
        <v>399.61606899999998</v>
      </c>
      <c r="D9"/>
      <c r="E9"/>
      <c r="F9" s="152"/>
      <c r="G9"/>
      <c r="H9"/>
      <c r="I9" s="248"/>
      <c r="J9" s="248"/>
      <c r="K9" s="248"/>
      <c r="L9" s="248"/>
      <c r="M9" s="248"/>
      <c r="N9"/>
    </row>
    <row r="10" spans="1:14" ht="17" customHeight="1" x14ac:dyDescent="0.2">
      <c r="A10" s="200" t="s">
        <v>229</v>
      </c>
      <c r="B10" s="299">
        <f t="shared" si="0"/>
        <v>491.69114257812498</v>
      </c>
      <c r="C10" s="299">
        <f t="shared" si="1"/>
        <v>31.180530999999998</v>
      </c>
      <c r="D10"/>
      <c r="E10"/>
      <c r="F10" s="152"/>
      <c r="G10"/>
      <c r="H10"/>
      <c r="I10" s="248"/>
      <c r="J10" s="248"/>
      <c r="K10" s="248"/>
      <c r="L10" s="248"/>
      <c r="M10" s="248"/>
      <c r="N10"/>
    </row>
    <row r="11" spans="1:14" ht="17" customHeight="1" x14ac:dyDescent="0.2">
      <c r="A11" s="200" t="s">
        <v>10</v>
      </c>
      <c r="B11" s="299">
        <f t="shared" si="0"/>
        <v>34413.696064453128</v>
      </c>
      <c r="C11" s="299">
        <f t="shared" si="1"/>
        <v>1873.181268</v>
      </c>
      <c r="D11"/>
      <c r="E11"/>
      <c r="F11" s="152"/>
      <c r="G11"/>
      <c r="H11"/>
      <c r="I11" s="248"/>
      <c r="J11" s="248"/>
      <c r="K11" s="248"/>
      <c r="L11" s="248"/>
      <c r="M11" s="248"/>
      <c r="N11" s="248"/>
    </row>
    <row r="12" spans="1:14" ht="17" x14ac:dyDescent="0.2">
      <c r="A12" s="200" t="s">
        <v>45</v>
      </c>
      <c r="B12" s="299">
        <f t="shared" si="0"/>
        <v>24844.800576171878</v>
      </c>
      <c r="C12" s="299">
        <f t="shared" si="1"/>
        <v>868.54680599999995</v>
      </c>
      <c r="D12"/>
      <c r="E12"/>
      <c r="F12" s="152"/>
      <c r="G12"/>
      <c r="H12"/>
      <c r="I12" s="248"/>
      <c r="J12" s="248"/>
      <c r="K12" s="248"/>
      <c r="L12" s="248"/>
      <c r="M12" s="248"/>
      <c r="N12" s="248"/>
    </row>
    <row r="13" spans="1:14" ht="17" x14ac:dyDescent="0.2">
      <c r="A13" s="200" t="s">
        <v>230</v>
      </c>
      <c r="B13" s="299">
        <f t="shared" si="0"/>
        <v>8941.1736328124989</v>
      </c>
      <c r="C13" s="299">
        <f t="shared" si="1"/>
        <v>284.915753</v>
      </c>
      <c r="D13"/>
      <c r="E13"/>
      <c r="F13" s="152"/>
      <c r="G13"/>
      <c r="H13"/>
      <c r="I13" s="248"/>
      <c r="J13" s="248"/>
      <c r="K13" s="248"/>
      <c r="L13" s="248"/>
      <c r="M13" s="248"/>
      <c r="N13" s="248"/>
    </row>
    <row r="14" spans="1:14" ht="17" x14ac:dyDescent="0.2">
      <c r="A14" s="200" t="s">
        <v>13</v>
      </c>
      <c r="B14" s="299">
        <f t="shared" si="0"/>
        <v>8363.0679296875005</v>
      </c>
      <c r="C14" s="299">
        <f t="shared" si="1"/>
        <v>95.241297000000003</v>
      </c>
      <c r="D14"/>
      <c r="E14"/>
      <c r="G14"/>
      <c r="H14"/>
      <c r="I14" s="248"/>
      <c r="J14" s="248"/>
      <c r="K14" s="248"/>
      <c r="L14" s="248"/>
      <c r="M14" s="248"/>
      <c r="N14" s="248"/>
    </row>
    <row r="15" spans="1:14" ht="17" x14ac:dyDescent="0.2">
      <c r="A15" s="200" t="s">
        <v>231</v>
      </c>
      <c r="B15" s="299">
        <f t="shared" si="0"/>
        <v>798.90957031250002</v>
      </c>
      <c r="C15" s="299">
        <f t="shared" si="1"/>
        <v>7.3376429999999999</v>
      </c>
      <c r="D15"/>
      <c r="F15" s="152"/>
      <c r="G15"/>
      <c r="H15"/>
      <c r="I15" s="248"/>
      <c r="J15" s="248"/>
      <c r="K15" s="248"/>
      <c r="L15" s="248"/>
      <c r="M15" s="248"/>
      <c r="N15" s="248"/>
    </row>
    <row r="16" spans="1:14" ht="17" x14ac:dyDescent="0.2">
      <c r="A16" s="200" t="s">
        <v>15</v>
      </c>
      <c r="B16" s="299">
        <f t="shared" si="0"/>
        <v>21625.814306640626</v>
      </c>
      <c r="C16" s="299">
        <f t="shared" si="1"/>
        <v>111.56900400000001</v>
      </c>
      <c r="D16"/>
      <c r="E16" s="300"/>
      <c r="F16" s="152"/>
      <c r="G16"/>
      <c r="H16"/>
      <c r="I16" s="248"/>
      <c r="J16" s="248"/>
      <c r="K16" s="248"/>
      <c r="L16" s="248"/>
      <c r="M16" s="248"/>
      <c r="N16" s="248"/>
    </row>
    <row r="17" spans="1:16" ht="16" customHeight="1" x14ac:dyDescent="0.2">
      <c r="A17" s="200" t="s">
        <v>16</v>
      </c>
      <c r="B17" s="299">
        <f t="shared" si="0"/>
        <v>15.893154296875</v>
      </c>
      <c r="C17" s="299">
        <f t="shared" si="1"/>
        <v>9.1600000000000004E-4</v>
      </c>
      <c r="D17"/>
      <c r="E17"/>
      <c r="F17" s="152"/>
      <c r="G17"/>
      <c r="H17"/>
      <c r="I17" s="248"/>
      <c r="J17" s="248"/>
      <c r="K17" s="248"/>
      <c r="L17" s="248"/>
      <c r="M17" s="248"/>
      <c r="N17" s="248"/>
    </row>
    <row r="18" spans="1:16" ht="16" x14ac:dyDescent="0.2">
      <c r="A18" s="255" t="s">
        <v>17</v>
      </c>
      <c r="B18" s="252">
        <f>SUM(B5:B17)</f>
        <v>183017.58772460939</v>
      </c>
      <c r="C18" s="252">
        <f>SUM(C5:C17)</f>
        <v>4637.8675539999995</v>
      </c>
      <c r="D18"/>
      <c r="E18"/>
      <c r="F18"/>
      <c r="G18"/>
      <c r="H18" s="248"/>
      <c r="I18" s="248"/>
      <c r="J18" s="248"/>
      <c r="K18" s="248"/>
      <c r="L18" s="248"/>
    </row>
    <row r="19" spans="1:16" ht="14" x14ac:dyDescent="0.15">
      <c r="A19" s="212" t="s">
        <v>418</v>
      </c>
      <c r="B19" s="301">
        <f>B18/1024</f>
        <v>178.72811301231386</v>
      </c>
      <c r="C19" s="280"/>
      <c r="D19"/>
      <c r="F19"/>
      <c r="G19"/>
      <c r="H19" s="248"/>
      <c r="I19" s="302"/>
      <c r="J19" s="248"/>
      <c r="K19" s="248"/>
      <c r="L19" s="248"/>
    </row>
    <row r="20" spans="1:16" x14ac:dyDescent="0.15">
      <c r="D20"/>
      <c r="F20"/>
      <c r="G20"/>
      <c r="H20" s="248"/>
      <c r="I20" s="302"/>
      <c r="J20" s="248"/>
      <c r="K20" s="248"/>
      <c r="L20" s="248"/>
      <c r="M20"/>
    </row>
    <row r="21" spans="1:16" x14ac:dyDescent="0.15">
      <c r="A21" t="s">
        <v>20</v>
      </c>
      <c r="B21"/>
      <c r="C21"/>
      <c r="D21"/>
      <c r="F21"/>
      <c r="G21"/>
      <c r="H21" s="248"/>
      <c r="I21" s="248"/>
      <c r="J21" s="248"/>
      <c r="K21" s="248"/>
      <c r="L21" s="248"/>
    </row>
    <row r="22" spans="1:16" ht="14" x14ac:dyDescent="0.15">
      <c r="A22" s="40" t="s">
        <v>392</v>
      </c>
      <c r="B22" s="40" t="s">
        <v>396</v>
      </c>
      <c r="C22" s="42" t="s">
        <v>238</v>
      </c>
      <c r="D22" s="285" t="s">
        <v>397</v>
      </c>
      <c r="F22"/>
      <c r="G22"/>
      <c r="H22" s="248"/>
      <c r="I22" s="302"/>
      <c r="J22" s="248"/>
      <c r="K22" s="248"/>
      <c r="L22" s="248"/>
      <c r="O22"/>
    </row>
    <row r="23" spans="1:16" ht="14" x14ac:dyDescent="0.15">
      <c r="A23" s="227" t="s">
        <v>4</v>
      </c>
      <c r="B23" s="220" t="s">
        <v>419</v>
      </c>
      <c r="C23" s="266">
        <f>C40+C41</f>
        <v>11850542.800000001</v>
      </c>
      <c r="D23" s="267">
        <f>D40+D41</f>
        <v>296326098</v>
      </c>
      <c r="F23"/>
      <c r="G23"/>
      <c r="H23" s="248"/>
      <c r="I23" s="302"/>
      <c r="J23" s="248"/>
      <c r="K23" s="248"/>
      <c r="L23" s="248"/>
      <c r="O23"/>
    </row>
    <row r="24" spans="1:16" ht="14" x14ac:dyDescent="0.15">
      <c r="A24" s="227" t="s">
        <v>5</v>
      </c>
      <c r="B24" s="220" t="s">
        <v>398</v>
      </c>
      <c r="C24" s="266">
        <f>C42+C43</f>
        <v>44785147.590000004</v>
      </c>
      <c r="D24" s="267">
        <f>D42+D43</f>
        <v>137088840</v>
      </c>
      <c r="F24"/>
      <c r="G24"/>
      <c r="H24" s="248"/>
      <c r="I24" s="248"/>
      <c r="J24" s="248"/>
      <c r="K24" s="248"/>
      <c r="L24" s="248"/>
      <c r="O24"/>
    </row>
    <row r="25" spans="1:16" ht="14" x14ac:dyDescent="0.15">
      <c r="A25" s="227" t="s">
        <v>6</v>
      </c>
      <c r="B25" s="220" t="s">
        <v>398</v>
      </c>
      <c r="C25" s="266">
        <f>C44</f>
        <v>143102.15</v>
      </c>
      <c r="D25" s="267">
        <f>D44</f>
        <v>499250536</v>
      </c>
      <c r="F25"/>
      <c r="G25"/>
      <c r="H25" s="248"/>
      <c r="I25" s="302"/>
      <c r="J25" s="248"/>
      <c r="K25" s="248"/>
      <c r="L25" s="248"/>
      <c r="O25"/>
      <c r="P25"/>
    </row>
    <row r="26" spans="1:16" ht="14" x14ac:dyDescent="0.15">
      <c r="A26" s="227" t="s">
        <v>7</v>
      </c>
      <c r="B26" s="220" t="s">
        <v>398</v>
      </c>
      <c r="C26" s="266">
        <f>C45</f>
        <v>14960708.789999999</v>
      </c>
      <c r="D26" s="267">
        <f>D45</f>
        <v>33612793</v>
      </c>
      <c r="F26"/>
      <c r="G26"/>
      <c r="H26" s="248"/>
      <c r="I26" s="302"/>
      <c r="J26" s="248"/>
      <c r="K26" s="248"/>
      <c r="L26" s="248"/>
    </row>
    <row r="27" spans="1:16" ht="14" x14ac:dyDescent="0.15">
      <c r="A27" s="220" t="s">
        <v>8</v>
      </c>
      <c r="B27" s="220" t="s">
        <v>398</v>
      </c>
      <c r="C27" s="266">
        <f>C46+C47</f>
        <v>13787581.010000002</v>
      </c>
      <c r="D27" s="267">
        <f>D46+D47</f>
        <v>399616069</v>
      </c>
      <c r="F27"/>
      <c r="G27"/>
      <c r="H27" s="248"/>
      <c r="I27" s="302"/>
      <c r="J27" s="248"/>
      <c r="K27" s="248"/>
      <c r="L27" s="248"/>
    </row>
    <row r="28" spans="1:16" ht="14" x14ac:dyDescent="0.15">
      <c r="A28" s="227" t="s">
        <v>9</v>
      </c>
      <c r="B28" s="220" t="s">
        <v>398</v>
      </c>
      <c r="C28" s="266">
        <f>C48+C49</f>
        <v>503491.73</v>
      </c>
      <c r="D28" s="267">
        <f>D48+D49</f>
        <v>31180531</v>
      </c>
      <c r="F28"/>
      <c r="G28"/>
      <c r="H28"/>
      <c r="I28"/>
      <c r="J28" s="248"/>
      <c r="K28" s="248"/>
      <c r="L28" s="248"/>
    </row>
    <row r="29" spans="1:16" ht="14" x14ac:dyDescent="0.15">
      <c r="A29" s="220" t="s">
        <v>10</v>
      </c>
      <c r="B29" s="220" t="s">
        <v>398</v>
      </c>
      <c r="C29" s="266">
        <f>C50+C51</f>
        <v>35239624.770000003</v>
      </c>
      <c r="D29" s="267">
        <f>D50+D51</f>
        <v>1873181268</v>
      </c>
      <c r="F29"/>
      <c r="G29"/>
      <c r="H29" s="248"/>
      <c r="I29" s="248"/>
      <c r="J29" s="248"/>
      <c r="K29" s="248"/>
      <c r="L29" s="248"/>
    </row>
    <row r="30" spans="1:16" ht="19" customHeight="1" x14ac:dyDescent="0.15">
      <c r="A30" s="220" t="s">
        <v>45</v>
      </c>
      <c r="B30" s="220" t="s">
        <v>398</v>
      </c>
      <c r="C30" s="266">
        <f>C52+C53</f>
        <v>25441075.790000003</v>
      </c>
      <c r="D30" s="267">
        <f>D52+D53</f>
        <v>868546806</v>
      </c>
      <c r="F30"/>
      <c r="G30"/>
      <c r="H30" s="248"/>
      <c r="I30" s="248"/>
      <c r="J30" s="248"/>
      <c r="K30" s="248"/>
      <c r="L30" s="248"/>
    </row>
    <row r="31" spans="1:16" ht="14" x14ac:dyDescent="0.15">
      <c r="A31" s="227" t="s">
        <v>12</v>
      </c>
      <c r="B31" s="220" t="s">
        <v>398</v>
      </c>
      <c r="C31" s="266">
        <f>C54+C55</f>
        <v>9155761.7999999989</v>
      </c>
      <c r="D31" s="267">
        <f>D54+D55</f>
        <v>284915753</v>
      </c>
      <c r="F31"/>
      <c r="G31"/>
      <c r="H31"/>
      <c r="I31"/>
      <c r="J31"/>
      <c r="K31"/>
      <c r="L31"/>
    </row>
    <row r="32" spans="1:16" ht="14" x14ac:dyDescent="0.15">
      <c r="A32" s="227" t="s">
        <v>13</v>
      </c>
      <c r="B32" s="220" t="s">
        <v>398</v>
      </c>
      <c r="C32" s="266">
        <f>C56+C57</f>
        <v>8563781.5600000005</v>
      </c>
      <c r="D32" s="267">
        <f>D56+D57</f>
        <v>95241297</v>
      </c>
      <c r="F32"/>
      <c r="G32"/>
      <c r="H32"/>
      <c r="I32"/>
      <c r="J32"/>
      <c r="K32"/>
      <c r="L32"/>
    </row>
    <row r="33" spans="1:21" ht="12" customHeight="1" x14ac:dyDescent="0.15">
      <c r="A33" s="227" t="s">
        <v>14</v>
      </c>
      <c r="B33" s="220" t="s">
        <v>398</v>
      </c>
      <c r="C33" s="266">
        <f>C58+C59</f>
        <v>818083.4</v>
      </c>
      <c r="D33" s="267">
        <f>D58+D59</f>
        <v>7337643</v>
      </c>
      <c r="E33"/>
      <c r="F33"/>
      <c r="G33"/>
      <c r="H33"/>
      <c r="I33"/>
      <c r="J33"/>
      <c r="K33"/>
      <c r="L33"/>
    </row>
    <row r="34" spans="1:21" ht="14" x14ac:dyDescent="0.15">
      <c r="A34" s="227" t="s">
        <v>407</v>
      </c>
      <c r="B34" s="220" t="s">
        <v>398</v>
      </c>
      <c r="C34" s="266">
        <f>C60+C61</f>
        <v>22144833.850000001</v>
      </c>
      <c r="D34" s="267">
        <f>D60+D61</f>
        <v>111569004</v>
      </c>
      <c r="E34"/>
      <c r="F34"/>
      <c r="G34"/>
      <c r="H34"/>
      <c r="I34"/>
      <c r="K34"/>
    </row>
    <row r="35" spans="1:21" ht="14" x14ac:dyDescent="0.15">
      <c r="A35" s="220" t="s">
        <v>16</v>
      </c>
      <c r="B35" s="220" t="s">
        <v>398</v>
      </c>
      <c r="C35" s="266">
        <f>C62</f>
        <v>16274.59</v>
      </c>
      <c r="D35" s="267">
        <f>D62</f>
        <v>916</v>
      </c>
      <c r="E35"/>
      <c r="F35"/>
      <c r="G35"/>
      <c r="H35"/>
      <c r="I35"/>
      <c r="L35"/>
      <c r="M35"/>
    </row>
    <row r="36" spans="1:21" ht="14" x14ac:dyDescent="0.15">
      <c r="A36" s="220" t="s">
        <v>17</v>
      </c>
      <c r="B36" s="227"/>
      <c r="C36" s="266">
        <f>SUM(C23:C35)</f>
        <v>187410009.83000001</v>
      </c>
      <c r="D36" s="267">
        <f>SUM(D23:D35)</f>
        <v>4637867554</v>
      </c>
      <c r="E36"/>
      <c r="F36"/>
      <c r="G36"/>
      <c r="H36"/>
      <c r="I36"/>
      <c r="J36"/>
      <c r="L36"/>
      <c r="M36"/>
    </row>
    <row r="37" spans="1:21" x14ac:dyDescent="0.15">
      <c r="A37"/>
      <c r="B37"/>
      <c r="C37" s="265"/>
      <c r="D37" s="152"/>
      <c r="E37"/>
      <c r="F37"/>
      <c r="G37"/>
      <c r="H37"/>
      <c r="I37"/>
      <c r="J37"/>
    </row>
    <row r="38" spans="1:21" x14ac:dyDescent="0.15">
      <c r="A38" s="191" t="s">
        <v>399</v>
      </c>
      <c r="B38" t="s">
        <v>412</v>
      </c>
      <c r="C38" t="s">
        <v>420</v>
      </c>
      <c r="D38" s="152"/>
      <c r="E38"/>
      <c r="F38" s="191" t="s">
        <v>401</v>
      </c>
      <c r="G38" t="s">
        <v>412</v>
      </c>
      <c r="H38" t="s">
        <v>420</v>
      </c>
      <c r="I38" s="152"/>
      <c r="J38"/>
      <c r="K38"/>
      <c r="L38"/>
      <c r="M38"/>
      <c r="N38"/>
      <c r="O38"/>
      <c r="P38"/>
      <c r="Q38"/>
      <c r="R38"/>
      <c r="S38"/>
      <c r="T38"/>
      <c r="U38"/>
    </row>
    <row r="39" spans="1:21" ht="14" x14ac:dyDescent="0.15">
      <c r="A39" s="40" t="s">
        <v>402</v>
      </c>
      <c r="B39" s="42" t="s">
        <v>403</v>
      </c>
      <c r="C39" s="42" t="s">
        <v>238</v>
      </c>
      <c r="D39" s="285" t="s">
        <v>397</v>
      </c>
      <c r="E39"/>
      <c r="F39" s="40" t="s">
        <v>402</v>
      </c>
      <c r="G39" s="42" t="s">
        <v>403</v>
      </c>
      <c r="H39" s="42" t="s">
        <v>238</v>
      </c>
      <c r="I39" s="285" t="s">
        <v>397</v>
      </c>
      <c r="J39"/>
      <c r="K39"/>
      <c r="L39"/>
      <c r="M39"/>
    </row>
    <row r="40" spans="1:21" x14ac:dyDescent="0.15">
      <c r="A40" s="191" t="s">
        <v>4</v>
      </c>
      <c r="B40" s="273" t="s">
        <v>421</v>
      </c>
      <c r="C40" s="293">
        <v>9989360.0899999999</v>
      </c>
      <c r="D40" s="294">
        <v>273675983</v>
      </c>
      <c r="E40"/>
      <c r="F40" t="s">
        <v>37</v>
      </c>
      <c r="G40" s="273" t="s">
        <v>421</v>
      </c>
      <c r="H40" s="293">
        <v>1861182.71</v>
      </c>
      <c r="I40" s="294">
        <v>22650115</v>
      </c>
      <c r="J40"/>
      <c r="K40"/>
      <c r="L40"/>
      <c r="M40"/>
      <c r="N40"/>
    </row>
    <row r="41" spans="1:21" x14ac:dyDescent="0.15">
      <c r="A41" t="s">
        <v>37</v>
      </c>
      <c r="B41" s="273" t="s">
        <v>421</v>
      </c>
      <c r="C41" s="293">
        <v>1861182.71</v>
      </c>
      <c r="D41" s="294">
        <v>22650115</v>
      </c>
      <c r="E41" s="58">
        <f>(C41+C43+C45+C47+C49+C51+C53+C55+C57+C59+C61)</f>
        <v>121761528.17000002</v>
      </c>
      <c r="F41" t="s">
        <v>5</v>
      </c>
      <c r="G41" s="273" t="s">
        <v>421</v>
      </c>
      <c r="H41" s="293">
        <v>14466536.880000001</v>
      </c>
      <c r="I41" s="294">
        <v>33328259</v>
      </c>
      <c r="J41"/>
      <c r="K41"/>
      <c r="L41"/>
      <c r="M41"/>
      <c r="N41"/>
    </row>
    <row r="42" spans="1:21" x14ac:dyDescent="0.15">
      <c r="A42" t="s">
        <v>5</v>
      </c>
      <c r="B42" s="273" t="s">
        <v>421</v>
      </c>
      <c r="C42" s="293">
        <v>3304818.81</v>
      </c>
      <c r="D42" s="294">
        <v>15357332</v>
      </c>
      <c r="E42"/>
      <c r="F42" t="s">
        <v>38</v>
      </c>
      <c r="G42" s="273" t="s">
        <v>421</v>
      </c>
      <c r="H42" s="293">
        <v>30318610.710000001</v>
      </c>
      <c r="I42" s="294">
        <v>103760581</v>
      </c>
      <c r="J42"/>
      <c r="K42"/>
      <c r="L42"/>
      <c r="M42"/>
      <c r="N42"/>
    </row>
    <row r="43" spans="1:21" x14ac:dyDescent="0.15">
      <c r="A43" t="s">
        <v>38</v>
      </c>
      <c r="B43" s="273" t="s">
        <v>421</v>
      </c>
      <c r="C43" s="293">
        <v>41480328.780000001</v>
      </c>
      <c r="D43" s="294">
        <v>121731508</v>
      </c>
      <c r="E43"/>
      <c r="F43" t="s">
        <v>6</v>
      </c>
      <c r="G43" s="273" t="s">
        <v>421</v>
      </c>
      <c r="H43" s="293">
        <v>143102.15</v>
      </c>
      <c r="I43" s="294">
        <v>499250536</v>
      </c>
      <c r="J43"/>
      <c r="K43"/>
      <c r="L43"/>
      <c r="M43"/>
      <c r="N43"/>
    </row>
    <row r="44" spans="1:21" x14ac:dyDescent="0.15">
      <c r="A44" t="s">
        <v>6</v>
      </c>
      <c r="B44" s="273" t="s">
        <v>421</v>
      </c>
      <c r="C44" s="293">
        <v>143102.15</v>
      </c>
      <c r="D44" s="294">
        <v>499250536</v>
      </c>
      <c r="E44"/>
      <c r="F44" t="s">
        <v>7</v>
      </c>
      <c r="G44" s="273" t="s">
        <v>421</v>
      </c>
      <c r="H44" s="293">
        <v>14960708.789999999</v>
      </c>
      <c r="I44" s="294">
        <v>33612793</v>
      </c>
      <c r="J44"/>
      <c r="K44"/>
      <c r="L44"/>
      <c r="M44"/>
      <c r="N44"/>
    </row>
    <row r="45" spans="1:21" x14ac:dyDescent="0.15">
      <c r="A45" s="191" t="s">
        <v>7</v>
      </c>
      <c r="B45" s="273" t="s">
        <v>421</v>
      </c>
      <c r="C45" s="293">
        <v>14960708.789999999</v>
      </c>
      <c r="D45" s="294">
        <v>33612793</v>
      </c>
      <c r="E45"/>
      <c r="F45" t="s">
        <v>8</v>
      </c>
      <c r="G45" s="273" t="s">
        <v>421</v>
      </c>
      <c r="H45" s="293">
        <v>7930619.1100000003</v>
      </c>
      <c r="I45" s="294">
        <v>250116608</v>
      </c>
      <c r="J45"/>
      <c r="K45"/>
      <c r="L45"/>
      <c r="M45"/>
      <c r="N45"/>
    </row>
    <row r="46" spans="1:21" x14ac:dyDescent="0.15">
      <c r="A46" t="s">
        <v>8</v>
      </c>
      <c r="B46" s="273" t="s">
        <v>421</v>
      </c>
      <c r="C46" s="293">
        <v>7930619.1100000003</v>
      </c>
      <c r="D46" s="294">
        <v>250116608</v>
      </c>
      <c r="E46"/>
      <c r="F46" t="s">
        <v>39</v>
      </c>
      <c r="G46" s="273" t="s">
        <v>421</v>
      </c>
      <c r="H46" s="293">
        <v>5856961.9000000004</v>
      </c>
      <c r="I46" s="294">
        <v>149499461</v>
      </c>
      <c r="J46"/>
      <c r="K46"/>
      <c r="L46"/>
      <c r="M46"/>
      <c r="N46"/>
    </row>
    <row r="47" spans="1:21" x14ac:dyDescent="0.15">
      <c r="A47" t="s">
        <v>39</v>
      </c>
      <c r="B47" s="273" t="s">
        <v>421</v>
      </c>
      <c r="C47" s="293">
        <v>5856961.9000000004</v>
      </c>
      <c r="D47" s="294">
        <v>149499461</v>
      </c>
      <c r="E47"/>
      <c r="F47" t="s">
        <v>9</v>
      </c>
      <c r="G47" s="273" t="s">
        <v>421</v>
      </c>
      <c r="H47" s="293">
        <v>46950.09</v>
      </c>
      <c r="I47" s="294">
        <v>9869116</v>
      </c>
      <c r="J47"/>
      <c r="K47"/>
      <c r="L47"/>
      <c r="M47"/>
      <c r="N47"/>
    </row>
    <row r="48" spans="1:21" x14ac:dyDescent="0.15">
      <c r="A48" t="s">
        <v>9</v>
      </c>
      <c r="B48" s="273" t="s">
        <v>421</v>
      </c>
      <c r="C48" s="293">
        <v>46950.09</v>
      </c>
      <c r="D48" s="294">
        <v>9869116</v>
      </c>
      <c r="E48"/>
      <c r="F48" t="s">
        <v>41</v>
      </c>
      <c r="G48" s="273" t="s">
        <v>421</v>
      </c>
      <c r="H48" s="293">
        <v>456541.64</v>
      </c>
      <c r="I48" s="294">
        <v>21311415</v>
      </c>
      <c r="J48"/>
      <c r="K48"/>
      <c r="L48"/>
      <c r="M48"/>
      <c r="N48"/>
    </row>
    <row r="49" spans="1:14" x14ac:dyDescent="0.15">
      <c r="A49" t="s">
        <v>41</v>
      </c>
      <c r="B49" s="273" t="s">
        <v>421</v>
      </c>
      <c r="C49" s="293">
        <v>456541.64</v>
      </c>
      <c r="D49" s="294">
        <v>21311415</v>
      </c>
      <c r="E49"/>
      <c r="F49" t="s">
        <v>42</v>
      </c>
      <c r="G49" s="273" t="s">
        <v>421</v>
      </c>
      <c r="H49" s="293">
        <v>8936677.6300000008</v>
      </c>
      <c r="I49" s="294">
        <v>103252245</v>
      </c>
      <c r="J49" s="265"/>
      <c r="K49"/>
      <c r="L49"/>
      <c r="M49"/>
      <c r="N49"/>
    </row>
    <row r="50" spans="1:14" x14ac:dyDescent="0.15">
      <c r="A50" t="s">
        <v>405</v>
      </c>
      <c r="B50" s="273" t="s">
        <v>421</v>
      </c>
      <c r="C50" s="293">
        <v>26302947.140000001</v>
      </c>
      <c r="D50" s="294">
        <v>1769929023</v>
      </c>
      <c r="E50"/>
      <c r="F50" t="s">
        <v>422</v>
      </c>
      <c r="G50" s="273" t="s">
        <v>421</v>
      </c>
      <c r="H50" s="293">
        <v>5803996.4699999997</v>
      </c>
      <c r="I50" s="294">
        <v>181397238</v>
      </c>
      <c r="J50"/>
      <c r="K50"/>
      <c r="L50"/>
      <c r="M50"/>
      <c r="N50"/>
    </row>
    <row r="51" spans="1:14" x14ac:dyDescent="0.15">
      <c r="A51" t="s">
        <v>42</v>
      </c>
      <c r="B51" s="273" t="s">
        <v>421</v>
      </c>
      <c r="C51" s="293">
        <v>8936677.6300000008</v>
      </c>
      <c r="D51" s="294">
        <v>103252245</v>
      </c>
      <c r="E51"/>
      <c r="F51" t="s">
        <v>415</v>
      </c>
      <c r="G51" s="273" t="s">
        <v>421</v>
      </c>
      <c r="H51" s="293">
        <v>2531109.9700000002</v>
      </c>
      <c r="I51" s="294">
        <v>50169948</v>
      </c>
      <c r="J51"/>
      <c r="K51"/>
      <c r="L51"/>
      <c r="M51"/>
      <c r="N51"/>
    </row>
    <row r="52" spans="1:14" x14ac:dyDescent="0.15">
      <c r="A52" t="s">
        <v>45</v>
      </c>
      <c r="B52" s="273" t="s">
        <v>421</v>
      </c>
      <c r="C52" s="293">
        <v>5818957.2800000003</v>
      </c>
      <c r="D52" s="294">
        <v>503528655</v>
      </c>
      <c r="E52"/>
      <c r="F52" t="s">
        <v>43</v>
      </c>
      <c r="G52" s="273" t="s">
        <v>421</v>
      </c>
      <c r="H52" s="293">
        <v>1654253.65</v>
      </c>
      <c r="I52" s="294">
        <v>42108797</v>
      </c>
      <c r="J52" s="291"/>
      <c r="K52"/>
      <c r="L52"/>
      <c r="M52"/>
      <c r="N52"/>
    </row>
    <row r="53" spans="1:14" x14ac:dyDescent="0.15">
      <c r="A53" t="s">
        <v>46</v>
      </c>
      <c r="B53" s="273" t="s">
        <v>421</v>
      </c>
      <c r="C53" s="293">
        <v>19622118.510000002</v>
      </c>
      <c r="D53" s="294">
        <v>365018151</v>
      </c>
      <c r="E53"/>
      <c r="F53" t="s">
        <v>45</v>
      </c>
      <c r="G53" s="273" t="s">
        <v>421</v>
      </c>
      <c r="H53" s="293">
        <v>5818957.2800000003</v>
      </c>
      <c r="I53" s="294">
        <v>503528655</v>
      </c>
      <c r="J53"/>
      <c r="K53"/>
      <c r="L53"/>
      <c r="M53"/>
      <c r="N53"/>
    </row>
    <row r="54" spans="1:14" x14ac:dyDescent="0.15">
      <c r="A54" t="s">
        <v>12</v>
      </c>
      <c r="B54" s="273" t="s">
        <v>421</v>
      </c>
      <c r="C54" s="293">
        <v>4517797.7399999993</v>
      </c>
      <c r="D54" s="294">
        <v>180999444</v>
      </c>
      <c r="E54"/>
      <c r="F54" t="s">
        <v>46</v>
      </c>
      <c r="G54" s="273" t="s">
        <v>421</v>
      </c>
      <c r="H54" s="293">
        <v>19622118.510000002</v>
      </c>
      <c r="I54" s="294">
        <v>365018151</v>
      </c>
      <c r="J54"/>
      <c r="K54"/>
      <c r="L54"/>
      <c r="M54"/>
      <c r="N54"/>
    </row>
    <row r="55" spans="1:14" x14ac:dyDescent="0.15">
      <c r="A55" t="s">
        <v>48</v>
      </c>
      <c r="B55" s="273" t="s">
        <v>421</v>
      </c>
      <c r="C55" s="303">
        <v>4637964.0599999996</v>
      </c>
      <c r="D55" s="294">
        <v>103916309</v>
      </c>
      <c r="E55"/>
      <c r="F55" t="s">
        <v>47</v>
      </c>
      <c r="G55" s="273" t="s">
        <v>421</v>
      </c>
      <c r="H55" s="303">
        <v>26302947.140000001</v>
      </c>
      <c r="I55" s="294">
        <v>1769929023</v>
      </c>
      <c r="K55"/>
      <c r="L55"/>
      <c r="M55"/>
      <c r="N55"/>
    </row>
    <row r="56" spans="1:14" x14ac:dyDescent="0.15">
      <c r="A56" t="s">
        <v>51</v>
      </c>
      <c r="B56" s="273" t="s">
        <v>421</v>
      </c>
      <c r="C56" s="303">
        <v>6299394.9000000004</v>
      </c>
      <c r="D56" s="294">
        <v>75597847</v>
      </c>
      <c r="E56"/>
      <c r="F56" t="s">
        <v>12</v>
      </c>
      <c r="G56" s="273" t="s">
        <v>421</v>
      </c>
      <c r="H56" s="303">
        <v>4515851.22</v>
      </c>
      <c r="I56" s="294">
        <v>180375014</v>
      </c>
      <c r="K56"/>
      <c r="L56"/>
      <c r="M56"/>
      <c r="N56"/>
    </row>
    <row r="57" spans="1:14" x14ac:dyDescent="0.15">
      <c r="A57" t="s">
        <v>52</v>
      </c>
      <c r="B57" s="273" t="s">
        <v>421</v>
      </c>
      <c r="C57" s="303">
        <v>2264386.66</v>
      </c>
      <c r="D57" s="294">
        <v>19643450</v>
      </c>
      <c r="E57"/>
      <c r="F57" t="s">
        <v>48</v>
      </c>
      <c r="G57" s="273" t="s">
        <v>421</v>
      </c>
      <c r="H57" s="303">
        <v>4637964.0599999996</v>
      </c>
      <c r="I57" s="294">
        <v>103916309</v>
      </c>
      <c r="K57"/>
      <c r="L57"/>
      <c r="M57"/>
      <c r="N57"/>
    </row>
    <row r="58" spans="1:14" x14ac:dyDescent="0.15">
      <c r="A58" t="s">
        <v>14</v>
      </c>
      <c r="B58" s="273" t="s">
        <v>421</v>
      </c>
      <c r="C58" s="303">
        <v>234000.59</v>
      </c>
      <c r="D58" s="294">
        <v>3600184</v>
      </c>
      <c r="E58"/>
      <c r="F58" t="s">
        <v>49</v>
      </c>
      <c r="G58" s="273" t="s">
        <v>421</v>
      </c>
      <c r="H58" s="303">
        <v>43.94</v>
      </c>
      <c r="I58" s="294">
        <v>91791</v>
      </c>
      <c r="K58"/>
      <c r="L58"/>
      <c r="M58"/>
      <c r="N58"/>
    </row>
    <row r="59" spans="1:14" x14ac:dyDescent="0.15">
      <c r="A59" s="191" t="s">
        <v>53</v>
      </c>
      <c r="B59" s="273" t="s">
        <v>421</v>
      </c>
      <c r="C59" s="189">
        <v>584082.81000000006</v>
      </c>
      <c r="D59" s="277">
        <v>3737459</v>
      </c>
      <c r="E59"/>
      <c r="F59" t="s">
        <v>50</v>
      </c>
      <c r="G59" s="273" t="s">
        <v>421</v>
      </c>
      <c r="H59" s="189">
        <v>1902.58</v>
      </c>
      <c r="I59" s="277">
        <v>532639</v>
      </c>
      <c r="K59"/>
      <c r="L59"/>
      <c r="M59"/>
      <c r="N59"/>
    </row>
    <row r="60" spans="1:14" x14ac:dyDescent="0.15">
      <c r="A60" s="191" t="s">
        <v>407</v>
      </c>
      <c r="B60" s="273" t="s">
        <v>421</v>
      </c>
      <c r="C60" s="189">
        <v>1044259.1699999999</v>
      </c>
      <c r="D60" s="277">
        <v>39284326</v>
      </c>
      <c r="E60"/>
      <c r="F60" t="s">
        <v>51</v>
      </c>
      <c r="G60" s="273" t="s">
        <v>421</v>
      </c>
      <c r="H60" s="189">
        <v>6299394.9000000004</v>
      </c>
      <c r="I60" s="277">
        <v>75597847</v>
      </c>
      <c r="K60"/>
      <c r="L60"/>
      <c r="M60"/>
      <c r="N60"/>
    </row>
    <row r="61" spans="1:14" x14ac:dyDescent="0.15">
      <c r="A61" s="191" t="s">
        <v>54</v>
      </c>
      <c r="B61" s="273" t="s">
        <v>421</v>
      </c>
      <c r="C61" s="189">
        <v>21100574.68</v>
      </c>
      <c r="D61" s="277">
        <v>72284678</v>
      </c>
      <c r="E61"/>
      <c r="F61" t="s">
        <v>52</v>
      </c>
      <c r="G61" s="273" t="s">
        <v>421</v>
      </c>
      <c r="H61" s="189">
        <v>2264386.66</v>
      </c>
      <c r="I61" s="277">
        <v>19643450</v>
      </c>
      <c r="K61"/>
      <c r="L61"/>
      <c r="M61"/>
      <c r="N61"/>
    </row>
    <row r="62" spans="1:14" x14ac:dyDescent="0.15">
      <c r="A62" s="191" t="s">
        <v>16</v>
      </c>
      <c r="B62" s="273" t="s">
        <v>421</v>
      </c>
      <c r="C62" s="189">
        <v>16274.59</v>
      </c>
      <c r="D62" s="277">
        <v>916</v>
      </c>
      <c r="E62"/>
      <c r="F62" t="s">
        <v>14</v>
      </c>
      <c r="G62" s="304" t="s">
        <v>421</v>
      </c>
      <c r="H62" s="305">
        <v>234000.59</v>
      </c>
      <c r="I62" s="306">
        <v>3600184</v>
      </c>
      <c r="K62"/>
      <c r="L62"/>
      <c r="M62"/>
      <c r="N62"/>
    </row>
    <row r="63" spans="1:14" x14ac:dyDescent="0.15">
      <c r="A63" s="263" t="s">
        <v>17</v>
      </c>
      <c r="B63" s="263"/>
      <c r="C63" s="274">
        <f>SUM(C40:C62)</f>
        <v>187410009.83000001</v>
      </c>
      <c r="D63" s="275">
        <f>SUM(D40:D62)</f>
        <v>4637867554</v>
      </c>
      <c r="E63"/>
      <c r="F63" s="289" t="s">
        <v>53</v>
      </c>
      <c r="G63" s="273" t="s">
        <v>421</v>
      </c>
      <c r="H63" s="259">
        <v>584082.81000000006</v>
      </c>
      <c r="I63" s="260">
        <v>3737459</v>
      </c>
      <c r="K63"/>
    </row>
    <row r="64" spans="1:14" x14ac:dyDescent="0.15">
      <c r="A64"/>
      <c r="B64"/>
      <c r="C64"/>
      <c r="D64"/>
      <c r="E64" s="307">
        <f>C41+C43+C45+C47+C49+C51+C53+C55+C57+C59+C61</f>
        <v>121761528.17000002</v>
      </c>
      <c r="F64" s="289" t="s">
        <v>407</v>
      </c>
      <c r="G64" s="273" t="s">
        <v>421</v>
      </c>
      <c r="H64" s="289">
        <v>37319.230000000003</v>
      </c>
      <c r="I64" s="289">
        <v>2608269</v>
      </c>
    </row>
    <row r="65" spans="1:9" customFormat="1" x14ac:dyDescent="0.15">
      <c r="A65" t="s">
        <v>416</v>
      </c>
      <c r="B65" s="191"/>
      <c r="C65" s="191"/>
      <c r="D65" s="191"/>
      <c r="E65" s="58">
        <f>E64/1024^2</f>
        <v>116.12084214210512</v>
      </c>
      <c r="F65" s="289" t="s">
        <v>54</v>
      </c>
      <c r="G65" s="273" t="s">
        <v>421</v>
      </c>
      <c r="H65" s="289">
        <v>21100574.68</v>
      </c>
      <c r="I65" s="289">
        <v>72284678</v>
      </c>
    </row>
    <row r="66" spans="1:9" x14ac:dyDescent="0.15">
      <c r="A66"/>
      <c r="E66"/>
      <c r="F66" s="289" t="s">
        <v>408</v>
      </c>
      <c r="G66" s="273" t="s">
        <v>421</v>
      </c>
      <c r="H66" s="289">
        <v>1006939.94</v>
      </c>
      <c r="I66" s="289">
        <v>36676057</v>
      </c>
    </row>
    <row r="67" spans="1:9" x14ac:dyDescent="0.15">
      <c r="A67"/>
      <c r="E67"/>
      <c r="F67" s="289" t="s">
        <v>16</v>
      </c>
      <c r="G67" s="273" t="s">
        <v>421</v>
      </c>
      <c r="H67" s="289">
        <v>16274.59</v>
      </c>
      <c r="I67" s="289">
        <v>916</v>
      </c>
    </row>
    <row r="68" spans="1:9" x14ac:dyDescent="0.15">
      <c r="A68"/>
      <c r="E68"/>
      <c r="F68" t="s">
        <v>17</v>
      </c>
      <c r="H68" s="307">
        <f>SUM(H40:H67)</f>
        <v>187410009.83000001</v>
      </c>
      <c r="I68" s="308">
        <f>SUM(I40:I67)</f>
        <v>4637867554</v>
      </c>
    </row>
    <row r="69" spans="1:9" x14ac:dyDescent="0.15">
      <c r="A69"/>
      <c r="B69"/>
      <c r="C69"/>
      <c r="D69"/>
      <c r="E69"/>
      <c r="F69"/>
      <c r="G69"/>
      <c r="H69"/>
      <c r="I69"/>
    </row>
    <row r="70" spans="1:9" x14ac:dyDescent="0.15">
      <c r="A70"/>
      <c r="B70"/>
      <c r="C70"/>
      <c r="D70"/>
      <c r="E70"/>
      <c r="F70"/>
      <c r="G70"/>
      <c r="H70"/>
      <c r="I70"/>
    </row>
    <row r="71" spans="1:9" x14ac:dyDescent="0.15">
      <c r="A71"/>
      <c r="B71"/>
      <c r="C71"/>
      <c r="D71"/>
      <c r="E71"/>
      <c r="F71"/>
      <c r="G71"/>
      <c r="H71"/>
      <c r="I71"/>
    </row>
    <row r="72" spans="1:9" x14ac:dyDescent="0.15">
      <c r="A72"/>
      <c r="B72"/>
      <c r="C72"/>
      <c r="D72"/>
    </row>
    <row r="73" spans="1:9" x14ac:dyDescent="0.15">
      <c r="A73"/>
      <c r="B73"/>
      <c r="C73"/>
      <c r="D73"/>
    </row>
    <row r="74" spans="1:9" x14ac:dyDescent="0.15">
      <c r="A74"/>
      <c r="B74"/>
      <c r="C74"/>
      <c r="D74"/>
    </row>
  </sheetData>
  <mergeCells count="1">
    <mergeCell ref="A1:G1"/>
  </mergeCells>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31</vt:i4>
      </vt:variant>
      <vt:variant>
        <vt:lpstr>Named Ranges</vt:lpstr>
      </vt:variant>
      <vt:variant>
        <vt:i4>14</vt:i4>
      </vt:variant>
    </vt:vector>
  </HeadingPairs>
  <TitlesOfParts>
    <vt:vector size="45" baseType="lpstr">
      <vt:lpstr>Cover</vt:lpstr>
      <vt:lpstr>Preface</vt:lpstr>
      <vt:lpstr>Introduction</vt:lpstr>
      <vt:lpstr>Notes</vt:lpstr>
      <vt:lpstr>EOSDIS_Summary</vt:lpstr>
      <vt:lpstr>LANCE_Summary</vt:lpstr>
      <vt:lpstr>Ingest</vt:lpstr>
      <vt:lpstr>Archive</vt:lpstr>
      <vt:lpstr>Total Archive Size</vt:lpstr>
      <vt:lpstr>Distribution</vt:lpstr>
      <vt:lpstr>Foreign Distribution</vt:lpstr>
      <vt:lpstr>Top 20 Countries - Dist</vt:lpstr>
      <vt:lpstr>Data Users</vt:lpstr>
      <vt:lpstr>Top_10_country_with_NRT</vt:lpstr>
      <vt:lpstr>Unique Product Counts</vt:lpstr>
      <vt:lpstr>Distribution_Mission_Instrument</vt:lpstr>
      <vt:lpstr>Distribution_Mission_Domain</vt:lpstr>
      <vt:lpstr>Distribution_Mission_Level</vt:lpstr>
      <vt:lpstr>NRT</vt:lpstr>
      <vt:lpstr>doi_summary</vt:lpstr>
      <vt:lpstr>Total_Users</vt:lpstr>
      <vt:lpstr>Top_10_Products_Dist</vt:lpstr>
      <vt:lpstr>Earthdata_cloud</vt:lpstr>
      <vt:lpstr>Total Archive Trend</vt:lpstr>
      <vt:lpstr>Product Distribution Trend</vt:lpstr>
      <vt:lpstr>Volume Distribution Trend</vt:lpstr>
      <vt:lpstr>Product_level_Trend</vt:lpstr>
      <vt:lpstr>Top 10 Product Trend</vt:lpstr>
      <vt:lpstr>US - Foreign Trend</vt:lpstr>
      <vt:lpstr>Public - Science User Trend</vt:lpstr>
      <vt:lpstr>Definitions</vt:lpstr>
      <vt:lpstr>Archive!Print_Area</vt:lpstr>
      <vt:lpstr>Cover!Print_Area</vt:lpstr>
      <vt:lpstr>Definitions!Print_Area</vt:lpstr>
      <vt:lpstr>EOSDIS_Summary!Print_Area</vt:lpstr>
      <vt:lpstr>Ingest!Print_Area</vt:lpstr>
      <vt:lpstr>Introduction!Print_Area</vt:lpstr>
      <vt:lpstr>NRT!Print_Area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Total_Users!Print_Area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Wanchoo, Lalit (GSFC-423.0)[ADNET SYSTEMS INC]</dc:creator>
  <cp:lastModifiedBy>Wanchoo, Lalit (GSFC-423.0)[ADNET SYSTEMS INC]</cp:lastModifiedBy>
  <dcterms:created xsi:type="dcterms:W3CDTF">2025-10-07T11:49:46Z</dcterms:created>
  <dcterms:modified xsi:type="dcterms:W3CDTF">2025-10-14T15:38:56Z</dcterms:modified>
</cp:coreProperties>
</file>